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defaultThemeVersion="166925"/>
  <mc:AlternateContent xmlns:mc="http://schemas.openxmlformats.org/markup-compatibility/2006">
    <mc:Choice Requires="x15">
      <x15ac:absPath xmlns:x15ac="http://schemas.microsoft.com/office/spreadsheetml/2010/11/ac" url="Y:\TOUT PUBLIC\MARKETING\TARIFS 2025\TARIFS PUBLICS HT_TTC\"/>
    </mc:Choice>
  </mc:AlternateContent>
  <xr:revisionPtr revIDLastSave="0" documentId="13_ncr:1_{320515B0-C053-44AD-8A7B-883D3762775E}" xr6:coauthVersionLast="36" xr6:coauthVersionMax="36" xr10:uidLastSave="{00000000-0000-0000-0000-000000000000}"/>
  <bookViews>
    <workbookView xWindow="0" yWindow="0" windowWidth="28800" windowHeight="11925" xr2:uid="{AD3BDEF6-CFB3-44CC-9EA6-E93E5A0608DA}"/>
  </bookViews>
  <sheets>
    <sheet name="TARIF HT 2025" sheetId="1" r:id="rId1"/>
  </sheets>
  <externalReferences>
    <externalReference r:id="rId2"/>
    <externalReference r:id="rId3"/>
  </externalReferences>
  <definedNames>
    <definedName name="SURF3">'[1]M2 SUPPORTS'!$C$3</definedName>
    <definedName name="SURF4">'[1]M2 SUPPORTS'!$C$4</definedName>
    <definedName name="SURF5">'[1]M2 SUPPORTS'!$C$5</definedName>
    <definedName name="SURF6">'[1]M2 SUPPORTS'!$C$6</definedName>
    <definedName name="SURF7">'[1]M2 SUPPORTS'!$C$7</definedName>
    <definedName name="SURF8">'[1]M2 SUPPORTS'!$C$8</definedName>
    <definedName name="SURF9">'[1]M2 SUPPORTS'!$C$9</definedName>
    <definedName name="_xlnm.Print_Area" localSheetId="0">'TARIF HT 2025'!$E$1:$S$3345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343" i="1" l="1"/>
  <c r="S3343" i="1" s="1"/>
  <c r="M3342" i="1"/>
  <c r="S3342" i="1" s="1"/>
  <c r="M3341" i="1"/>
  <c r="S3341" i="1" s="1"/>
  <c r="M3331" i="1"/>
  <c r="S3331" i="1" s="1"/>
  <c r="M3330" i="1"/>
  <c r="S3330" i="1" s="1"/>
  <c r="M3321" i="1"/>
  <c r="S3321" i="1" s="1"/>
  <c r="M3320" i="1"/>
  <c r="S3320" i="1" s="1"/>
  <c r="M3314" i="1"/>
  <c r="S3314" i="1" s="1"/>
  <c r="M3313" i="1"/>
  <c r="S3313" i="1" s="1"/>
  <c r="M3312" i="1"/>
  <c r="S3312" i="1" s="1"/>
  <c r="M3311" i="1"/>
  <c r="S3311" i="1" s="1"/>
  <c r="M3310" i="1"/>
  <c r="S3310" i="1" s="1"/>
  <c r="O3300" i="1"/>
  <c r="K3300" i="1"/>
  <c r="O3299" i="1"/>
  <c r="K3299" i="1"/>
  <c r="G3299" i="1"/>
  <c r="O3288" i="1"/>
  <c r="K3288" i="1"/>
  <c r="O3287" i="1"/>
  <c r="K3287" i="1"/>
  <c r="G3287" i="1"/>
  <c r="O3276" i="1"/>
  <c r="K3276" i="1"/>
  <c r="G3276" i="1"/>
  <c r="O3265" i="1"/>
  <c r="K3265" i="1"/>
  <c r="O3264" i="1"/>
  <c r="K3264" i="1"/>
  <c r="G3264" i="1"/>
  <c r="O3251" i="1"/>
  <c r="K3251" i="1"/>
  <c r="O3250" i="1"/>
  <c r="K3250" i="1"/>
  <c r="G3250" i="1"/>
  <c r="O3239" i="1"/>
  <c r="K3239" i="1"/>
  <c r="O3238" i="1"/>
  <c r="K3238" i="1"/>
  <c r="G3238" i="1"/>
  <c r="O3227" i="1"/>
  <c r="K3227" i="1"/>
  <c r="O3226" i="1"/>
  <c r="K3226" i="1"/>
  <c r="G3226" i="1"/>
  <c r="O3215" i="1"/>
  <c r="K3215" i="1"/>
  <c r="O3214" i="1"/>
  <c r="K3214" i="1"/>
  <c r="G3214" i="1"/>
  <c r="S3201" i="1"/>
  <c r="O3201" i="1"/>
  <c r="K3201" i="1"/>
  <c r="G3201" i="1"/>
  <c r="S3187" i="1"/>
  <c r="O3187" i="1"/>
  <c r="K3187" i="1"/>
  <c r="G3187" i="1"/>
  <c r="S3175" i="1"/>
  <c r="O3175" i="1"/>
  <c r="K3175" i="1"/>
  <c r="G3175" i="1"/>
  <c r="K3161" i="1"/>
  <c r="G3161" i="1"/>
  <c r="S3149" i="1"/>
  <c r="O3149" i="1"/>
  <c r="K3149" i="1"/>
  <c r="G3149" i="1"/>
  <c r="S3138" i="1"/>
  <c r="O3138" i="1"/>
  <c r="K3138" i="1"/>
  <c r="G3138" i="1"/>
  <c r="G3111" i="1"/>
  <c r="S3097" i="1"/>
  <c r="O3097" i="1"/>
  <c r="K3097" i="1"/>
  <c r="G3097" i="1"/>
  <c r="G3070" i="1"/>
  <c r="O3045" i="1"/>
  <c r="G3045" i="1"/>
  <c r="O3024" i="1"/>
  <c r="G3024" i="1"/>
  <c r="O3003" i="1"/>
  <c r="G3003" i="1"/>
  <c r="O2985" i="1"/>
  <c r="K2985" i="1"/>
  <c r="G2985" i="1"/>
  <c r="S2971" i="1"/>
  <c r="O2971" i="1"/>
  <c r="K2971" i="1"/>
  <c r="G2971" i="1"/>
  <c r="S2957" i="1"/>
  <c r="O2957" i="1"/>
  <c r="K2957" i="1"/>
  <c r="G2957" i="1"/>
  <c r="O2931" i="1"/>
  <c r="G2931" i="1"/>
  <c r="O2913" i="1"/>
  <c r="K2913" i="1"/>
  <c r="G2913" i="1"/>
  <c r="S2899" i="1"/>
  <c r="O2899" i="1"/>
  <c r="K2899" i="1"/>
  <c r="G2899" i="1"/>
  <c r="K2883" i="1"/>
  <c r="G2883" i="1"/>
  <c r="S2869" i="1"/>
  <c r="O2869" i="1"/>
  <c r="K2869" i="1"/>
  <c r="G2869" i="1"/>
  <c r="S2852" i="1"/>
  <c r="O2852" i="1"/>
  <c r="K2852" i="1"/>
  <c r="G2852" i="1"/>
  <c r="S2838" i="1"/>
  <c r="O2838" i="1"/>
  <c r="K2838" i="1"/>
  <c r="G2838" i="1"/>
  <c r="O2822" i="1"/>
  <c r="K2822" i="1"/>
  <c r="G2822" i="1"/>
  <c r="S2808" i="1"/>
  <c r="O2808" i="1"/>
  <c r="K2808" i="1"/>
  <c r="G2808" i="1"/>
  <c r="G2789" i="1"/>
  <c r="M2774" i="1"/>
  <c r="M2773" i="1"/>
  <c r="O2766" i="1"/>
  <c r="O2762" i="1"/>
  <c r="G2750" i="1"/>
  <c r="M2735" i="1"/>
  <c r="M2734" i="1"/>
  <c r="S2726" i="1"/>
  <c r="O2726" i="1"/>
  <c r="S2724" i="1"/>
  <c r="O2724" i="1"/>
  <c r="S2722" i="1"/>
  <c r="O2722" i="1"/>
  <c r="S2711" i="1"/>
  <c r="O2711" i="1"/>
  <c r="S2709" i="1"/>
  <c r="O2709" i="1"/>
  <c r="S2705" i="1"/>
  <c r="O2705" i="1"/>
  <c r="S2703" i="1"/>
  <c r="O2703" i="1"/>
  <c r="S2699" i="1"/>
  <c r="O2699" i="1"/>
  <c r="S2697" i="1"/>
  <c r="O2697" i="1"/>
  <c r="S2693" i="1"/>
  <c r="O2693" i="1"/>
  <c r="S2691" i="1"/>
  <c r="O2691" i="1"/>
  <c r="S2687" i="1"/>
  <c r="O2687" i="1"/>
  <c r="S2685" i="1"/>
  <c r="O2685" i="1"/>
  <c r="S2681" i="1"/>
  <c r="O2681" i="1"/>
  <c r="S2677" i="1"/>
  <c r="O2677" i="1"/>
  <c r="S2673" i="1"/>
  <c r="O2673" i="1"/>
  <c r="S2669" i="1"/>
  <c r="O2669" i="1"/>
  <c r="S2665" i="1"/>
  <c r="O2665" i="1"/>
  <c r="S2661" i="1"/>
  <c r="O2661" i="1"/>
  <c r="G2650" i="1"/>
  <c r="M2635" i="1"/>
  <c r="M2634" i="1"/>
  <c r="O2625" i="1"/>
  <c r="O2623" i="1"/>
  <c r="O2619" i="1"/>
  <c r="O2617" i="1"/>
  <c r="O2606" i="1"/>
  <c r="O2604" i="1"/>
  <c r="O2600" i="1"/>
  <c r="O2598" i="1"/>
  <c r="O2594" i="1"/>
  <c r="O2592" i="1"/>
  <c r="O2588" i="1"/>
  <c r="O2586" i="1"/>
  <c r="O2582" i="1"/>
  <c r="O2580" i="1"/>
  <c r="O2576" i="1"/>
  <c r="O2574" i="1"/>
  <c r="O2570" i="1"/>
  <c r="O2568" i="1"/>
  <c r="O2564" i="1"/>
  <c r="O2562" i="1"/>
  <c r="O2558" i="1"/>
  <c r="O2556" i="1"/>
  <c r="O2545" i="1"/>
  <c r="O2543" i="1"/>
  <c r="O2539" i="1"/>
  <c r="O2537" i="1"/>
  <c r="O2533" i="1"/>
  <c r="O2531" i="1"/>
  <c r="O2527" i="1"/>
  <c r="O2525" i="1"/>
  <c r="O2521" i="1"/>
  <c r="O2519" i="1"/>
  <c r="O2515" i="1"/>
  <c r="O2513" i="1"/>
  <c r="O2509" i="1"/>
  <c r="O2507" i="1"/>
  <c r="O2503" i="1"/>
  <c r="O2501" i="1"/>
  <c r="O2497" i="1"/>
  <c r="O2495" i="1"/>
  <c r="O2484" i="1"/>
  <c r="O2482" i="1"/>
  <c r="O2478" i="1"/>
  <c r="O2476" i="1"/>
  <c r="O2472" i="1"/>
  <c r="O2470" i="1"/>
  <c r="O2466" i="1"/>
  <c r="O2464" i="1"/>
  <c r="S2460" i="1"/>
  <c r="O2460" i="1"/>
  <c r="S2458" i="1"/>
  <c r="O2458" i="1"/>
  <c r="S2454" i="1"/>
  <c r="O2454" i="1"/>
  <c r="S2452" i="1"/>
  <c r="O2452" i="1"/>
  <c r="S2448" i="1"/>
  <c r="O2448" i="1"/>
  <c r="S2446" i="1"/>
  <c r="O2446" i="1"/>
  <c r="S2442" i="1"/>
  <c r="O2442" i="1"/>
  <c r="S2440" i="1"/>
  <c r="O2440" i="1"/>
  <c r="G2429" i="1"/>
  <c r="M2414" i="1"/>
  <c r="M2413" i="1"/>
  <c r="S2407" i="1"/>
  <c r="O2407" i="1"/>
  <c r="S2405" i="1"/>
  <c r="O2405" i="1"/>
  <c r="S2401" i="1"/>
  <c r="O2401" i="1"/>
  <c r="S2399" i="1"/>
  <c r="O2399" i="1"/>
  <c r="S2395" i="1"/>
  <c r="O2395" i="1"/>
  <c r="S2393" i="1"/>
  <c r="O2393" i="1"/>
  <c r="S2389" i="1"/>
  <c r="O2389" i="1"/>
  <c r="S2387" i="1"/>
  <c r="O2387" i="1"/>
  <c r="G2375" i="1"/>
  <c r="M2360" i="1"/>
  <c r="M2359" i="1"/>
  <c r="S2351" i="1"/>
  <c r="O2351" i="1"/>
  <c r="S2349" i="1"/>
  <c r="O2349" i="1"/>
  <c r="S2347" i="1"/>
  <c r="O2347" i="1"/>
  <c r="S2345" i="1"/>
  <c r="O2345" i="1"/>
  <c r="S2343" i="1"/>
  <c r="O2343" i="1"/>
  <c r="S2341" i="1"/>
  <c r="O2341" i="1"/>
  <c r="S2339" i="1"/>
  <c r="O2339" i="1"/>
  <c r="S2335" i="1"/>
  <c r="O2335" i="1"/>
  <c r="S2333" i="1"/>
  <c r="O2333" i="1"/>
  <c r="S2331" i="1"/>
  <c r="O2331" i="1"/>
  <c r="S2329" i="1"/>
  <c r="O2329" i="1"/>
  <c r="S2327" i="1"/>
  <c r="O2327" i="1"/>
  <c r="S2325" i="1"/>
  <c r="O2325" i="1"/>
  <c r="S2314" i="1"/>
  <c r="O2314" i="1"/>
  <c r="S2312" i="1"/>
  <c r="O2312" i="1"/>
  <c r="S2310" i="1"/>
  <c r="O2310" i="1"/>
  <c r="S2308" i="1"/>
  <c r="O2308" i="1"/>
  <c r="S2306" i="1"/>
  <c r="O2306" i="1"/>
  <c r="S2304" i="1"/>
  <c r="O2304" i="1"/>
  <c r="S2300" i="1"/>
  <c r="O2300" i="1"/>
  <c r="S2298" i="1"/>
  <c r="O2298" i="1"/>
  <c r="S2296" i="1"/>
  <c r="O2296" i="1"/>
  <c r="S2294" i="1"/>
  <c r="O2294" i="1"/>
  <c r="S2292" i="1"/>
  <c r="O2292" i="1"/>
  <c r="S2290" i="1"/>
  <c r="O2290" i="1"/>
  <c r="S2286" i="1"/>
  <c r="O2286" i="1"/>
  <c r="S2284" i="1"/>
  <c r="O2284" i="1"/>
  <c r="S2282" i="1"/>
  <c r="O2282" i="1"/>
  <c r="S2280" i="1"/>
  <c r="O2280" i="1"/>
  <c r="S2278" i="1"/>
  <c r="O2278" i="1"/>
  <c r="S2276" i="1"/>
  <c r="O2276" i="1"/>
  <c r="S2272" i="1"/>
  <c r="O2272" i="1"/>
  <c r="S2270" i="1"/>
  <c r="O2270" i="1"/>
  <c r="S2268" i="1"/>
  <c r="O2268" i="1"/>
  <c r="S2259" i="1"/>
  <c r="O2259" i="1"/>
  <c r="S2257" i="1"/>
  <c r="O2257" i="1"/>
  <c r="S2255" i="1"/>
  <c r="O2255" i="1"/>
  <c r="S2251" i="1"/>
  <c r="O2251" i="1"/>
  <c r="S2249" i="1"/>
  <c r="O2249" i="1"/>
  <c r="S2247" i="1"/>
  <c r="O2247" i="1"/>
  <c r="S2245" i="1"/>
  <c r="O2245" i="1"/>
  <c r="S2243" i="1"/>
  <c r="O2243" i="1"/>
  <c r="S2241" i="1"/>
  <c r="O2241" i="1"/>
  <c r="S2237" i="1"/>
  <c r="O2237" i="1"/>
  <c r="S2235" i="1"/>
  <c r="O2235" i="1"/>
  <c r="S2233" i="1"/>
  <c r="O2233" i="1"/>
  <c r="S2231" i="1"/>
  <c r="O2231" i="1"/>
  <c r="S2229" i="1"/>
  <c r="O2229" i="1"/>
  <c r="S2227" i="1"/>
  <c r="O2227" i="1"/>
  <c r="S2223" i="1"/>
  <c r="O2223" i="1"/>
  <c r="S2221" i="1"/>
  <c r="O2221" i="1"/>
  <c r="S2219" i="1"/>
  <c r="O2219" i="1"/>
  <c r="S2217" i="1"/>
  <c r="O2217" i="1"/>
  <c r="S2215" i="1"/>
  <c r="O2215" i="1"/>
  <c r="S2213" i="1"/>
  <c r="O2213" i="1"/>
  <c r="G2201" i="1"/>
  <c r="M2186" i="1"/>
  <c r="M2185" i="1"/>
  <c r="S2178" i="1"/>
  <c r="O2178" i="1"/>
  <c r="S2175" i="1"/>
  <c r="O2175" i="1"/>
  <c r="S2171" i="1"/>
  <c r="O2171" i="1"/>
  <c r="S2167" i="1"/>
  <c r="O2167" i="1"/>
  <c r="S2163" i="1"/>
  <c r="O2163" i="1"/>
  <c r="S2159" i="1"/>
  <c r="O2159" i="1"/>
  <c r="S2155" i="1"/>
  <c r="O2155" i="1"/>
  <c r="S2151" i="1"/>
  <c r="O2151" i="1"/>
  <c r="S2147" i="1"/>
  <c r="O2147" i="1"/>
  <c r="S2136" i="1"/>
  <c r="O2136" i="1"/>
  <c r="S2132" i="1"/>
  <c r="O2132" i="1"/>
  <c r="S2128" i="1"/>
  <c r="O2128" i="1"/>
  <c r="S2124" i="1"/>
  <c r="O2124" i="1"/>
  <c r="S2120" i="1"/>
  <c r="O2120" i="1"/>
  <c r="S2116" i="1"/>
  <c r="O2116" i="1"/>
  <c r="S2112" i="1"/>
  <c r="O2112" i="1"/>
  <c r="S2108" i="1"/>
  <c r="O2108" i="1"/>
  <c r="S2104" i="1"/>
  <c r="O2104" i="1"/>
  <c r="S2100" i="1"/>
  <c r="O2100" i="1"/>
  <c r="S2096" i="1"/>
  <c r="O2096" i="1"/>
  <c r="S2092" i="1"/>
  <c r="O2092" i="1"/>
  <c r="S2088" i="1"/>
  <c r="O2088" i="1"/>
  <c r="S2077" i="1"/>
  <c r="O2077" i="1"/>
  <c r="S2073" i="1"/>
  <c r="O2073" i="1"/>
  <c r="S2069" i="1"/>
  <c r="O2069" i="1"/>
  <c r="S2065" i="1"/>
  <c r="O2065" i="1"/>
  <c r="S2061" i="1"/>
  <c r="O2061" i="1"/>
  <c r="S2057" i="1"/>
  <c r="O2057" i="1"/>
  <c r="S2053" i="1"/>
  <c r="O2053" i="1"/>
  <c r="S2049" i="1"/>
  <c r="O2049" i="1"/>
  <c r="S2045" i="1"/>
  <c r="O2045" i="1"/>
  <c r="S2041" i="1"/>
  <c r="O2041" i="1"/>
  <c r="S2037" i="1"/>
  <c r="O2037" i="1"/>
  <c r="S2033" i="1"/>
  <c r="O2033" i="1"/>
  <c r="S2029" i="1"/>
  <c r="O2029" i="1"/>
  <c r="S2025" i="1"/>
  <c r="O2025" i="1"/>
  <c r="S2014" i="1"/>
  <c r="O2014" i="1"/>
  <c r="S2010" i="1"/>
  <c r="O2010" i="1"/>
  <c r="S2006" i="1"/>
  <c r="O2006" i="1"/>
  <c r="S2002" i="1"/>
  <c r="O2002" i="1"/>
  <c r="S1998" i="1"/>
  <c r="O1998" i="1"/>
  <c r="S1994" i="1"/>
  <c r="O1994" i="1"/>
  <c r="S1990" i="1"/>
  <c r="O1990" i="1"/>
  <c r="S1986" i="1"/>
  <c r="O1986" i="1"/>
  <c r="S1982" i="1"/>
  <c r="O1982" i="1"/>
  <c r="S1978" i="1"/>
  <c r="O1978" i="1"/>
  <c r="S1974" i="1"/>
  <c r="O1974" i="1"/>
  <c r="S1970" i="1"/>
  <c r="O1970" i="1"/>
  <c r="S1966" i="1"/>
  <c r="O1966" i="1"/>
  <c r="S1962" i="1"/>
  <c r="O1962" i="1"/>
  <c r="S1951" i="1"/>
  <c r="O1951" i="1"/>
  <c r="S1947" i="1"/>
  <c r="O1947" i="1"/>
  <c r="S1943" i="1"/>
  <c r="O1943" i="1"/>
  <c r="S1939" i="1"/>
  <c r="O1939" i="1"/>
  <c r="S1935" i="1"/>
  <c r="O1935" i="1"/>
  <c r="S1931" i="1"/>
  <c r="O1931" i="1"/>
  <c r="S1927" i="1"/>
  <c r="O1927" i="1"/>
  <c r="S1923" i="1"/>
  <c r="O1923" i="1"/>
  <c r="S1919" i="1"/>
  <c r="O1919" i="1"/>
  <c r="S1915" i="1"/>
  <c r="O1915" i="1"/>
  <c r="S1911" i="1"/>
  <c r="O1911" i="1"/>
  <c r="S1907" i="1"/>
  <c r="O1907" i="1"/>
  <c r="S1903" i="1"/>
  <c r="O1903" i="1"/>
  <c r="S1899" i="1"/>
  <c r="O1899" i="1"/>
  <c r="G1887" i="1"/>
  <c r="M1872" i="1"/>
  <c r="M1871" i="1"/>
  <c r="S1864" i="1"/>
  <c r="O1864" i="1"/>
  <c r="S1862" i="1"/>
  <c r="O1862" i="1"/>
  <c r="S1860" i="1"/>
  <c r="O1860" i="1"/>
  <c r="S1858" i="1"/>
  <c r="O1858" i="1"/>
  <c r="S1856" i="1"/>
  <c r="O1856" i="1"/>
  <c r="S1854" i="1"/>
  <c r="O1854" i="1"/>
  <c r="S1852" i="1"/>
  <c r="O1852" i="1"/>
  <c r="S1848" i="1"/>
  <c r="O1848" i="1"/>
  <c r="S1846" i="1"/>
  <c r="O1846" i="1"/>
  <c r="S1844" i="1"/>
  <c r="O1844" i="1"/>
  <c r="S1842" i="1"/>
  <c r="O1842" i="1"/>
  <c r="S1840" i="1"/>
  <c r="O1840" i="1"/>
  <c r="S1838" i="1"/>
  <c r="O1838" i="1"/>
  <c r="S1827" i="1"/>
  <c r="O1827" i="1"/>
  <c r="S1825" i="1"/>
  <c r="O1825" i="1"/>
  <c r="S1823" i="1"/>
  <c r="O1823" i="1"/>
  <c r="S1821" i="1"/>
  <c r="O1821" i="1"/>
  <c r="S1819" i="1"/>
  <c r="O1819" i="1"/>
  <c r="S1817" i="1"/>
  <c r="O1817" i="1"/>
  <c r="S1815" i="1"/>
  <c r="O1815" i="1"/>
  <c r="S1811" i="1"/>
  <c r="O1811" i="1"/>
  <c r="S1809" i="1"/>
  <c r="O1809" i="1"/>
  <c r="S1807" i="1"/>
  <c r="O1807" i="1"/>
  <c r="S1805" i="1"/>
  <c r="O1805" i="1"/>
  <c r="S1803" i="1"/>
  <c r="O1803" i="1"/>
  <c r="S1801" i="1"/>
  <c r="O1801" i="1"/>
  <c r="S1799" i="1"/>
  <c r="O1799" i="1"/>
  <c r="S1797" i="1"/>
  <c r="O1797" i="1"/>
  <c r="S1793" i="1"/>
  <c r="O1793" i="1"/>
  <c r="S1791" i="1"/>
  <c r="O1791" i="1"/>
  <c r="S1789" i="1"/>
  <c r="O1789" i="1"/>
  <c r="S1787" i="1"/>
  <c r="O1787" i="1"/>
  <c r="S1785" i="1"/>
  <c r="O1785" i="1"/>
  <c r="S1783" i="1"/>
  <c r="O1783" i="1"/>
  <c r="S1781" i="1"/>
  <c r="O1781" i="1"/>
  <c r="S1779" i="1"/>
  <c r="O1779" i="1"/>
  <c r="S1768" i="1"/>
  <c r="O1768" i="1"/>
  <c r="S1766" i="1"/>
  <c r="O1766" i="1"/>
  <c r="S1764" i="1"/>
  <c r="O1764" i="1"/>
  <c r="S1762" i="1"/>
  <c r="O1762" i="1"/>
  <c r="S1760" i="1"/>
  <c r="O1760" i="1"/>
  <c r="S1758" i="1"/>
  <c r="O1758" i="1"/>
  <c r="S1756" i="1"/>
  <c r="O1756" i="1"/>
  <c r="S1754" i="1"/>
  <c r="O1754" i="1"/>
  <c r="S1752" i="1"/>
  <c r="O1752" i="1"/>
  <c r="S1748" i="1"/>
  <c r="O1748" i="1"/>
  <c r="S1746" i="1"/>
  <c r="O1746" i="1"/>
  <c r="S1744" i="1"/>
  <c r="O1744" i="1"/>
  <c r="S1742" i="1"/>
  <c r="O1742" i="1"/>
  <c r="S1740" i="1"/>
  <c r="O1740" i="1"/>
  <c r="S1738" i="1"/>
  <c r="O1738" i="1"/>
  <c r="S1736" i="1"/>
  <c r="O1736" i="1"/>
  <c r="S1734" i="1"/>
  <c r="O1734" i="1"/>
  <c r="S1728" i="1"/>
  <c r="O1728" i="1"/>
  <c r="S1726" i="1"/>
  <c r="O1726" i="1"/>
  <c r="S1724" i="1"/>
  <c r="O1724" i="1"/>
  <c r="S1722" i="1"/>
  <c r="O1722" i="1"/>
  <c r="S1711" i="1"/>
  <c r="O1711" i="1"/>
  <c r="S1709" i="1"/>
  <c r="O1709" i="1"/>
  <c r="S1707" i="1"/>
  <c r="O1707" i="1"/>
  <c r="S1705" i="1"/>
  <c r="O1705" i="1"/>
  <c r="S1703" i="1"/>
  <c r="O1703" i="1"/>
  <c r="S1701" i="1"/>
  <c r="O1701" i="1"/>
  <c r="S1697" i="1"/>
  <c r="O1697" i="1"/>
  <c r="S1695" i="1"/>
  <c r="O1695" i="1"/>
  <c r="S1693" i="1"/>
  <c r="O1693" i="1"/>
  <c r="S1691" i="1"/>
  <c r="O1691" i="1"/>
  <c r="S1689" i="1"/>
  <c r="O1689" i="1"/>
  <c r="S1687" i="1"/>
  <c r="O1687" i="1"/>
  <c r="S1685" i="1"/>
  <c r="O1685" i="1"/>
  <c r="S1681" i="1"/>
  <c r="O1681" i="1"/>
  <c r="S1679" i="1"/>
  <c r="O1679" i="1"/>
  <c r="S1677" i="1"/>
  <c r="O1677" i="1"/>
  <c r="S1675" i="1"/>
  <c r="O1675" i="1"/>
  <c r="S1673" i="1"/>
  <c r="O1673" i="1"/>
  <c r="S1671" i="1"/>
  <c r="O1671" i="1"/>
  <c r="S1669" i="1"/>
  <c r="O1669" i="1"/>
  <c r="S1665" i="1"/>
  <c r="O1665" i="1"/>
  <c r="S1663" i="1"/>
  <c r="O1663" i="1"/>
  <c r="S1653" i="1"/>
  <c r="O1653" i="1"/>
  <c r="S1651" i="1"/>
  <c r="O1651" i="1"/>
  <c r="S1649" i="1"/>
  <c r="O1649" i="1"/>
  <c r="S1647" i="1"/>
  <c r="O1647" i="1"/>
  <c r="S1643" i="1"/>
  <c r="O1643" i="1"/>
  <c r="S1641" i="1"/>
  <c r="O1641" i="1"/>
  <c r="S1639" i="1"/>
  <c r="O1639" i="1"/>
  <c r="S1637" i="1"/>
  <c r="O1637" i="1"/>
  <c r="S1635" i="1"/>
  <c r="O1635" i="1"/>
  <c r="S1633" i="1"/>
  <c r="O1633" i="1"/>
  <c r="S1629" i="1"/>
  <c r="O1629" i="1"/>
  <c r="S1627" i="1"/>
  <c r="O1627" i="1"/>
  <c r="S1625" i="1"/>
  <c r="O1625" i="1"/>
  <c r="S1623" i="1"/>
  <c r="O1623" i="1"/>
  <c r="S1621" i="1"/>
  <c r="O1621" i="1"/>
  <c r="S1617" i="1"/>
  <c r="O1617" i="1"/>
  <c r="S1615" i="1"/>
  <c r="O1615" i="1"/>
  <c r="S1613" i="1"/>
  <c r="O1613" i="1"/>
  <c r="S1611" i="1"/>
  <c r="O1611" i="1"/>
  <c r="S1609" i="1"/>
  <c r="O1609" i="1"/>
  <c r="S1607" i="1"/>
  <c r="O1607" i="1"/>
  <c r="G1594" i="1"/>
  <c r="M1579" i="1"/>
  <c r="M1578" i="1"/>
  <c r="S1571" i="1"/>
  <c r="O1571" i="1"/>
  <c r="S1569" i="1"/>
  <c r="O1569" i="1"/>
  <c r="S1567" i="1"/>
  <c r="O1567" i="1"/>
  <c r="S1565" i="1"/>
  <c r="O1565" i="1"/>
  <c r="S1563" i="1"/>
  <c r="O1563" i="1"/>
  <c r="S1561" i="1"/>
  <c r="O1561" i="1"/>
  <c r="S1550" i="1"/>
  <c r="O1550" i="1"/>
  <c r="S1548" i="1"/>
  <c r="O1548" i="1"/>
  <c r="S1546" i="1"/>
  <c r="O1546" i="1"/>
  <c r="S1544" i="1"/>
  <c r="O1544" i="1"/>
  <c r="S1542" i="1"/>
  <c r="O1542" i="1"/>
  <c r="S1538" i="1"/>
  <c r="O1538" i="1"/>
  <c r="S1536" i="1"/>
  <c r="O1536" i="1"/>
  <c r="S1532" i="1"/>
  <c r="O1532" i="1"/>
  <c r="S1530" i="1"/>
  <c r="O1530" i="1"/>
  <c r="S1528" i="1"/>
  <c r="O1528" i="1"/>
  <c r="S1526" i="1"/>
  <c r="O1526" i="1"/>
  <c r="S1522" i="1"/>
  <c r="O1522" i="1"/>
  <c r="S1520" i="1"/>
  <c r="O1520" i="1"/>
  <c r="S1518" i="1"/>
  <c r="O1518" i="1"/>
  <c r="S1514" i="1"/>
  <c r="O1514" i="1"/>
  <c r="S1512" i="1"/>
  <c r="O1512" i="1"/>
  <c r="S1510" i="1"/>
  <c r="O1510" i="1"/>
  <c r="S1508" i="1"/>
  <c r="O1508" i="1"/>
  <c r="S1506" i="1"/>
  <c r="O1506" i="1"/>
  <c r="S1502" i="1"/>
  <c r="O1502" i="1"/>
  <c r="S1493" i="1"/>
  <c r="O1493" i="1"/>
  <c r="S1491" i="1"/>
  <c r="O1491" i="1"/>
  <c r="S1489" i="1"/>
  <c r="O1489" i="1"/>
  <c r="S1485" i="1"/>
  <c r="O1485" i="1"/>
  <c r="S1483" i="1"/>
  <c r="O1483" i="1"/>
  <c r="S1479" i="1"/>
  <c r="O1479" i="1"/>
  <c r="S1477" i="1"/>
  <c r="O1477" i="1"/>
  <c r="S1475" i="1"/>
  <c r="O1475" i="1"/>
  <c r="S1471" i="1"/>
  <c r="O1471" i="1"/>
  <c r="S1469" i="1"/>
  <c r="O1469" i="1"/>
  <c r="S1467" i="1"/>
  <c r="O1467" i="1"/>
  <c r="S1465" i="1"/>
  <c r="O1465" i="1"/>
  <c r="S1461" i="1"/>
  <c r="O1461" i="1"/>
  <c r="S1459" i="1"/>
  <c r="O1459" i="1"/>
  <c r="S1457" i="1"/>
  <c r="O1457" i="1"/>
  <c r="S1455" i="1"/>
  <c r="O1455" i="1"/>
  <c r="S1451" i="1"/>
  <c r="O1451" i="1"/>
  <c r="S1449" i="1"/>
  <c r="O1449" i="1"/>
  <c r="S1447" i="1"/>
  <c r="O1447" i="1"/>
  <c r="S1445" i="1"/>
  <c r="O1445" i="1"/>
  <c r="O1433" i="1"/>
  <c r="K1433" i="1"/>
  <c r="G1433" i="1"/>
  <c r="M1420" i="1"/>
  <c r="S1420" i="1" s="1"/>
  <c r="S1419" i="1"/>
  <c r="M1419" i="1"/>
  <c r="M1418" i="1"/>
  <c r="S1418" i="1" s="1"/>
  <c r="S1410" i="1"/>
  <c r="M1410" i="1"/>
  <c r="M1409" i="1"/>
  <c r="S1409" i="1" s="1"/>
  <c r="S1408" i="1"/>
  <c r="M1408" i="1"/>
  <c r="M1398" i="1"/>
  <c r="S1398" i="1" s="1"/>
  <c r="O1392" i="1"/>
  <c r="K1392" i="1"/>
  <c r="G1392" i="1"/>
  <c r="M1381" i="1"/>
  <c r="S1381" i="1" s="1"/>
  <c r="S1373" i="1"/>
  <c r="M1373" i="1"/>
  <c r="M1372" i="1"/>
  <c r="S1372" i="1" s="1"/>
  <c r="S1371" i="1"/>
  <c r="M1371" i="1"/>
  <c r="O1363" i="1"/>
  <c r="K1363" i="1"/>
  <c r="G1363" i="1"/>
  <c r="M1349" i="1"/>
  <c r="S1349" i="1" s="1"/>
  <c r="S1348" i="1"/>
  <c r="M1348" i="1"/>
  <c r="G1342" i="1"/>
  <c r="M1328" i="1"/>
  <c r="S1328" i="1" s="1"/>
  <c r="S1327" i="1"/>
  <c r="M1327" i="1"/>
  <c r="O1321" i="1"/>
  <c r="K1321" i="1"/>
  <c r="G1321" i="1"/>
  <c r="M1307" i="1"/>
  <c r="S1307" i="1" s="1"/>
  <c r="S1306" i="1"/>
  <c r="M1306" i="1"/>
  <c r="K1297" i="1"/>
  <c r="G1297" i="1"/>
  <c r="S1283" i="1"/>
  <c r="M1283" i="1"/>
  <c r="O1282" i="1"/>
  <c r="M1282" i="1"/>
  <c r="S1282" i="1" s="1"/>
  <c r="O1276" i="1"/>
  <c r="K1276" i="1"/>
  <c r="G1276" i="1"/>
  <c r="S1264" i="1"/>
  <c r="M1264" i="1"/>
  <c r="M1263" i="1"/>
  <c r="S1263" i="1" s="1"/>
  <c r="S1262" i="1"/>
  <c r="M1262" i="1"/>
  <c r="M1261" i="1"/>
  <c r="S1261" i="1" s="1"/>
  <c r="S1260" i="1"/>
  <c r="M1260" i="1"/>
  <c r="Q1252" i="1"/>
  <c r="G1241" i="1"/>
  <c r="G1229" i="1"/>
  <c r="S1216" i="1"/>
  <c r="M1216" i="1"/>
  <c r="M1215" i="1"/>
  <c r="S1215" i="1" s="1"/>
  <c r="S1203" i="1"/>
  <c r="M1203" i="1"/>
  <c r="M1202" i="1"/>
  <c r="S1202" i="1" s="1"/>
  <c r="K1194" i="1"/>
  <c r="G1194" i="1"/>
  <c r="M1180" i="1"/>
  <c r="S1180" i="1" s="1"/>
  <c r="S1179" i="1"/>
  <c r="M1179" i="1"/>
  <c r="K1171" i="1"/>
  <c r="G1171" i="1"/>
  <c r="S1157" i="1"/>
  <c r="M1157" i="1"/>
  <c r="M1156" i="1"/>
  <c r="S1156" i="1" s="1"/>
  <c r="O1150" i="1"/>
  <c r="K1150" i="1"/>
  <c r="G1150" i="1"/>
  <c r="S1137" i="1"/>
  <c r="M1137" i="1"/>
  <c r="M1136" i="1"/>
  <c r="S1136" i="1" s="1"/>
  <c r="S1135" i="1"/>
  <c r="M1135" i="1"/>
  <c r="Q1124" i="1"/>
  <c r="G1112" i="1"/>
  <c r="G1100" i="1"/>
  <c r="S1086" i="1"/>
  <c r="M1086" i="1"/>
  <c r="M1085" i="1"/>
  <c r="S1085" i="1" s="1"/>
  <c r="O1079" i="1"/>
  <c r="K1079" i="1"/>
  <c r="G1079" i="1"/>
  <c r="S1065" i="1"/>
  <c r="M1065" i="1"/>
  <c r="M1064" i="1"/>
  <c r="S1064" i="1" s="1"/>
  <c r="K1056" i="1"/>
  <c r="G1056" i="1"/>
  <c r="M1042" i="1"/>
  <c r="S1042" i="1" s="1"/>
  <c r="S1041" i="1"/>
  <c r="M1041" i="1"/>
  <c r="O1035" i="1"/>
  <c r="K1035" i="1"/>
  <c r="G1035" i="1"/>
  <c r="S1022" i="1"/>
  <c r="M1022" i="1"/>
  <c r="M1021" i="1"/>
  <c r="S1021" i="1" s="1"/>
  <c r="S1020" i="1"/>
  <c r="M1020" i="1"/>
  <c r="Q1009" i="1"/>
  <c r="G998" i="1"/>
  <c r="O986" i="1"/>
  <c r="K986" i="1"/>
  <c r="G986" i="1"/>
  <c r="S972" i="1"/>
  <c r="M972" i="1"/>
  <c r="M971" i="1"/>
  <c r="S971" i="1" s="1"/>
  <c r="S962" i="1"/>
  <c r="M962" i="1"/>
  <c r="M961" i="1"/>
  <c r="S961" i="1" s="1"/>
  <c r="K953" i="1"/>
  <c r="G953" i="1"/>
  <c r="M939" i="1"/>
  <c r="S939" i="1" s="1"/>
  <c r="S938" i="1"/>
  <c r="M938" i="1"/>
  <c r="K930" i="1"/>
  <c r="G930" i="1"/>
  <c r="S916" i="1"/>
  <c r="M916" i="1"/>
  <c r="M915" i="1"/>
  <c r="S915" i="1" s="1"/>
  <c r="O909" i="1"/>
  <c r="K909" i="1"/>
  <c r="G909" i="1"/>
  <c r="M896" i="1"/>
  <c r="S896" i="1" s="1"/>
  <c r="S895" i="1"/>
  <c r="M895" i="1"/>
  <c r="M894" i="1"/>
  <c r="S894" i="1" s="1"/>
  <c r="Q883" i="1"/>
  <c r="G871" i="1"/>
  <c r="K859" i="1"/>
  <c r="G859" i="1"/>
  <c r="S845" i="1"/>
  <c r="M845" i="1"/>
  <c r="M844" i="1"/>
  <c r="S844" i="1" s="1"/>
  <c r="K836" i="1"/>
  <c r="G836" i="1"/>
  <c r="M822" i="1"/>
  <c r="S822" i="1" s="1"/>
  <c r="S821" i="1"/>
  <c r="M821" i="1"/>
  <c r="O815" i="1"/>
  <c r="K815" i="1"/>
  <c r="G815" i="1"/>
  <c r="M802" i="1"/>
  <c r="S802" i="1" s="1"/>
  <c r="S801" i="1"/>
  <c r="M801" i="1"/>
  <c r="M800" i="1"/>
  <c r="S800" i="1" s="1"/>
  <c r="Q789" i="1"/>
  <c r="G777" i="1"/>
  <c r="M765" i="1"/>
  <c r="O757" i="1"/>
  <c r="K757" i="1"/>
  <c r="G757" i="1"/>
  <c r="M743" i="1"/>
  <c r="S743" i="1" s="1"/>
  <c r="S742" i="1"/>
  <c r="M742" i="1"/>
  <c r="M733" i="1"/>
  <c r="S733" i="1" s="1"/>
  <c r="S732" i="1"/>
  <c r="M732" i="1"/>
  <c r="K721" i="1"/>
  <c r="G721" i="1"/>
  <c r="S708" i="1"/>
  <c r="M708" i="1"/>
  <c r="M707" i="1"/>
  <c r="S707" i="1" s="1"/>
  <c r="S706" i="1"/>
  <c r="M706" i="1"/>
  <c r="O700" i="1"/>
  <c r="K700" i="1"/>
  <c r="G700" i="1"/>
  <c r="S689" i="1"/>
  <c r="M689" i="1"/>
  <c r="M688" i="1"/>
  <c r="S688" i="1" s="1"/>
  <c r="S687" i="1"/>
  <c r="M687" i="1"/>
  <c r="M686" i="1"/>
  <c r="S686" i="1" s="1"/>
  <c r="S685" i="1"/>
  <c r="M685" i="1"/>
  <c r="Q675" i="1"/>
  <c r="G663" i="1"/>
  <c r="M651" i="1"/>
  <c r="O643" i="1"/>
  <c r="K643" i="1"/>
  <c r="G643" i="1"/>
  <c r="S629" i="1"/>
  <c r="M629" i="1"/>
  <c r="M628" i="1"/>
  <c r="S628" i="1" s="1"/>
  <c r="S619" i="1"/>
  <c r="M619" i="1"/>
  <c r="M618" i="1"/>
  <c r="S618" i="1" s="1"/>
  <c r="K607" i="1"/>
  <c r="G607" i="1"/>
  <c r="M594" i="1"/>
  <c r="S594" i="1" s="1"/>
  <c r="S593" i="1"/>
  <c r="M593" i="1"/>
  <c r="M592" i="1"/>
  <c r="S592" i="1" s="1"/>
  <c r="O586" i="1"/>
  <c r="K586" i="1"/>
  <c r="G586" i="1"/>
  <c r="S575" i="1"/>
  <c r="M575" i="1"/>
  <c r="M574" i="1"/>
  <c r="S574" i="1" s="1"/>
  <c r="S573" i="1"/>
  <c r="M573" i="1"/>
  <c r="M572" i="1"/>
  <c r="S572" i="1" s="1"/>
  <c r="S571" i="1"/>
  <c r="M571" i="1"/>
  <c r="Q561" i="1"/>
  <c r="G548" i="1"/>
  <c r="M538" i="1"/>
  <c r="G527" i="1"/>
  <c r="M514" i="1"/>
  <c r="S514" i="1" s="1"/>
  <c r="S513" i="1"/>
  <c r="M513" i="1"/>
  <c r="M512" i="1"/>
  <c r="S512" i="1" s="1"/>
  <c r="O506" i="1"/>
  <c r="K506" i="1"/>
  <c r="G506" i="1"/>
  <c r="M495" i="1"/>
  <c r="S495" i="1" s="1"/>
  <c r="S494" i="1"/>
  <c r="M494" i="1"/>
  <c r="M493" i="1"/>
  <c r="S493" i="1" s="1"/>
  <c r="S492" i="1"/>
  <c r="M492" i="1"/>
  <c r="M491" i="1"/>
  <c r="S491" i="1" s="1"/>
  <c r="Q481" i="1"/>
  <c r="K465" i="1"/>
  <c r="G465" i="1"/>
  <c r="Q452" i="1"/>
  <c r="S449" i="1"/>
  <c r="M449" i="1"/>
  <c r="M448" i="1"/>
  <c r="S448" i="1" s="1"/>
  <c r="S447" i="1"/>
  <c r="M447" i="1"/>
  <c r="Q439" i="1"/>
  <c r="S436" i="1"/>
  <c r="M436" i="1"/>
  <c r="M435" i="1"/>
  <c r="S435" i="1" s="1"/>
  <c r="S434" i="1"/>
  <c r="M434" i="1"/>
  <c r="O415" i="1"/>
  <c r="K415" i="1"/>
  <c r="G415" i="1"/>
  <c r="Q402" i="1"/>
  <c r="M400" i="1"/>
  <c r="S400" i="1" s="1"/>
  <c r="S399" i="1"/>
  <c r="M399" i="1"/>
  <c r="M398" i="1"/>
  <c r="S398" i="1" s="1"/>
  <c r="Q389" i="1"/>
  <c r="S387" i="1"/>
  <c r="M387" i="1"/>
  <c r="M386" i="1"/>
  <c r="S386" i="1" s="1"/>
  <c r="S385" i="1"/>
  <c r="M385" i="1"/>
  <c r="O375" i="1"/>
  <c r="K375" i="1"/>
  <c r="G375" i="1"/>
  <c r="Q362" i="1"/>
  <c r="M358" i="1"/>
  <c r="S358" i="1" s="1"/>
  <c r="S357" i="1"/>
  <c r="M357" i="1"/>
  <c r="Q349" i="1"/>
  <c r="S345" i="1"/>
  <c r="M345" i="1"/>
  <c r="M344" i="1"/>
  <c r="S344" i="1" s="1"/>
  <c r="S335" i="1"/>
  <c r="M335" i="1"/>
  <c r="M334" i="1"/>
  <c r="S334" i="1" s="1"/>
  <c r="M327" i="1"/>
  <c r="O306" i="1"/>
  <c r="K306" i="1"/>
  <c r="G306" i="1"/>
  <c r="Q293" i="1"/>
  <c r="S290" i="1"/>
  <c r="M290" i="1"/>
  <c r="M289" i="1"/>
  <c r="S289" i="1" s="1"/>
  <c r="S288" i="1"/>
  <c r="M288" i="1"/>
  <c r="M287" i="1"/>
  <c r="S287" i="1" s="1"/>
  <c r="Q279" i="1"/>
  <c r="M276" i="1"/>
  <c r="S276" i="1" s="1"/>
  <c r="S275" i="1"/>
  <c r="M275" i="1"/>
  <c r="M274" i="1"/>
  <c r="S274" i="1" s="1"/>
  <c r="S273" i="1"/>
  <c r="M273" i="1"/>
  <c r="O263" i="1"/>
  <c r="K263" i="1"/>
  <c r="G263" i="1"/>
  <c r="Q250" i="1"/>
  <c r="M246" i="1"/>
  <c r="S246" i="1" s="1"/>
  <c r="S245" i="1"/>
  <c r="M245" i="1"/>
  <c r="M244" i="1"/>
  <c r="S244" i="1" s="1"/>
  <c r="O238" i="1"/>
  <c r="K238" i="1"/>
  <c r="G238" i="1"/>
  <c r="Q225" i="1"/>
  <c r="S220" i="1"/>
  <c r="M220" i="1"/>
  <c r="M219" i="1"/>
  <c r="S219" i="1" s="1"/>
  <c r="O210" i="1"/>
  <c r="K210" i="1"/>
  <c r="G210" i="1"/>
  <c r="Q197" i="1"/>
  <c r="S193" i="1"/>
  <c r="M193" i="1"/>
  <c r="M192" i="1"/>
  <c r="S192" i="1" s="1"/>
  <c r="M191" i="1"/>
  <c r="S191" i="1" s="1"/>
  <c r="Q183" i="1"/>
  <c r="M181" i="1"/>
  <c r="S181" i="1" s="1"/>
  <c r="S180" i="1"/>
  <c r="M180" i="1"/>
  <c r="M179" i="1"/>
  <c r="S179" i="1" s="1"/>
  <c r="S178" i="1"/>
  <c r="M178" i="1"/>
  <c r="M177" i="1"/>
  <c r="S177" i="1" s="1"/>
  <c r="S173" i="1"/>
  <c r="Q169" i="1"/>
  <c r="M167" i="1"/>
  <c r="S167" i="1" s="1"/>
  <c r="S166" i="1"/>
  <c r="M166" i="1"/>
  <c r="M165" i="1"/>
  <c r="S165" i="1" s="1"/>
  <c r="S164" i="1"/>
  <c r="M164" i="1"/>
  <c r="M163" i="1"/>
  <c r="S163" i="1" s="1"/>
  <c r="Q152" i="1"/>
  <c r="M150" i="1"/>
  <c r="S150" i="1" s="1"/>
  <c r="S149" i="1"/>
  <c r="M149" i="1"/>
  <c r="M148" i="1"/>
  <c r="S148" i="1" s="1"/>
  <c r="M147" i="1"/>
  <c r="S147" i="1" s="1"/>
  <c r="M146" i="1"/>
  <c r="S146" i="1" s="1"/>
  <c r="Q138" i="1"/>
  <c r="S136" i="1"/>
  <c r="M136" i="1"/>
  <c r="M135" i="1"/>
  <c r="S135" i="1" s="1"/>
  <c r="S134" i="1"/>
  <c r="M134" i="1"/>
  <c r="M133" i="1"/>
  <c r="S133" i="1" s="1"/>
  <c r="S132" i="1"/>
  <c r="M132" i="1"/>
  <c r="S128" i="1"/>
  <c r="O126" i="1"/>
  <c r="K126" i="1"/>
  <c r="G126" i="1"/>
  <c r="Q111" i="1"/>
  <c r="M107" i="1"/>
  <c r="S107" i="1" s="1"/>
  <c r="M106" i="1"/>
  <c r="S106" i="1" s="1"/>
  <c r="M105" i="1"/>
  <c r="S105" i="1" s="1"/>
  <c r="O95" i="1"/>
  <c r="K95" i="1"/>
  <c r="G95" i="1"/>
  <c r="S82" i="1"/>
  <c r="M82" i="1"/>
  <c r="M81" i="1"/>
  <c r="S81" i="1" s="1"/>
  <c r="S80" i="1"/>
  <c r="M80" i="1"/>
  <c r="O73" i="1"/>
  <c r="K73" i="1"/>
  <c r="G73" i="1"/>
  <c r="M59" i="1"/>
  <c r="S59" i="1" s="1"/>
  <c r="M58" i="1"/>
  <c r="S58" i="1" s="1"/>
  <c r="M48" i="1"/>
  <c r="S48" i="1" s="1"/>
  <c r="M47" i="1"/>
  <c r="S47" i="1" s="1"/>
  <c r="O36" i="1"/>
  <c r="K36" i="1"/>
  <c r="G36" i="1"/>
  <c r="S25" i="1"/>
  <c r="M25" i="1"/>
  <c r="M24" i="1"/>
  <c r="S24" i="1" s="1"/>
  <c r="S23" i="1"/>
  <c r="M23" i="1"/>
  <c r="M22" i="1"/>
  <c r="S22" i="1" s="1"/>
  <c r="S21" i="1"/>
  <c r="M21" i="1"/>
  <c r="M14" i="1"/>
  <c r="S14" i="1" s="1"/>
  <c r="S13" i="1"/>
  <c r="M13" i="1"/>
  <c r="M12" i="1"/>
  <c r="S12" i="1" s="1"/>
  <c r="S11" i="1"/>
  <c r="M11" i="1"/>
  <c r="M10" i="1"/>
  <c r="S10" i="1" s="1"/>
</calcChain>
</file>

<file path=xl/sharedStrings.xml><?xml version="1.0" encoding="utf-8"?>
<sst xmlns="http://schemas.openxmlformats.org/spreadsheetml/2006/main" count="5107" uniqueCount="1942">
  <si>
    <t>TARIFS HT SEPTEMBRE 2025</t>
  </si>
  <si>
    <t>PRÉPARATION DES SUPPORTS</t>
  </si>
  <si>
    <t xml:space="preserve">% A APPLIQUER </t>
  </si>
  <si>
    <t>Peinture</t>
  </si>
  <si>
    <t xml:space="preserve">PRIMAIRE UNIVERSEL BLANC </t>
  </si>
  <si>
    <t>Papier Peint</t>
  </si>
  <si>
    <r>
      <t xml:space="preserve">Papier peint Ananbo
</t>
    </r>
    <r>
      <rPr>
        <u/>
        <sz val="10"/>
        <color rgb="FFFF0000"/>
        <rFont val="DIN"/>
      </rPr>
      <t>max -40%</t>
    </r>
  </si>
  <si>
    <t>Fonds très poreux, non poreux &amp; bois intérieurs</t>
  </si>
  <si>
    <t>Papier peint Ananbo</t>
  </si>
  <si>
    <t>Ref.</t>
  </si>
  <si>
    <t>Boitage</t>
  </si>
  <si>
    <t>Prix HT</t>
  </si>
  <si>
    <t>Rendement moyen en 1 couche</t>
  </si>
  <si>
    <t>Prix HT 
m²/couche</t>
  </si>
  <si>
    <r>
      <t xml:space="preserve">Outillage
</t>
    </r>
    <r>
      <rPr>
        <u/>
        <sz val="10"/>
        <color rgb="FFFF0000"/>
        <rFont val="DIN"/>
      </rPr>
      <t>max -40%</t>
    </r>
  </si>
  <si>
    <t>PUNTC005</t>
  </si>
  <si>
    <t>0,5l</t>
  </si>
  <si>
    <t>m²</t>
  </si>
  <si>
    <t>PUNTC010</t>
  </si>
  <si>
    <t>1l</t>
  </si>
  <si>
    <t>PUNTC025</t>
  </si>
  <si>
    <t>2,5l</t>
  </si>
  <si>
    <t>PUNTC050</t>
  </si>
  <si>
    <t>5l</t>
  </si>
  <si>
    <t>PUNTC100</t>
  </si>
  <si>
    <t>10l</t>
  </si>
  <si>
    <t>PRIMAIRE UNIVERSEL TEINTÉ TONS CLAIRS &amp; TONS FONCÉS (TC &amp; TF)</t>
  </si>
  <si>
    <t>PUNTF005</t>
  </si>
  <si>
    <t>PUN005</t>
  </si>
  <si>
    <t>PUNTF010</t>
  </si>
  <si>
    <t>PUN010</t>
  </si>
  <si>
    <t>PUNTF025</t>
  </si>
  <si>
    <t>PUN025</t>
  </si>
  <si>
    <t>PUNTF050</t>
  </si>
  <si>
    <t>PUN050</t>
  </si>
  <si>
    <t>PUNTF100</t>
  </si>
  <si>
    <t>PUN100</t>
  </si>
  <si>
    <t>OUTILLAGE CONSEILLÉ</t>
  </si>
  <si>
    <t>Compatible avec
Pistolet Airless</t>
  </si>
  <si>
    <t>Brosse à réchampir triangulaire 23mm</t>
  </si>
  <si>
    <t>Mini manchon 120mm microfibre 10mm</t>
  </si>
  <si>
    <t>Manchon 180mm microfibre 10mm</t>
  </si>
  <si>
    <t>Ref . 4012407</t>
  </si>
  <si>
    <t>Ref . 4012404</t>
  </si>
  <si>
    <t>Ref . 4012403</t>
  </si>
  <si>
    <r>
      <rPr>
        <b/>
        <sz val="8"/>
        <rFont val="DIN"/>
      </rPr>
      <t xml:space="preserve">
TEINTES NECESSITANT L'APPLICATION PRÉALABLE D'UN PRIMAIRE UNIVERSEL TEINTÉ</t>
    </r>
    <r>
      <rPr>
        <sz val="8"/>
        <rFont val="DIN"/>
      </rPr>
      <t xml:space="preserve">
Afin de garantir la qualité et la profondeur de teinte qui caractérisent les peintures Ressource; certaines d'entre elles nécéssitent au préalable l'application du Primaire Universel teinté à la couleur choisie
</t>
    </r>
    <r>
      <rPr>
        <b/>
        <sz val="8"/>
        <rFont val="DIN"/>
      </rPr>
      <t>COLLECTION RESSOURCE</t>
    </r>
    <r>
      <rPr>
        <sz val="8"/>
        <rFont val="DIN"/>
      </rPr>
      <t xml:space="preserve">
R002   R011   R014   R019   R025   R026   R054   R073   R076   R082   R089   R101   R121   R132   R133   R145   R152   R172   R176   R182   R182   R188   R196   R199   R201   R220   R235   R244   R250   R254   R256   R257   R258   R264   R265   R267   R269   R270   R273   R275   R277   R279   R281   R281   R287   R289   R290   R291   R295   R298   R307   R308   R310   R313   R320   R326   R329   R331   R341   R349   R374   R375   R376   R382   R387   R388   R391   R394   R404   R406   R409   R419   R420   R422   R431   R432   R433   R442   R451   R455   R461   R463   R464   R466   R473   R476   R477   R480   R481   R490   R492   R495   R496   R499   R503   R509   R512   R513   R522   R546   R547   R548   R552   R559   R567   R582   R586   R588   R596   R601   R613   R615   R616   R630   R641   R642   R670   R671   R673   R675   R677   R679   R680   R681   R713   R719   R720   R726   R732   R745   R745   R755   R760   R763   R768   R771   R781   R787   R810   R811   R829   R843   R845   R865   R869   R890   R906   R911   R912   R919   R942   R943   R944   R948   R961   R965   R974   R976   R983
PRIMAIRE UNIVERSEL TONS CLAIRS : R288   R347   R389   R390   R411
</t>
    </r>
    <r>
      <rPr>
        <b/>
        <sz val="8"/>
        <rFont val="DIN"/>
      </rPr>
      <t>COLLECTION COULEURS DE CHAUX MAISON DE VACANCES (équivalences CHAUX)</t>
    </r>
    <r>
      <rPr>
        <sz val="8"/>
        <rFont val="DIN"/>
      </rPr>
      <t xml:space="preserve">
eqRMDV14   eqRMDV26   eqRMDV27   eqRMDV30   eqRMDV31   eqRMDV32   eqRMDV33   eqRMDV34    eqRMDV37   eqRMDV46    eqRMDV47   eqRMDV62   eqRMDV63   eqRMDV64   eqRMDV67   eqRMDV69
PRIMAIRE UNIVERSEL TONS CLAIRS : eqRMDV66
</t>
    </r>
    <r>
      <rPr>
        <b/>
        <sz val="8"/>
        <rFont val="DIN"/>
      </rPr>
      <t xml:space="preserve">COLLECTION COULEURS D'ENDUIT ROMAIN (équivalences ENDUIT ROMAIN)
</t>
    </r>
    <r>
      <rPr>
        <sz val="8"/>
        <rFont val="DIN"/>
      </rPr>
      <t xml:space="preserve">eqER01   eqER05   eqER06   eqER08   eqER09  eqER33   eqER34   eqER36   eqER40    eqER41   eqER43  eqER44   eqER52   eqER56  eqER60   eqER66
</t>
    </r>
    <r>
      <rPr>
        <b/>
        <sz val="8"/>
        <rFont val="DIN"/>
      </rPr>
      <t>COLLECTION ANTOINETTE POISSON</t>
    </r>
    <r>
      <rPr>
        <sz val="8"/>
        <rFont val="DIN"/>
      </rPr>
      <t xml:space="preserve">
AP15   AP16   AP18   AP20   AP21   AP22   AP23   AP26   AP28   AP29   AP30
</t>
    </r>
    <r>
      <rPr>
        <b/>
        <sz val="8"/>
        <rFont val="DIN"/>
      </rPr>
      <t>COLLECTION  ANANBÔ</t>
    </r>
    <r>
      <rPr>
        <sz val="8"/>
        <rFont val="DIN"/>
      </rPr>
      <t xml:space="preserve">
ANB05   ANB06   ANB08   ANB12   ANB14
PRIMAIRE UNIVERSEL TONS CLAIRS : ANB10
</t>
    </r>
    <r>
      <rPr>
        <b/>
        <sz val="8"/>
        <rFont val="DIN"/>
      </rPr>
      <t>COLLECTION HEJU</t>
    </r>
    <r>
      <rPr>
        <sz val="8"/>
        <rFont val="DIN"/>
      </rPr>
      <t xml:space="preserve">
HEJU05   HEJU06   HEJU14   HEJU15   HEJU16
</t>
    </r>
    <r>
      <rPr>
        <b/>
        <sz val="8"/>
        <rFont val="DIN"/>
      </rPr>
      <t>COLLECTION MAISON SARAH LAVOINE</t>
    </r>
    <r>
      <rPr>
        <sz val="8"/>
        <rFont val="DIN"/>
      </rPr>
      <t xml:space="preserve">
SL09  SL12   SL13   SL14   SL15   SL16   SL19   SL20   SL21   SL22   SL23   SL24   SL25   SL26   SL30   SL34   SL35   SL36   SL37   SL39   SL40   SL42   SL45   SL47   SL48   SL49   SL52</t>
    </r>
  </si>
  <si>
    <t xml:space="preserve">PRÉPARATION DES SUPPORTS  </t>
  </si>
  <si>
    <t xml:space="preserve">SOUS-COUCHE TRAVAUX COURANTS </t>
  </si>
  <si>
    <t>Placoplâtres &amp; anciennes peintures</t>
  </si>
  <si>
    <t>Rendement  moyen en 1 couche</t>
  </si>
  <si>
    <t>SCTRACOU025</t>
  </si>
  <si>
    <t>SCTRACOU100</t>
  </si>
  <si>
    <t xml:space="preserve">SUPERPRIMER </t>
  </si>
  <si>
    <t>Supports difficiles, bloqués ou lisses (faïence, supports laqués…)</t>
  </si>
  <si>
    <t>SUPERPRIMER005</t>
  </si>
  <si>
    <t>SUPERPRIMER025</t>
  </si>
  <si>
    <t>IMPRESSION SOLVANTÉE</t>
  </si>
  <si>
    <t>Fonds douteux, poudreux, farinants et bois tanniques</t>
  </si>
  <si>
    <t>IMPSOL010</t>
  </si>
  <si>
    <t>IMPSOL025</t>
  </si>
  <si>
    <t>IMPSOL120</t>
  </si>
  <si>
    <t>12l</t>
  </si>
  <si>
    <t>Petite brosse à réchampir glycero</t>
  </si>
  <si>
    <t>Ref . 4016025</t>
  </si>
  <si>
    <t>PEINTURES INTÉRIEURES</t>
  </si>
  <si>
    <t xml:space="preserve">MAT PLAFOND </t>
  </si>
  <si>
    <t>Rendement moyen en 2 couches</t>
  </si>
  <si>
    <t>MPHBL025</t>
  </si>
  <si>
    <t>MPHBL050</t>
  </si>
  <si>
    <t>MPHBL100</t>
  </si>
  <si>
    <r>
      <t xml:space="preserve">PRIX FINI POSÉ à partir de :
</t>
    </r>
    <r>
      <rPr>
        <sz val="9"/>
        <rFont val="DIN"/>
      </rPr>
      <t>1 couche de Primaire Universel 
2 couches de Mat Plafond</t>
    </r>
  </si>
  <si>
    <r>
      <rPr>
        <u/>
        <sz val="8"/>
        <rFont val="DIN"/>
      </rPr>
      <t>DISPONIBLE DANS LES TEINTES BLANCS &amp; BLANCS CASSÉS</t>
    </r>
    <r>
      <rPr>
        <b/>
        <sz val="8"/>
        <rFont val="DIN"/>
      </rPr>
      <t xml:space="preserve">
</t>
    </r>
    <r>
      <rPr>
        <sz val="8"/>
        <rFont val="DIN"/>
      </rPr>
      <t>R015  R056   R079   R086   R095   R111   R128   R153   R187   R212   R215   R238   R245   
ANB01   ANB02   
HEJU01   HEJU02
SL01   SL02   SL04</t>
    </r>
  </si>
  <si>
    <t>2 mini manchons antigoutte 100mm microfibre 12mm</t>
  </si>
  <si>
    <t>Manchon antigoutte 180mm microfibre 12mm</t>
  </si>
  <si>
    <t>Ref . 4012406</t>
  </si>
  <si>
    <t>Ref . 4012405</t>
  </si>
  <si>
    <t>PETPOTECHPEI</t>
  </si>
  <si>
    <t>MAT POUDRÉ</t>
  </si>
  <si>
    <t xml:space="preserve">POT TESTEUR 100ml </t>
  </si>
  <si>
    <t>MPO09005</t>
  </si>
  <si>
    <t>MPO005</t>
  </si>
  <si>
    <t>MPO09010</t>
  </si>
  <si>
    <t>MPO010</t>
  </si>
  <si>
    <t>MPO09025</t>
  </si>
  <si>
    <t>MPO025</t>
  </si>
  <si>
    <t>MPO09050</t>
  </si>
  <si>
    <t>MPO050</t>
  </si>
  <si>
    <t>MPO09100</t>
  </si>
  <si>
    <t>MPO100</t>
  </si>
  <si>
    <r>
      <t xml:space="preserve">PRIX FINI POSÉ à partir de :
</t>
    </r>
    <r>
      <rPr>
        <sz val="9"/>
        <rFont val="DIN"/>
      </rPr>
      <t>1 couche de Primaire Universel 
2 couches de Mat Poudré</t>
    </r>
  </si>
  <si>
    <t>DISPONIBLE DANS TOUTES LES TEINTES</t>
  </si>
  <si>
    <t>MAT SOYEUX</t>
  </si>
  <si>
    <t>MSO09005</t>
  </si>
  <si>
    <t>MSO005</t>
  </si>
  <si>
    <t>MSO09010</t>
  </si>
  <si>
    <t>MSO010</t>
  </si>
  <si>
    <t>MSO09025</t>
  </si>
  <si>
    <t>MSO025</t>
  </si>
  <si>
    <t>MSO09050</t>
  </si>
  <si>
    <t>MSO050</t>
  </si>
  <si>
    <t>MSO09100</t>
  </si>
  <si>
    <t>MSO100</t>
  </si>
  <si>
    <r>
      <t xml:space="preserve">PRIX FINI POSÉ à partir de :
</t>
    </r>
    <r>
      <rPr>
        <sz val="9"/>
        <rFont val="DIN"/>
      </rPr>
      <t>1 couche de Primaire Universel 
2 couches de Mat Soyeux</t>
    </r>
  </si>
  <si>
    <t>LAQUE MATE</t>
  </si>
  <si>
    <t>LMA09005</t>
  </si>
  <si>
    <t>LMA005</t>
  </si>
  <si>
    <t>LMA09010</t>
  </si>
  <si>
    <t>LMA010</t>
  </si>
  <si>
    <t>LMA09025</t>
  </si>
  <si>
    <t>LMA025</t>
  </si>
  <si>
    <t>LMA09050</t>
  </si>
  <si>
    <t>LMA050</t>
  </si>
  <si>
    <t>LMA09100</t>
  </si>
  <si>
    <t>LMA100</t>
  </si>
  <si>
    <r>
      <t xml:space="preserve">PRIX FINI POSÉ à partir de :
</t>
    </r>
    <r>
      <rPr>
        <sz val="9"/>
        <rFont val="DIN"/>
      </rPr>
      <t>1 couche de Primaire Universel 
2 couches de Laque Mate</t>
    </r>
  </si>
  <si>
    <t>SATIN VELOUTÉ</t>
  </si>
  <si>
    <t>Echantillon  A6</t>
  </si>
  <si>
    <t>SVE09005</t>
  </si>
  <si>
    <t>SVE005</t>
  </si>
  <si>
    <t>SVE09010</t>
  </si>
  <si>
    <t>SVE010</t>
  </si>
  <si>
    <t>SVE09025</t>
  </si>
  <si>
    <t>SVE025</t>
  </si>
  <si>
    <t>SVE09050</t>
  </si>
  <si>
    <t>SVE050</t>
  </si>
  <si>
    <t>SVE09100</t>
  </si>
  <si>
    <t>SVE100</t>
  </si>
  <si>
    <r>
      <t xml:space="preserve">PRIX FINI POSÉ à partir de :
</t>
    </r>
    <r>
      <rPr>
        <sz val="9"/>
        <rFont val="DIN"/>
      </rPr>
      <t>1 couche de Primaire Universel 
2 couches de Satin Velouté</t>
    </r>
  </si>
  <si>
    <t>LAQUE SATINÉE</t>
  </si>
  <si>
    <t>LSH09005</t>
  </si>
  <si>
    <t>LSH005</t>
  </si>
  <si>
    <t>LSH09010</t>
  </si>
  <si>
    <t>LSH010</t>
  </si>
  <si>
    <t>LSH09025</t>
  </si>
  <si>
    <t>LSH025</t>
  </si>
  <si>
    <r>
      <t xml:space="preserve">PRIX FINI POSÉ à partir de :
</t>
    </r>
    <r>
      <rPr>
        <sz val="9"/>
        <rFont val="DIN"/>
      </rPr>
      <t>1 couche de Primaire Universel 
2 couches de Laque Satinée</t>
    </r>
  </si>
  <si>
    <t>LAQUE BRILLANTE</t>
  </si>
  <si>
    <t>LBR09005</t>
  </si>
  <si>
    <t>LBR005</t>
  </si>
  <si>
    <t>LBR09025</t>
  </si>
  <si>
    <t>LBR025</t>
  </si>
  <si>
    <r>
      <t xml:space="preserve">PRIX FINI POSÉ à partir de :
</t>
    </r>
    <r>
      <rPr>
        <sz val="9"/>
        <rFont val="DIN"/>
      </rPr>
      <t>1 couche de Primaire Universel 
2 couches de Laque Brillante</t>
    </r>
  </si>
  <si>
    <t>Mini manchon 120mm microfibre 5mm</t>
  </si>
  <si>
    <t>Manchon 180mm microfibre 5mm</t>
  </si>
  <si>
    <t>Ref . 4012402</t>
  </si>
  <si>
    <t>Ref . 4012401</t>
  </si>
  <si>
    <t>PEINTURE SOL</t>
  </si>
  <si>
    <t>SOL09010</t>
  </si>
  <si>
    <t>SOL010</t>
  </si>
  <si>
    <t>SOL09025</t>
  </si>
  <si>
    <t>SOL025</t>
  </si>
  <si>
    <t>SOL09050</t>
  </si>
  <si>
    <t>SOL050</t>
  </si>
  <si>
    <r>
      <t xml:space="preserve">PRIX FINI POSÉ à partir de :
</t>
    </r>
    <r>
      <rPr>
        <sz val="9"/>
        <rFont val="DIN"/>
      </rPr>
      <t>1 couche de Primaire Universel 
2 couches de Peinture Sol</t>
    </r>
  </si>
  <si>
    <t>GAMME LES ESSENTIELS</t>
  </si>
  <si>
    <t>MAT ESSENTIEL</t>
  </si>
  <si>
    <t>MES09010</t>
  </si>
  <si>
    <t>MES010</t>
  </si>
  <si>
    <t>MES09025</t>
  </si>
  <si>
    <t>MES025</t>
  </si>
  <si>
    <t>MES09050</t>
  </si>
  <si>
    <t>MES050</t>
  </si>
  <si>
    <t>MES09100</t>
  </si>
  <si>
    <t>MES100</t>
  </si>
  <si>
    <r>
      <t xml:space="preserve">PRIX FINI POSÉ à partir de :
</t>
    </r>
    <r>
      <rPr>
        <sz val="9"/>
        <rFont val="DIN"/>
      </rPr>
      <t xml:space="preserve">1 couche de Primaire Universel 
2 couches de Mat Essentiel </t>
    </r>
  </si>
  <si>
    <t>SATIN ESSENTIEL</t>
  </si>
  <si>
    <t>SES09010</t>
  </si>
  <si>
    <t>SES010</t>
  </si>
  <si>
    <t>SES09025</t>
  </si>
  <si>
    <t>SES025</t>
  </si>
  <si>
    <t>SES09050</t>
  </si>
  <si>
    <t>SES050</t>
  </si>
  <si>
    <t>SES09100</t>
  </si>
  <si>
    <t>SES100</t>
  </si>
  <si>
    <r>
      <t xml:space="preserve">PRIX FINI POSÉ à partir de :
</t>
    </r>
    <r>
      <rPr>
        <sz val="9"/>
        <rFont val="DIN"/>
      </rPr>
      <t xml:space="preserve">1 couche de Primaire Universel 
2 couches de Satin Essentiel </t>
    </r>
  </si>
  <si>
    <t>EXCLUSIVITÉ !</t>
  </si>
  <si>
    <t>TEINTE YVES KLEIN®</t>
  </si>
  <si>
    <t xml:space="preserve">ATTENTION : </t>
  </si>
  <si>
    <t xml:space="preserve">La sous-couche Yves Klein® est INDISPENSABLE pour obtenir toute la puissance de la teinte. </t>
  </si>
  <si>
    <t>Pour un résultat optimal, merci de vous référer à la fiche technique.</t>
  </si>
  <si>
    <t>KIT POTS ÉCHANTILLONS SOUS COUCHE &amp; FINITION YVES KLEIN®</t>
  </si>
  <si>
    <t>YKCOF001X2</t>
  </si>
  <si>
    <t>2 x 100ml</t>
  </si>
  <si>
    <t>SOUS COUCHE YVES KLEIN®</t>
  </si>
  <si>
    <t>YKSC010</t>
  </si>
  <si>
    <t>YKSC025</t>
  </si>
  <si>
    <t>MAT PROFOND YVES KLEIN®</t>
  </si>
  <si>
    <t>YKMATPRO010</t>
  </si>
  <si>
    <t>YKMATPRO025</t>
  </si>
  <si>
    <r>
      <t xml:space="preserve">PRIX FINI POSÉ à partir de :
</t>
    </r>
    <r>
      <rPr>
        <sz val="9"/>
        <rFont val="DIN"/>
      </rPr>
      <t>1 couche de sous-couche Yves Klein® 
2 couches de Mat Profond Yves Klein®</t>
    </r>
  </si>
  <si>
    <t>MAT VELOUTÉ YVES KLEIN®</t>
  </si>
  <si>
    <t>YKMATVEL010</t>
  </si>
  <si>
    <t>YKMATVEL025</t>
  </si>
  <si>
    <r>
      <t xml:space="preserve">PRIX FINI POSÉ à partir de :
</t>
    </r>
    <r>
      <rPr>
        <sz val="9"/>
        <rFont val="DIN"/>
      </rPr>
      <t>1 couche de sous-couche Yves Klein® 
2 couches de Mat Velouté Yves Klein®</t>
    </r>
  </si>
  <si>
    <t>PEINTURES EXTÉRIEURES</t>
  </si>
  <si>
    <t>LAQUE POUR MÉTAUX HYDRODILUABLE</t>
  </si>
  <si>
    <t>Boiseries et métaux ferreux intérieurs et extérieurs</t>
  </si>
  <si>
    <t>* Pour les surfaces thermolaquées, appliquez une couche de Superprimer au préalable</t>
  </si>
  <si>
    <t>Rendement moyen en 3 couches</t>
  </si>
  <si>
    <t>LMH09005</t>
  </si>
  <si>
    <t>LMH005</t>
  </si>
  <si>
    <t>LMH09025</t>
  </si>
  <si>
    <t>LMH025</t>
  </si>
  <si>
    <t>LMH09050</t>
  </si>
  <si>
    <t>LMH050</t>
  </si>
  <si>
    <r>
      <t xml:space="preserve">PRIX FINI POSÉ à partir de :
</t>
    </r>
    <r>
      <rPr>
        <sz val="9"/>
        <rFont val="DIN"/>
      </rPr>
      <t>3 couches de Laque pour Métaux Hydrodiluable</t>
    </r>
  </si>
  <si>
    <t>EXTÉRIEUR BOIS HYDRODILUABLE</t>
  </si>
  <si>
    <t xml:space="preserve">Boiseries intérieures et extérieures </t>
  </si>
  <si>
    <t>* Pour les bois tanniques, appliquez une couche d'Impression Solvantée au préalable</t>
  </si>
  <si>
    <t>EBH09005</t>
  </si>
  <si>
    <t>EBH005</t>
  </si>
  <si>
    <t>EBH09025</t>
  </si>
  <si>
    <t>EBH025</t>
  </si>
  <si>
    <t>EBH09050</t>
  </si>
  <si>
    <t>EBH050</t>
  </si>
  <si>
    <r>
      <t xml:space="preserve">PRIX FINI POSÉ à partir de :
</t>
    </r>
    <r>
      <rPr>
        <sz val="9"/>
        <rFont val="DIN"/>
      </rPr>
      <t>3 couches d'Extérieur Bois Hydrodiluable</t>
    </r>
  </si>
  <si>
    <t>TEINTES ADAPTÉES EN EXTÉRIEUR</t>
  </si>
  <si>
    <t>Testée pour leur résistance à l'ensoleillement et leur durabilité dans le temps</t>
  </si>
  <si>
    <r>
      <t xml:space="preserve">COLLECTION RESSOURCE
</t>
    </r>
    <r>
      <rPr>
        <sz val="8"/>
        <rFont val="DIN"/>
      </rPr>
      <t>R004   R006   R009   R012   R013   R015   R018   R027   R028   R029   R033   R045   R047   R051   R056   R058   R059   R065   R069   R079   R081   R084   R086   R095   R111   R118   R122   R124   R125   R128   R129   R137   R139   R141   R142   R143   R144   R147   R149   R151   R153   R154   R155   R156   R158   R161   R162   R164   R167   R168   R170   R171   R173   R174   R175   R177   R179   R181   R185   R186   R187   R189   R206   R212   R214   R215   R216   R222   R225   R231   R233   R234   R238   R240   R241   R243   R245   R246   R247   R249   R251   R261   R264   R265   R271   R276   R283   R284   R292   R295   R307   R311   R315   R318   R325   R328   R333   R347   R379   R382   R384   R389   R390   R401   R405   R411   R459   R462   R468   R485   R492   R498   R500   R511   R516   R519   R523   R526   R529   R549   R568   R583   R611   R629   R643   R644   R647   R683   R687   R689   R708   R709   R713   R716   R721   R723   R740   R744   R748   R761   R776   R824   R856   R873   R895   R908   R913   R918   R922   R940   R945   R946   R947   R958   R977   R991</t>
    </r>
  </si>
  <si>
    <r>
      <t xml:space="preserve">COLLECTION COULEURS DE CHAUX MAISON DE VACANCES (équivalences CHAUX)
</t>
    </r>
    <r>
      <rPr>
        <sz val="8"/>
        <rFont val="DIN"/>
      </rPr>
      <t>eqRMDV01   eqRMDV02   eqRMDV03   eqRMDV08   eqRMDV09   eqRMDV10   eqRMDV11   eqRMDV12   eqRMDV13   eqRMDV15   eqRMDV16   eqRMDV17   eqRMDV18   eqRMDV19   eqRMDV20   eqRMDV23   eqRMDV24   eqRMDV25   eqRMDV30   eqRMDV34   eqRMDV35   eqRMDV36   eqRMDV37   eqRMDV38   eqRMDV39   eqRMDV40   eqRMDV41   eqRMDV48   eqRMDV49   eqRMDV50   eqRMDV51   eqRMDV52   eqRMDV53   eqRMDV54   eqRMDV55   eqRMDV56   eqRMDV57   eqRMDV58   eqRMDV56   eqRMDV65   eqRMDV67   eqRMDV70   eqRMDV71   eqRMDV72   eqRMDV73   eqRMDV75    eqRMDV77</t>
    </r>
  </si>
  <si>
    <r>
      <t xml:space="preserve">COLLECTION D'ENDUIT CHAUX FINE  (équivalences ENDUIT CHAUX FINE)
</t>
    </r>
    <r>
      <rPr>
        <sz val="8"/>
        <rFont val="DIN"/>
      </rPr>
      <t>eqEF01   eqEF03   eqEF04   eqEF05  eqEF06   eqEF07   eqEF08   eqEF09   eqEF13   eqEF17   eqEF19   eqEF20   eqEF21   eqEF22   eqEF23   eqEF25   eqEF26   eqEF27   eqEF28   eqEF29   eqEF30   eqEF31  eqEF32   eqEF33   eqEF34   eqEF35   eqEF36</t>
    </r>
  </si>
  <si>
    <r>
      <t xml:space="preserve">COLLECTION COULEURS D'ENDUIT ROMAIN (équivalences ENDUIT ROMAIN)
</t>
    </r>
    <r>
      <rPr>
        <sz val="8"/>
        <rFont val="DIN"/>
      </rPr>
      <t>eqER04   eqER05   eqER06   eqER07   eqER09   eqER10   eqER11   eqER12   eqER14   eqER15   eqER16   eqER18   eqER19   eqER20   eqER21   eqER22   eqER23   eqER24   eqER25   eqER26   eqER27   eqER28   eqER29   eqER30   eqER31   eqER32   eqER34   eqER35   eqER36   eqER39   eqER40   eqER45   eqER47   eqER47   eqER48   eqER49   eqER50   eqER51   eqER52   eqER53   eqER54   eqER55   eqER56   eqER57   eqER58   eqER59   eqER60   eqER61   eqER62   eqER63</t>
    </r>
  </si>
  <si>
    <r>
      <t xml:space="preserve">COLLECTION  ANANBÔ
</t>
    </r>
    <r>
      <rPr>
        <sz val="8"/>
        <rFont val="DIN"/>
      </rPr>
      <t>ANB01   ANB07</t>
    </r>
  </si>
  <si>
    <r>
      <t xml:space="preserve">COLLECTION MAISON SARAH LAVOINE
</t>
    </r>
    <r>
      <rPr>
        <sz val="8"/>
        <rFont val="DIN"/>
      </rPr>
      <t>SL01   SL02   SL03   SL04   SL05   SL28   SL29   SL32   SL38   SL44   SL46   SL50   SL51</t>
    </r>
  </si>
  <si>
    <t>MUR EXTÉRIEUR TONS CLAIRS</t>
  </si>
  <si>
    <t>MEX10005</t>
  </si>
  <si>
    <t>MEX005</t>
  </si>
  <si>
    <t>MEX10025</t>
  </si>
  <si>
    <t>MEX025</t>
  </si>
  <si>
    <t>MEX10100</t>
  </si>
  <si>
    <t>MEX100</t>
  </si>
  <si>
    <r>
      <t xml:space="preserve">PRIX FINI POSÉ à partir de :
</t>
    </r>
    <r>
      <rPr>
        <sz val="9"/>
        <rFont val="DIN"/>
      </rPr>
      <t>2 couches de Mur Extérieur Tons Clairs</t>
    </r>
  </si>
  <si>
    <t>MUR EXTÉRIEUR TONS FONCÉS</t>
  </si>
  <si>
    <t>MEX11005</t>
  </si>
  <si>
    <t>MEX11025</t>
  </si>
  <si>
    <t>MEX11100</t>
  </si>
  <si>
    <r>
      <t xml:space="preserve">PRIX FINI POSÉ à partir de :
</t>
    </r>
    <r>
      <rPr>
        <sz val="9"/>
        <rFont val="DIN"/>
      </rPr>
      <t>2 couches de Mur Extérieur Tons Foncés</t>
    </r>
  </si>
  <si>
    <t>Rouleau façade méché
(non disponible)</t>
  </si>
  <si>
    <t>Brosse à réchampir glycéro petite</t>
  </si>
  <si>
    <t>Brosse à réchampir glycéro moyenne</t>
  </si>
  <si>
    <t>Ref . 4017006</t>
  </si>
  <si>
    <r>
      <t xml:space="preserve">
TEINTES DISPONIBLES EN FINITON MUR EXTÉRIEUR 
TONS CLAIRS (base 10) : 
</t>
    </r>
    <r>
      <rPr>
        <sz val="8"/>
        <rFont val="DIN"/>
      </rPr>
      <t xml:space="preserve">FA001   FA002   FA003   FA004   FA005   FA006   FA007   FA008   FA009   FA010   FA011   FA012   FA013   FA014   FA016   FA021   FA022   FA023   FA024   FA026   FA027   FA028   FA029   FA030   FA031   FA032   FA033   FA034   FA035   FA036   FA037   FA038   FA039   FA041   FA045   FA046   FA047   FA051   FA052   FA053   FA054   FA055   FA056   FA057   FA058   FA059   FA060   FA061   FA062   FA063   FA064   FA065   FA066   FA067   FA068   FA069   FA070   FA071   FA072   FA073   FA074   FA075   FA076   FA077   FA088   FA079   FA080   FA081   FA082   FA083   FA084   FA085   FA091   FA092   FA093   FA096   FA097   FA098   FA099   FA100   FA101   FA102   FA103   FA104   FA105   FA106   FA107   FA108   FA109   FA110   FA111   FA112   FA113   FA114   FA116   FA117   FA118   FA121   FA122   FA123   FA124   FA126   FA127   FA128   FA129   FA130   FA131   FA132   FA133   FA134   FA135   FA136   FA137   FA138   FA139   FA140   FA141   FA142   FA143   FA144   FA145   FA146   FA147   FA148   FA149   FA150   FA151   FA152   FA153   FA154   FA156   FA157   FA158   FA159   FA160   FA161   FA162   FA163   FA164   FA165   FA166   FA167   FA168   FA169   FA170   FA171   FA172   FA173   FA174   FA176   FA177   FA178   FA179   FA180
R012   R045   R051   R079   R084   R086   R129   R139   R141   R164   R167   R173   R174   R181   R186   R189   R206   R215   R231   R238   R240   R241   R245   R247   
R283   R292   R382   R468   R500   R523   R583   R708   R723   R922   R958
</t>
    </r>
    <r>
      <rPr>
        <b/>
        <sz val="8"/>
        <rFont val="DIN"/>
      </rPr>
      <t xml:space="preserve">
TONS FONCÉS (base 11) : 
</t>
    </r>
    <r>
      <rPr>
        <sz val="8"/>
        <rFont val="DIN"/>
      </rPr>
      <t>FA015   FA017   FA018   FA019   FA020   FA025   FA040   FA042   FA043   FA044   FA048   FA049   FA050   FA086   FA087   FA088   FA089   FA090   FA094   FA095   FA115   FA119   FA120   FA125   FA155   FA175
R265</t>
    </r>
  </si>
  <si>
    <t>PEINTURES À EFFETS</t>
  </si>
  <si>
    <r>
      <rPr>
        <b/>
        <sz val="8"/>
        <rFont val="DIN"/>
      </rPr>
      <t>TEINTES DISPONIBLES :</t>
    </r>
    <r>
      <rPr>
        <sz val="8"/>
        <rFont val="DIN"/>
      </rPr>
      <t xml:space="preserve">
.COLLECTION MAISON DE VACANCES
.COLLECTION MAISON SARAH LAVOINE</t>
    </r>
  </si>
  <si>
    <r>
      <t xml:space="preserve">PRIX FINI POSÉ à partir de :
</t>
    </r>
    <r>
      <rPr>
        <sz val="9"/>
        <rFont val="DIN"/>
      </rPr>
      <t>1 couche SC spéciale chaux 
1 couche Peinture à la Chaux</t>
    </r>
  </si>
  <si>
    <t>ATTENTION :</t>
  </si>
  <si>
    <t>si fond poreux, il est nécessaire d'appliquer le Primaire Universel avant la SC spéciale Chaux.</t>
  </si>
  <si>
    <t xml:space="preserve">ETAPE 1 </t>
  </si>
  <si>
    <t>SOUS-COUCHE SPÉCIALE CHAUX</t>
  </si>
  <si>
    <t>SCSPECHA005</t>
  </si>
  <si>
    <t>SCSPECHA010</t>
  </si>
  <si>
    <t>SCSPECHA025</t>
  </si>
  <si>
    <t>SCSPECHA050</t>
  </si>
  <si>
    <t>SCSPECHA100</t>
  </si>
  <si>
    <t>ETAPE 2</t>
  </si>
  <si>
    <r>
      <t xml:space="preserve">PEINTURE A LA CHAUX </t>
    </r>
    <r>
      <rPr>
        <sz val="10"/>
        <rFont val="DIN"/>
      </rPr>
      <t>(1 couche)</t>
    </r>
  </si>
  <si>
    <t>CHABL010</t>
  </si>
  <si>
    <t>CHABL030</t>
  </si>
  <si>
    <t>3l</t>
  </si>
  <si>
    <t>CHABL100</t>
  </si>
  <si>
    <t>Brosse naturelle spéciale chaux 100mm</t>
  </si>
  <si>
    <t>Ref . 4003042</t>
  </si>
  <si>
    <r>
      <t xml:space="preserve">ADDITIF POUR CHAUX </t>
    </r>
    <r>
      <rPr>
        <sz val="9"/>
        <rFont val="DIN"/>
      </rPr>
      <t>(150ml pour 3l de Peinture à la Chaux)</t>
    </r>
  </si>
  <si>
    <t>FACULTATIF</t>
  </si>
  <si>
    <t>Retrouvez le tableau de préconisation en annexe de ce tarif</t>
  </si>
  <si>
    <t>Recommandé pour un rendu plus subtil des teintes moyennes à foncées et pour les applications à plus de 20°C.</t>
  </si>
  <si>
    <t>ADDCHATIR150</t>
  </si>
  <si>
    <t>150ml</t>
  </si>
  <si>
    <t>Le kit contient :</t>
  </si>
  <si>
    <r>
      <rPr>
        <i/>
        <sz val="8"/>
        <color theme="1"/>
        <rFont val="DIN"/>
      </rPr>
      <t>Ref. 4017413</t>
    </r>
    <r>
      <rPr>
        <sz val="8"/>
        <color theme="1"/>
        <rFont val="DIN"/>
      </rPr>
      <t xml:space="preserve"> Monture 180mm</t>
    </r>
  </si>
  <si>
    <r>
      <rPr>
        <i/>
        <sz val="8"/>
        <color theme="1"/>
        <rFont val="DIN"/>
      </rPr>
      <t>Ref. 4017405</t>
    </r>
    <r>
      <rPr>
        <sz val="8"/>
        <color theme="1"/>
        <rFont val="DIN"/>
      </rPr>
      <t xml:space="preserve"> Manchon antigoutte 180mm microfibre 12mm</t>
    </r>
  </si>
  <si>
    <t>Ref. 4012407 Brosse à réchampir triangulaire spéciale aqueuse 23 mm</t>
  </si>
  <si>
    <r>
      <rPr>
        <i/>
        <sz val="8"/>
        <color theme="1"/>
        <rFont val="DIN"/>
      </rPr>
      <t>Ref. 4003042</t>
    </r>
    <r>
      <rPr>
        <sz val="8"/>
        <color theme="1"/>
        <rFont val="DIN"/>
      </rPr>
      <t xml:space="preserve"> Brosse en soie naturelle spéciale chaux 100mm</t>
    </r>
  </si>
  <si>
    <t>Kit Outillage Chaux Brossée</t>
  </si>
  <si>
    <t>KITCB</t>
  </si>
  <si>
    <t>KITECF</t>
  </si>
  <si>
    <t>Ref. KITCB</t>
  </si>
  <si>
    <t>w</t>
  </si>
  <si>
    <t>2 mini manchons antigouttes 100mm microfibre 12mm</t>
  </si>
  <si>
    <r>
      <t xml:space="preserve">PEINTURE A LA CHAUX </t>
    </r>
    <r>
      <rPr>
        <sz val="10"/>
        <rFont val="DIN"/>
      </rPr>
      <t>(1couche)</t>
    </r>
  </si>
  <si>
    <t>Lisseuse plastique Taille M</t>
  </si>
  <si>
    <t>Ref . 4054001</t>
  </si>
  <si>
    <t xml:space="preserve">ETAPE 3 </t>
  </si>
  <si>
    <t>PROTECTION</t>
  </si>
  <si>
    <r>
      <t>CIRE HYDRODILUABLE</t>
    </r>
    <r>
      <rPr>
        <b/>
        <sz val="9"/>
        <rFont val="DIN"/>
      </rPr>
      <t xml:space="preserve"> </t>
    </r>
    <r>
      <rPr>
        <sz val="9"/>
        <rFont val="DIN"/>
      </rPr>
      <t>(pour les pièces sèches)</t>
    </r>
  </si>
  <si>
    <t>CIRHYDINC010</t>
  </si>
  <si>
    <t>CIRHYDINC025</t>
  </si>
  <si>
    <t>OU</t>
  </si>
  <si>
    <r>
      <t>CIRE MURALE</t>
    </r>
    <r>
      <rPr>
        <b/>
        <sz val="9"/>
        <rFont val="DIN"/>
      </rPr>
      <t xml:space="preserve"> </t>
    </r>
    <r>
      <rPr>
        <sz val="9"/>
        <rFont val="DIN"/>
      </rPr>
      <t>(pour les pièces humides)</t>
    </r>
  </si>
  <si>
    <t>CIRINC010</t>
  </si>
  <si>
    <t>CIRINC025</t>
  </si>
  <si>
    <t>Platoir inox spécial chaux Taille S</t>
  </si>
  <si>
    <t>Ref . 4054003</t>
  </si>
  <si>
    <r>
      <t>ADDITIF POUR CHAUX</t>
    </r>
    <r>
      <rPr>
        <b/>
        <sz val="9"/>
        <rFont val="DIN"/>
      </rPr>
      <t xml:space="preserve"> </t>
    </r>
    <r>
      <rPr>
        <sz val="9"/>
        <rFont val="DIN"/>
      </rPr>
      <t>(150ml pour 3l de Peinture à la Chaux)</t>
    </r>
  </si>
  <si>
    <r>
      <rPr>
        <i/>
        <sz val="8"/>
        <color theme="1"/>
        <rFont val="DIN"/>
      </rPr>
      <t xml:space="preserve">Ref. 4012414 </t>
    </r>
    <r>
      <rPr>
        <sz val="8"/>
        <color theme="1"/>
        <rFont val="DIN"/>
      </rPr>
      <t>Mini monture 120 mm</t>
    </r>
  </si>
  <si>
    <r>
      <rPr>
        <i/>
        <sz val="8"/>
        <color theme="1"/>
        <rFont val="DIN"/>
      </rPr>
      <t>Ref. 4012406</t>
    </r>
    <r>
      <rPr>
        <sz val="8"/>
        <color theme="1"/>
        <rFont val="DIN"/>
      </rPr>
      <t xml:space="preserve"> 2 mini manchons antigouttes 100mm microfibre 12mm</t>
    </r>
  </si>
  <si>
    <r>
      <rPr>
        <i/>
        <sz val="8"/>
        <color theme="1"/>
        <rFont val="DIN"/>
      </rPr>
      <t>Ref. 4012407</t>
    </r>
    <r>
      <rPr>
        <sz val="8"/>
        <color theme="1"/>
        <rFont val="DIN"/>
      </rPr>
      <t xml:space="preserve"> Brosse à réchampir triangulaire spéciale aqueuse 23 mm</t>
    </r>
  </si>
  <si>
    <r>
      <rPr>
        <i/>
        <sz val="8"/>
        <color theme="1"/>
        <rFont val="DIN"/>
      </rPr>
      <t>Ref. 4054001</t>
    </r>
    <r>
      <rPr>
        <sz val="8"/>
        <color theme="1"/>
        <rFont val="DIN"/>
      </rPr>
      <t xml:space="preserve"> Lisseuse plastique Taille M</t>
    </r>
  </si>
  <si>
    <t>Kit Outillage Chaux Lissée</t>
  </si>
  <si>
    <t>KITCL</t>
  </si>
  <si>
    <t>Ref. KITCL</t>
  </si>
  <si>
    <r>
      <t xml:space="preserve">PRIX FINI POSÉ à partir de :
</t>
    </r>
    <r>
      <rPr>
        <sz val="9"/>
        <rFont val="DIN"/>
      </rPr>
      <t>1 couche SC spéciale chaux 
2 couches Peinture à la Chaux</t>
    </r>
  </si>
  <si>
    <r>
      <t xml:space="preserve">PEINTURE A LA CHAUX </t>
    </r>
    <r>
      <rPr>
        <sz val="10"/>
        <rFont val="DIN"/>
      </rPr>
      <t>(2 couches)</t>
    </r>
  </si>
  <si>
    <t>Platoir inox spécial Chaux Taille S</t>
  </si>
  <si>
    <r>
      <t xml:space="preserve">CIRE MURALE </t>
    </r>
    <r>
      <rPr>
        <sz val="9"/>
        <rFont val="DIN"/>
      </rPr>
      <t>(pour les pièces humides)</t>
    </r>
  </si>
  <si>
    <t>OUTILLAGE CONSEILLE</t>
  </si>
  <si>
    <r>
      <rPr>
        <i/>
        <sz val="8"/>
        <color theme="1"/>
        <rFont val="DIN"/>
      </rPr>
      <t xml:space="preserve">Ref. 4054003 </t>
    </r>
    <r>
      <rPr>
        <sz val="8"/>
        <color theme="1"/>
        <rFont val="DIN"/>
      </rPr>
      <t>Platoir inox spécial chaux Taille S</t>
    </r>
  </si>
  <si>
    <t>Kit Outillage Chaux Ferrée</t>
  </si>
  <si>
    <t>KITCF</t>
  </si>
  <si>
    <t>Ref. KITCF</t>
  </si>
  <si>
    <r>
      <rPr>
        <b/>
        <sz val="8"/>
        <rFont val="DIN"/>
      </rPr>
      <t>TEINTES DISPONIBLES :</t>
    </r>
    <r>
      <rPr>
        <sz val="8"/>
        <rFont val="DIN"/>
      </rPr>
      <t xml:space="preserve">
.COLLECTION ENDUIT CHAUX FINE
</t>
    </r>
  </si>
  <si>
    <r>
      <t xml:space="preserve">PRIX FINI POSÉ à partir de :
</t>
    </r>
    <r>
      <rPr>
        <sz val="9"/>
        <rFont val="DIN"/>
      </rPr>
      <t>1 couche Impression Rugueuse  
1 couche de SC Enduit Minéral
1 couche d'Enduit Chaux Fine</t>
    </r>
  </si>
  <si>
    <t>si fond très poreux, il est nécessaire d'appliquer le Primaire Universel avant l'Imp. Rugueuse.</t>
  </si>
  <si>
    <r>
      <t xml:space="preserve">IMPRESSION RUGUEUSE </t>
    </r>
    <r>
      <rPr>
        <sz val="9"/>
        <rFont val="DIN"/>
      </rPr>
      <t>(1 couche)</t>
    </r>
  </si>
  <si>
    <t>IMPRUG010</t>
  </si>
  <si>
    <t>IMPRUG025</t>
  </si>
  <si>
    <t>IMPRUG100</t>
  </si>
  <si>
    <r>
      <t xml:space="preserve">SOUS-COUCHE ENDUIT MINÉRAL </t>
    </r>
    <r>
      <rPr>
        <sz val="9"/>
        <rFont val="DIN"/>
      </rPr>
      <t>(1 couche)</t>
    </r>
  </si>
  <si>
    <t>SCENDMIN025</t>
  </si>
  <si>
    <t>SCENDMIN100</t>
  </si>
  <si>
    <t>Lisseuse inox spéciale Enduit Taille M</t>
  </si>
  <si>
    <t>Lisseuse inox spéciale Enduit Taille XL</t>
  </si>
  <si>
    <t>Ref . 4054002</t>
  </si>
  <si>
    <t>Ref . 4054005</t>
  </si>
  <si>
    <t>ETAPE 3</t>
  </si>
  <si>
    <r>
      <t>ENDUIT CHAUX FINE</t>
    </r>
    <r>
      <rPr>
        <sz val="10"/>
        <rFont val="DIN"/>
      </rPr>
      <t xml:space="preserve"> </t>
    </r>
    <r>
      <rPr>
        <sz val="9"/>
        <rFont val="DIN"/>
      </rPr>
      <t>(1 couche)</t>
    </r>
  </si>
  <si>
    <t>ECF030</t>
  </si>
  <si>
    <t>ECF100</t>
  </si>
  <si>
    <t>Lisseuse inox spéciale Enduit
Taille M</t>
  </si>
  <si>
    <t>Grattoir Spécial Enduit</t>
  </si>
  <si>
    <t>Ref . 4015001</t>
  </si>
  <si>
    <r>
      <rPr>
        <i/>
        <sz val="8"/>
        <color theme="1"/>
        <rFont val="DIN"/>
      </rPr>
      <t xml:space="preserve">Ref. 4017413 </t>
    </r>
    <r>
      <rPr>
        <sz val="8"/>
        <color theme="1"/>
        <rFont val="DIN"/>
      </rPr>
      <t>Monture 180mm</t>
    </r>
  </si>
  <si>
    <r>
      <rPr>
        <i/>
        <sz val="8"/>
        <color theme="1"/>
        <rFont val="DIN"/>
      </rPr>
      <t xml:space="preserve">Ref. 4018049 </t>
    </r>
    <r>
      <rPr>
        <sz val="8"/>
        <color theme="1"/>
        <rFont val="DIN"/>
      </rPr>
      <t>Couteau à enduire inox 8cm</t>
    </r>
  </si>
  <si>
    <r>
      <rPr>
        <i/>
        <sz val="8"/>
        <color theme="1"/>
        <rFont val="DIN"/>
      </rPr>
      <t xml:space="preserve">Ref. 4054002 </t>
    </r>
    <r>
      <rPr>
        <sz val="8"/>
        <color theme="1"/>
        <rFont val="DIN"/>
      </rPr>
      <t>Lisseuse inox spéciale enduits Taille M</t>
    </r>
  </si>
  <si>
    <r>
      <rPr>
        <i/>
        <sz val="8"/>
        <color theme="1"/>
        <rFont val="DIN"/>
      </rPr>
      <t xml:space="preserve">Ref. 4015001 </t>
    </r>
    <r>
      <rPr>
        <sz val="8"/>
        <color theme="1"/>
        <rFont val="DIN"/>
      </rPr>
      <t>Grattoir spécial enduit</t>
    </r>
  </si>
  <si>
    <t>Kit Outillage Enduit Chaux Fine</t>
  </si>
  <si>
    <t>Ref. KITECF</t>
  </si>
  <si>
    <r>
      <rPr>
        <b/>
        <sz val="8"/>
        <rFont val="DIN"/>
      </rPr>
      <t>TEINTES DISPONIBLES :</t>
    </r>
    <r>
      <rPr>
        <sz val="8"/>
        <rFont val="DIN"/>
      </rPr>
      <t xml:space="preserve">
.COLLECTION ENDUIT ROMAIN
</t>
    </r>
  </si>
  <si>
    <r>
      <t xml:space="preserve">PRIX FINI POSÉ à partir de :
</t>
    </r>
    <r>
      <rPr>
        <sz val="9"/>
        <rFont val="DIN"/>
      </rPr>
      <t>1 couche Impression Rugueuse  
1 couche de SC Enduit Minéral
1 couche d'Enduit Romain</t>
    </r>
  </si>
  <si>
    <r>
      <t>SOUS-COUCHE ENDUIT MINERAL</t>
    </r>
    <r>
      <rPr>
        <b/>
        <sz val="9"/>
        <rFont val="DIN"/>
      </rPr>
      <t xml:space="preserve"> </t>
    </r>
    <r>
      <rPr>
        <sz val="9"/>
        <rFont val="DIN"/>
      </rPr>
      <t>(1 couche)</t>
    </r>
  </si>
  <si>
    <r>
      <t xml:space="preserve">ENDUIT ROMAIN </t>
    </r>
    <r>
      <rPr>
        <sz val="9"/>
        <rFont val="DIN"/>
      </rPr>
      <t>(1 couche)</t>
    </r>
  </si>
  <si>
    <t>ERO030</t>
  </si>
  <si>
    <t>ERO100</t>
  </si>
  <si>
    <r>
      <t xml:space="preserve">CIRE HYDRODILUABLE </t>
    </r>
    <r>
      <rPr>
        <sz val="9"/>
        <rFont val="DIN"/>
      </rPr>
      <t>(pour les pièces sèches)</t>
    </r>
  </si>
  <si>
    <t>Ref . 4054004</t>
  </si>
  <si>
    <r>
      <rPr>
        <i/>
        <sz val="8"/>
        <color theme="1"/>
        <rFont val="DIN"/>
      </rPr>
      <t xml:space="preserve">Ref. 4012407 </t>
    </r>
    <r>
      <rPr>
        <sz val="8"/>
        <color theme="1"/>
        <rFont val="DIN"/>
      </rPr>
      <t>Brosse à réchampir triangulaire spéciale aqueuse 23 mm</t>
    </r>
  </si>
  <si>
    <t>Kit Outillage Enduit Romain</t>
  </si>
  <si>
    <t>KITERO</t>
  </si>
  <si>
    <t>Ref. KITERO</t>
  </si>
  <si>
    <r>
      <rPr>
        <b/>
        <sz val="8"/>
        <rFont val="DIN"/>
      </rPr>
      <t>TEINTES DISPONIBLES :</t>
    </r>
    <r>
      <rPr>
        <sz val="8"/>
        <rFont val="DIN"/>
      </rPr>
      <t xml:space="preserve">
.COLLECTION STRUCTURE
</t>
    </r>
  </si>
  <si>
    <r>
      <t xml:space="preserve">PRIX FINI POSÉ à partir de :
</t>
    </r>
    <r>
      <rPr>
        <sz val="9"/>
        <rFont val="DIN"/>
      </rPr>
      <t>1 couche Impression Rugueuse  
1 couche de SC Enduit Minéral
1 couche de Structure</t>
    </r>
  </si>
  <si>
    <r>
      <t>SOUS-COUCHE ENDUIT MINERAL</t>
    </r>
    <r>
      <rPr>
        <sz val="9"/>
        <rFont val="DIN"/>
      </rPr>
      <t xml:space="preserve"> (1 couche)</t>
    </r>
  </si>
  <si>
    <r>
      <t>STRUCTURE</t>
    </r>
    <r>
      <rPr>
        <b/>
        <sz val="9"/>
        <rFont val="DIN"/>
      </rPr>
      <t xml:space="preserve"> </t>
    </r>
    <r>
      <rPr>
        <sz val="9"/>
        <rFont val="DIN"/>
      </rPr>
      <t>(1 couche)</t>
    </r>
  </si>
  <si>
    <t>Lisseuse inox spéciale enduit Taille M</t>
  </si>
  <si>
    <t>Peigne à effets Structure et Empreinte</t>
  </si>
  <si>
    <t>Grattoir spécial enduit</t>
  </si>
  <si>
    <t>Ref . 4079001</t>
  </si>
  <si>
    <t>ETAPE 4</t>
  </si>
  <si>
    <t>VÉLATURES MURS &amp; MEUBLES</t>
  </si>
  <si>
    <t>VMM005</t>
  </si>
  <si>
    <t>VMM010</t>
  </si>
  <si>
    <r>
      <rPr>
        <i/>
        <sz val="8"/>
        <color theme="1"/>
        <rFont val="DIN"/>
      </rPr>
      <t>Ref. 4079001</t>
    </r>
    <r>
      <rPr>
        <sz val="8"/>
        <color theme="1"/>
        <rFont val="DIN"/>
      </rPr>
      <t xml:space="preserve"> Peigne à effets spécial Structure &amp; Empreinte
</t>
    </r>
    <r>
      <rPr>
        <i/>
        <sz val="8"/>
        <color theme="1"/>
        <rFont val="DIN"/>
      </rPr>
      <t>Ref. 4017414</t>
    </r>
    <r>
      <rPr>
        <sz val="8"/>
        <color theme="1"/>
        <rFont val="DIN"/>
      </rPr>
      <t xml:space="preserve"> Mini monture 120mm
</t>
    </r>
    <r>
      <rPr>
        <i/>
        <sz val="8"/>
        <color theme="1"/>
        <rFont val="DIN"/>
      </rPr>
      <t>Ref. 4017404</t>
    </r>
    <r>
      <rPr>
        <sz val="8"/>
        <color theme="1"/>
        <rFont val="DIN"/>
      </rPr>
      <t xml:space="preserve"> Mini manchon 120mm microfibre 10mm</t>
    </r>
  </si>
  <si>
    <t>Kit Outillage Enduit Structure</t>
  </si>
  <si>
    <t>KITSTR</t>
  </si>
  <si>
    <t>Ref. KITSTR</t>
  </si>
  <si>
    <r>
      <rPr>
        <b/>
        <sz val="8"/>
        <rFont val="DIN"/>
      </rPr>
      <t>TEINTES DISPONIBLES :</t>
    </r>
    <r>
      <rPr>
        <sz val="8"/>
        <rFont val="DIN"/>
      </rPr>
      <t xml:space="preserve">
.COLLECTION EMPREINTE
</t>
    </r>
  </si>
  <si>
    <r>
      <t xml:space="preserve">PRIX FINI POSÉ à partir de :
</t>
    </r>
    <r>
      <rPr>
        <sz val="9"/>
        <rFont val="DIN"/>
      </rPr>
      <t>1 couche Impression Rugueuse  
1 couche de SC Enduit Minéral
1 couche d'Empreinte</t>
    </r>
  </si>
  <si>
    <r>
      <t>IMPRESSION RUGUEUSE</t>
    </r>
    <r>
      <rPr>
        <b/>
        <sz val="9"/>
        <rFont val="DIN"/>
      </rPr>
      <t xml:space="preserve"> </t>
    </r>
    <r>
      <rPr>
        <sz val="9"/>
        <rFont val="DIN"/>
      </rPr>
      <t>(1 couche)</t>
    </r>
  </si>
  <si>
    <r>
      <t xml:space="preserve">SOUS-COUCHE ENDUIT MINERAL </t>
    </r>
    <r>
      <rPr>
        <sz val="9"/>
        <rFont val="DIN"/>
      </rPr>
      <t>(1 couche)</t>
    </r>
  </si>
  <si>
    <r>
      <t>EMPREINTE</t>
    </r>
    <r>
      <rPr>
        <sz val="9"/>
        <rFont val="DIN"/>
      </rPr>
      <t xml:space="preserve"> (1 couche)</t>
    </r>
  </si>
  <si>
    <t xml:space="preserve">FINITION EFFET IRISÉ </t>
  </si>
  <si>
    <r>
      <t>VÉLATURES MURS &amp; MEUBLES</t>
    </r>
    <r>
      <rPr>
        <b/>
        <sz val="9"/>
        <rFont val="DIN"/>
      </rPr>
      <t xml:space="preserve"> </t>
    </r>
    <r>
      <rPr>
        <sz val="9"/>
        <rFont val="DIN"/>
      </rPr>
      <t>(1 couche)</t>
    </r>
  </si>
  <si>
    <t xml:space="preserve">FINITION EFFET METALLISÉ </t>
  </si>
  <si>
    <r>
      <t>PEINTURE MÉTALLISÉE</t>
    </r>
    <r>
      <rPr>
        <b/>
        <sz val="9"/>
        <rFont val="DIN"/>
      </rPr>
      <t xml:space="preserve"> </t>
    </r>
    <r>
      <rPr>
        <sz val="9"/>
        <rFont val="DIN"/>
      </rPr>
      <t>(1 couche)</t>
    </r>
  </si>
  <si>
    <t>PME005</t>
  </si>
  <si>
    <t>PME025</t>
  </si>
  <si>
    <r>
      <rPr>
        <i/>
        <sz val="8"/>
        <color theme="1"/>
        <rFont val="DIN"/>
      </rPr>
      <t>Ref. 4079001</t>
    </r>
    <r>
      <rPr>
        <sz val="8"/>
        <color theme="1"/>
        <rFont val="DIN"/>
      </rPr>
      <t xml:space="preserve"> Peigne à effets spécial Structure &amp; Empreinte
</t>
    </r>
    <r>
      <rPr>
        <i/>
        <sz val="8"/>
        <color theme="1"/>
        <rFont val="DIN"/>
      </rPr>
      <t>Ref. 4017414</t>
    </r>
    <r>
      <rPr>
        <sz val="8"/>
        <color theme="1"/>
        <rFont val="DIN"/>
      </rPr>
      <t xml:space="preserve"> Mini monture 120mm
</t>
    </r>
    <r>
      <rPr>
        <i/>
        <sz val="8"/>
        <color theme="1"/>
        <rFont val="DIN"/>
      </rPr>
      <t>Ref. 4012402</t>
    </r>
    <r>
      <rPr>
        <sz val="8"/>
        <color theme="1"/>
        <rFont val="DIN"/>
      </rPr>
      <t xml:space="preserve"> Mini manchon 120mm microfibre 5mm</t>
    </r>
  </si>
  <si>
    <t>Kit Outillage Enduit Empreinte</t>
  </si>
  <si>
    <t>KITEMP</t>
  </si>
  <si>
    <t>Ref. KITEMP</t>
  </si>
  <si>
    <r>
      <rPr>
        <b/>
        <sz val="8"/>
        <rFont val="DIN"/>
      </rPr>
      <t>TEINTES DISPONIBLES :</t>
    </r>
    <r>
      <rPr>
        <sz val="8"/>
        <rFont val="DIN"/>
      </rPr>
      <t xml:space="preserve">
.COLLECTION PEINTURES METALLISÉES
</t>
    </r>
  </si>
  <si>
    <r>
      <t xml:space="preserve">PRIX FINI POSÉ à partir de :
</t>
    </r>
    <r>
      <rPr>
        <sz val="9"/>
        <rFont val="DIN"/>
      </rPr>
      <t>1 couche Primaire Universel  
2 couches de Peinture Métallisée</t>
    </r>
  </si>
  <si>
    <t>ETAPE 1</t>
  </si>
  <si>
    <t>PRIMAIRE UNVERSEL TEINTÉ TONS CLAIRS &amp; TONS FONCÉS (TC &amp; TF)</t>
  </si>
  <si>
    <t>PUNTCT005</t>
  </si>
  <si>
    <t>PUNTCT010</t>
  </si>
  <si>
    <t>PUNTCT025</t>
  </si>
  <si>
    <t>PUNTCT050</t>
  </si>
  <si>
    <t>PUNTCT100</t>
  </si>
  <si>
    <t>Mini manchon 120 mm microfibre 10mm</t>
  </si>
  <si>
    <r>
      <t>PEINTURE MÉTALLISÉE</t>
    </r>
    <r>
      <rPr>
        <b/>
        <sz val="9"/>
        <rFont val="DIN"/>
      </rPr>
      <t xml:space="preserve"> </t>
    </r>
    <r>
      <rPr>
        <sz val="9"/>
        <rFont val="DIN"/>
      </rPr>
      <t>(2 couches)</t>
    </r>
  </si>
  <si>
    <t>Spalter Peinture Métallisée 100 mm</t>
  </si>
  <si>
    <t>Ref . 4017023</t>
  </si>
  <si>
    <t>PROTECTIONS</t>
  </si>
  <si>
    <r>
      <t>CIRE HYDRODILUABLE</t>
    </r>
    <r>
      <rPr>
        <sz val="10"/>
        <rFont val="DIN"/>
      </rPr>
      <t xml:space="preserve"> </t>
    </r>
    <r>
      <rPr>
        <sz val="9"/>
        <rFont val="DIN"/>
      </rPr>
      <t>(1 couche)</t>
    </r>
  </si>
  <si>
    <r>
      <t xml:space="preserve">CIRE MURALE </t>
    </r>
    <r>
      <rPr>
        <sz val="9"/>
        <rFont val="DIN"/>
      </rPr>
      <t>(1 couche)</t>
    </r>
  </si>
  <si>
    <r>
      <t xml:space="preserve">FIXATIF CHAUX </t>
    </r>
    <r>
      <rPr>
        <sz val="9"/>
        <rFont val="DIN"/>
      </rPr>
      <t>(1 couche)</t>
    </r>
  </si>
  <si>
    <t>FIXCHA010</t>
  </si>
  <si>
    <t>FIXCHA025</t>
  </si>
  <si>
    <t xml:space="preserve">   </t>
  </si>
  <si>
    <t>Brosse plate spéciale boiserie 80mm</t>
  </si>
  <si>
    <t>Ref . 4017018</t>
  </si>
  <si>
    <r>
      <t>VITRIFICATEUR POUR PARQUETS ET PEINTURES</t>
    </r>
    <r>
      <rPr>
        <b/>
        <sz val="9"/>
        <rFont val="DIN"/>
      </rPr>
      <t xml:space="preserve"> </t>
    </r>
    <r>
      <rPr>
        <sz val="9"/>
        <rFont val="DIN"/>
      </rPr>
      <t>(2 couches)</t>
    </r>
  </si>
  <si>
    <t>VITPARPEI005</t>
  </si>
  <si>
    <t>VITPARPEI010</t>
  </si>
  <si>
    <t>VITPARPEI025</t>
  </si>
  <si>
    <r>
      <t>PROTECTION ÉPOXY BI COMPOSANTS</t>
    </r>
    <r>
      <rPr>
        <sz val="9"/>
        <rFont val="DIN"/>
      </rPr>
      <t xml:space="preserve"> (1 ou 2 couches)</t>
    </r>
  </si>
  <si>
    <t>PROEPO005</t>
  </si>
  <si>
    <r>
      <t>CIRE INCOLORE POUR MEUBLES</t>
    </r>
    <r>
      <rPr>
        <sz val="9"/>
        <rFont val="DIN"/>
      </rPr>
      <t xml:space="preserve"> (1 couche)</t>
    </r>
  </si>
  <si>
    <t>CIRPATMEU200</t>
  </si>
  <si>
    <t>200ml</t>
  </si>
  <si>
    <t>GAMME PROFESSIONNELLE</t>
  </si>
  <si>
    <r>
      <t>MAT SANS TENSION A L'HUILE CHAULÉE SPÉCIAL PLAFONDS</t>
    </r>
    <r>
      <rPr>
        <sz val="9"/>
        <rFont val="DIN"/>
      </rPr>
      <t xml:space="preserve"> (2 couches)</t>
    </r>
  </si>
  <si>
    <t>MST025</t>
  </si>
  <si>
    <t>MST050</t>
  </si>
  <si>
    <t>MST120</t>
  </si>
  <si>
    <t>PAPIERS PEINTS</t>
  </si>
  <si>
    <t>COLLECTION FORESTINE</t>
  </si>
  <si>
    <t>MAT NATUREL</t>
  </si>
  <si>
    <t>MAT LESSIVABLE</t>
  </si>
  <si>
    <t>Ref. motif</t>
  </si>
  <si>
    <t>Format</t>
  </si>
  <si>
    <t>LongxLarg (cm)</t>
  </si>
  <si>
    <t>ALBIZIA</t>
  </si>
  <si>
    <t>PPRALB01</t>
  </si>
  <si>
    <t>PPRALB01L</t>
  </si>
  <si>
    <t>A01</t>
  </si>
  <si>
    <t>ROULEAU</t>
  </si>
  <si>
    <t>950 x 79 cm</t>
  </si>
  <si>
    <t>A02</t>
  </si>
  <si>
    <t>PPRALB02</t>
  </si>
  <si>
    <t>PPRALB02L</t>
  </si>
  <si>
    <t>A03</t>
  </si>
  <si>
    <t>PPRALB03</t>
  </si>
  <si>
    <t>PPRALB03L</t>
  </si>
  <si>
    <t>A04</t>
  </si>
  <si>
    <t>PPRALB04</t>
  </si>
  <si>
    <t>PPRALB04L</t>
  </si>
  <si>
    <t>ENTRELACS grand</t>
  </si>
  <si>
    <t>PPRENTG01</t>
  </si>
  <si>
    <t>PPRENTG01L</t>
  </si>
  <si>
    <t>EG01</t>
  </si>
  <si>
    <t>LÉ</t>
  </si>
  <si>
    <t>280 x 88 cm</t>
  </si>
  <si>
    <t>EG02</t>
  </si>
  <si>
    <t>PPRENTG02</t>
  </si>
  <si>
    <t>PPRENTG02L</t>
  </si>
  <si>
    <t>EG03</t>
  </si>
  <si>
    <t>PPRENTG03</t>
  </si>
  <si>
    <t>PPRENTG03L</t>
  </si>
  <si>
    <t>EG04</t>
  </si>
  <si>
    <t>PPRENTG04</t>
  </si>
  <si>
    <t>PPRENTG04L</t>
  </si>
  <si>
    <t>ENTRELACS petit</t>
  </si>
  <si>
    <t>PPRENTP01</t>
  </si>
  <si>
    <t>PPRENTP01L</t>
  </si>
  <si>
    <t>EP01</t>
  </si>
  <si>
    <t>950 x 88 cm</t>
  </si>
  <si>
    <t>EP02</t>
  </si>
  <si>
    <t>PPRENTP02</t>
  </si>
  <si>
    <t>PPRENTP02L</t>
  </si>
  <si>
    <t>EP03</t>
  </si>
  <si>
    <t>PPRENTP03</t>
  </si>
  <si>
    <t>PPRENTP03L</t>
  </si>
  <si>
    <t>EP04</t>
  </si>
  <si>
    <t>PPRENTP04</t>
  </si>
  <si>
    <t>PPRENTP04L</t>
  </si>
  <si>
    <t>FLORESCENCE</t>
  </si>
  <si>
    <t>PPRFLO01</t>
  </si>
  <si>
    <t>PPRFLO01L</t>
  </si>
  <si>
    <t>FL01</t>
  </si>
  <si>
    <t>280 x 80 cm</t>
  </si>
  <si>
    <t>FL02</t>
  </si>
  <si>
    <t>PPRFLO02</t>
  </si>
  <si>
    <t>FL03</t>
  </si>
  <si>
    <t>PPRFLO03</t>
  </si>
  <si>
    <t>LIBÉLULLES</t>
  </si>
  <si>
    <t>PPRLIB01</t>
  </si>
  <si>
    <t>PPRLIB01L</t>
  </si>
  <si>
    <t>LIB01</t>
  </si>
  <si>
    <t>280 x 65 cm</t>
  </si>
  <si>
    <t>LIB02</t>
  </si>
  <si>
    <t>PPRLIB02L</t>
  </si>
  <si>
    <t>LYA</t>
  </si>
  <si>
    <t>PPRLYA01</t>
  </si>
  <si>
    <t>PPRLYA01L</t>
  </si>
  <si>
    <t>L01</t>
  </si>
  <si>
    <t>950 x 83 cm</t>
  </si>
  <si>
    <t>L02</t>
  </si>
  <si>
    <t>PPRLYA02</t>
  </si>
  <si>
    <t>PPRLYA02L</t>
  </si>
  <si>
    <t>L03</t>
  </si>
  <si>
    <t>PPRLYA03</t>
  </si>
  <si>
    <t>PPRLYA03L</t>
  </si>
  <si>
    <r>
      <t xml:space="preserve">PAPIERS PEINTS </t>
    </r>
    <r>
      <rPr>
        <sz val="12"/>
        <rFont val="DIN"/>
      </rPr>
      <t>- Collection Forestine</t>
    </r>
  </si>
  <si>
    <t>L04</t>
  </si>
  <si>
    <t>PPRLYA04</t>
  </si>
  <si>
    <t>PPRLYA04L</t>
  </si>
  <si>
    <t>PARADIS CACHÉ</t>
  </si>
  <si>
    <t>PPRPCA01</t>
  </si>
  <si>
    <t>PPRPCA01L</t>
  </si>
  <si>
    <t>PC01</t>
  </si>
  <si>
    <t>280 x 68 cm</t>
  </si>
  <si>
    <t>PC02</t>
  </si>
  <si>
    <t>PPRPCA02</t>
  </si>
  <si>
    <t>PPRPCA02L</t>
  </si>
  <si>
    <t>PC03</t>
  </si>
  <si>
    <t>PPRPCA03</t>
  </si>
  <si>
    <t>PPRPCA03L</t>
  </si>
  <si>
    <t>PC04</t>
  </si>
  <si>
    <t>PPRPCA04</t>
  </si>
  <si>
    <t>PPRPCA04L</t>
  </si>
  <si>
    <t>PC05</t>
  </si>
  <si>
    <t>PPRPCA05</t>
  </si>
  <si>
    <t>PPRPCA05L</t>
  </si>
  <si>
    <t>PISSENLITS</t>
  </si>
  <si>
    <t>PPRPIS01</t>
  </si>
  <si>
    <t>PPRPIS01L</t>
  </si>
  <si>
    <t>P01</t>
  </si>
  <si>
    <t>280 x 66 cm</t>
  </si>
  <si>
    <t>P02</t>
  </si>
  <si>
    <t>PPRPIS02</t>
  </si>
  <si>
    <t>PPRPIS02L</t>
  </si>
  <si>
    <t>P03</t>
  </si>
  <si>
    <t>PPRPIS03</t>
  </si>
  <si>
    <t>PPRPIS03L</t>
  </si>
  <si>
    <t>LA RONDE DES OISEAUX</t>
  </si>
  <si>
    <t>PPRLRO01</t>
  </si>
  <si>
    <t>PPRLRO01L</t>
  </si>
  <si>
    <t>LRDO01</t>
  </si>
  <si>
    <t>280 x 83 cm</t>
  </si>
  <si>
    <t>LRDO02</t>
  </si>
  <si>
    <t>PPRLRO02</t>
  </si>
  <si>
    <t>PPRLRO02L</t>
  </si>
  <si>
    <t>LRDO03</t>
  </si>
  <si>
    <t>PPRLRO03</t>
  </si>
  <si>
    <t>PPRLRO03L</t>
  </si>
  <si>
    <t>LRDO04</t>
  </si>
  <si>
    <t>PPRLRO04</t>
  </si>
  <si>
    <t>PPRLRO04L</t>
  </si>
  <si>
    <t xml:space="preserve">SOUS LES PINS </t>
  </si>
  <si>
    <t>PPRSLP01</t>
  </si>
  <si>
    <t>PPRSLP01L</t>
  </si>
  <si>
    <t>SLP01</t>
  </si>
  <si>
    <t>SLP02</t>
  </si>
  <si>
    <t>PPRSLP02</t>
  </si>
  <si>
    <t>PPRSLP02L</t>
  </si>
  <si>
    <t>VÉNUS grand</t>
  </si>
  <si>
    <t>PPRVENG01</t>
  </si>
  <si>
    <t>PPRVENG01L</t>
  </si>
  <si>
    <t>VG01</t>
  </si>
  <si>
    <t>280 x 77 cm</t>
  </si>
  <si>
    <t>VG02</t>
  </si>
  <si>
    <t>PPRVENG02</t>
  </si>
  <si>
    <t>PPRVENG02L</t>
  </si>
  <si>
    <t>VG03</t>
  </si>
  <si>
    <t>PPRVENG03</t>
  </si>
  <si>
    <t>PPRVENG03L</t>
  </si>
  <si>
    <t>VG04</t>
  </si>
  <si>
    <t>PPRVENG04</t>
  </si>
  <si>
    <t>PPRVENG04L</t>
  </si>
  <si>
    <t>VG05</t>
  </si>
  <si>
    <t>PPRVENG05</t>
  </si>
  <si>
    <t>PPRVENG05L</t>
  </si>
  <si>
    <t>VÉNUS petit</t>
  </si>
  <si>
    <t>PPRVENP01</t>
  </si>
  <si>
    <t>PPRVENP01L</t>
  </si>
  <si>
    <t>VP01</t>
  </si>
  <si>
    <t>VP02</t>
  </si>
  <si>
    <t>PPRVENP02</t>
  </si>
  <si>
    <t>PPRVENP02L</t>
  </si>
  <si>
    <t>VP03</t>
  </si>
  <si>
    <t>PPRVENP03</t>
  </si>
  <si>
    <t>PPRVENP03L</t>
  </si>
  <si>
    <t>VP04</t>
  </si>
  <si>
    <t>PPRVENP04</t>
  </si>
  <si>
    <t>PPRVENP04L</t>
  </si>
  <si>
    <t>VP05</t>
  </si>
  <si>
    <t>PPRVENP05</t>
  </si>
  <si>
    <t>PPRVENP05L</t>
  </si>
  <si>
    <t>PPRSM</t>
  </si>
  <si>
    <t>PPRSML</t>
  </si>
  <si>
    <t>IMPRESSION SUR MESURE*</t>
  </si>
  <si>
    <t>*L'impression sur-mesure est possible uniquement dans la hauteur du lé, non dans la largeur</t>
  </si>
  <si>
    <t>COLLE PAPIER PEINT</t>
  </si>
  <si>
    <t>Nbre de lés Forestine (moyenne)</t>
  </si>
  <si>
    <t>Nbre rouleaux Forestine (moyenne)</t>
  </si>
  <si>
    <t>COLRES025</t>
  </si>
  <si>
    <t>COLRES050</t>
  </si>
  <si>
    <t>RENDEMENT : 6 m²/litre</t>
  </si>
  <si>
    <r>
      <rPr>
        <i/>
        <sz val="8"/>
        <color theme="1"/>
        <rFont val="DIN"/>
      </rPr>
      <t>Ref. 4017403</t>
    </r>
    <r>
      <rPr>
        <sz val="8"/>
        <color theme="1"/>
        <rFont val="DIN"/>
      </rPr>
      <t xml:space="preserve"> Manchon 180mm microfibre 10mm</t>
    </r>
  </si>
  <si>
    <r>
      <rPr>
        <i/>
        <sz val="8"/>
        <color theme="1"/>
        <rFont val="DIN"/>
      </rPr>
      <t xml:space="preserve">Ref. 4018126 </t>
    </r>
    <r>
      <rPr>
        <sz val="8"/>
        <color theme="1"/>
        <rFont val="DIN"/>
      </rPr>
      <t>Règle  à émarger 60cm</t>
    </r>
  </si>
  <si>
    <r>
      <rPr>
        <i/>
        <sz val="8"/>
        <color theme="1"/>
        <rFont val="DIN"/>
      </rPr>
      <t xml:space="preserve">Ref. 4018125 </t>
    </r>
    <r>
      <rPr>
        <sz val="8"/>
        <color theme="1"/>
        <rFont val="DIN"/>
      </rPr>
      <t>Grande spatule à maroufler</t>
    </r>
  </si>
  <si>
    <r>
      <rPr>
        <i/>
        <sz val="8"/>
        <color theme="1"/>
        <rFont val="DIN"/>
      </rPr>
      <t xml:space="preserve">Ref. 4018026 </t>
    </r>
    <r>
      <rPr>
        <sz val="8"/>
        <color theme="1"/>
        <rFont val="DIN"/>
      </rPr>
      <t>Seau rectangulaire 7L</t>
    </r>
    <r>
      <rPr>
        <i/>
        <sz val="8"/>
        <color theme="1"/>
        <rFont val="DIN"/>
      </rPr>
      <t xml:space="preserve">
Ref. 4018122 </t>
    </r>
    <r>
      <rPr>
        <sz val="8"/>
        <color theme="1"/>
        <rFont val="DIN"/>
      </rPr>
      <t>Cutter métallique 9mm</t>
    </r>
    <r>
      <rPr>
        <i/>
        <sz val="8"/>
        <color theme="1"/>
        <rFont val="DIN"/>
      </rPr>
      <t xml:space="preserve">
Ref. 4018123 </t>
    </r>
    <r>
      <rPr>
        <sz val="8"/>
        <color theme="1"/>
        <rFont val="DIN"/>
      </rPr>
      <t>Lot de 10 lames pour cutter 9mm</t>
    </r>
  </si>
  <si>
    <t>Kit Outillage Papier Peint</t>
  </si>
  <si>
    <t>KITPP</t>
  </si>
  <si>
    <t>Ref. KITPP</t>
  </si>
  <si>
    <t xml:space="preserve">PAPIERS PEINTS </t>
  </si>
  <si>
    <t>COLLECTION FAUNE &amp; FLORE</t>
  </si>
  <si>
    <t>PLUMAGE</t>
  </si>
  <si>
    <t>PPRPLU01</t>
  </si>
  <si>
    <t>PPRPLU01L</t>
  </si>
  <si>
    <t>PL01</t>
  </si>
  <si>
    <t>300 x 74 cm</t>
  </si>
  <si>
    <t>PPRPLU02</t>
  </si>
  <si>
    <t>PPRPLU02L</t>
  </si>
  <si>
    <t>PL02</t>
  </si>
  <si>
    <t>PPRPLU03</t>
  </si>
  <si>
    <t>PPRPLU03L</t>
  </si>
  <si>
    <t>PL03</t>
  </si>
  <si>
    <t>PPRPLU04</t>
  </si>
  <si>
    <t>PPRPLU04L</t>
  </si>
  <si>
    <t>PL04</t>
  </si>
  <si>
    <t>PPRPLU05</t>
  </si>
  <si>
    <t>PPRPLU05L</t>
  </si>
  <si>
    <t>PL05</t>
  </si>
  <si>
    <t>PPRPLU06</t>
  </si>
  <si>
    <t>PPRPLU06L</t>
  </si>
  <si>
    <t>PL06</t>
  </si>
  <si>
    <t>DEMOISELLES</t>
  </si>
  <si>
    <t>PPRDEM01</t>
  </si>
  <si>
    <t>PPRDEM01L</t>
  </si>
  <si>
    <t>D01</t>
  </si>
  <si>
    <t>PPRDEM02</t>
  </si>
  <si>
    <t>PPRDEM02L</t>
  </si>
  <si>
    <t>D02</t>
  </si>
  <si>
    <t>PPRDEM03</t>
  </si>
  <si>
    <t>PPRDEM03L</t>
  </si>
  <si>
    <t>D03</t>
  </si>
  <si>
    <t>PPRDEM04</t>
  </si>
  <si>
    <t>PPRDEM04L</t>
  </si>
  <si>
    <t>D04</t>
  </si>
  <si>
    <t>PPRDEM05</t>
  </si>
  <si>
    <t>PPRDEM05L</t>
  </si>
  <si>
    <t>D05</t>
  </si>
  <si>
    <t>PANACHE grand</t>
  </si>
  <si>
    <t>PPRPANG01</t>
  </si>
  <si>
    <t>PPRPANG01L</t>
  </si>
  <si>
    <t>PAG01</t>
  </si>
  <si>
    <t>PPRPANG02</t>
  </si>
  <si>
    <t>PPRPANG02L</t>
  </si>
  <si>
    <t>PAG02</t>
  </si>
  <si>
    <t>PPRPANG03</t>
  </si>
  <si>
    <t>PPRPANG03L</t>
  </si>
  <si>
    <t>PAG03</t>
  </si>
  <si>
    <t>PPRPANG04</t>
  </si>
  <si>
    <t>PPRPANG04L</t>
  </si>
  <si>
    <t>PAG04</t>
  </si>
  <si>
    <t>PPRPANG05</t>
  </si>
  <si>
    <t>PPRPANG05L</t>
  </si>
  <si>
    <t>PAG05</t>
  </si>
  <si>
    <t>PPRPANG06</t>
  </si>
  <si>
    <t>PPRPANG06L</t>
  </si>
  <si>
    <t>PAG06</t>
  </si>
  <si>
    <t>PANACHE petit</t>
  </si>
  <si>
    <t>PPRPANP01</t>
  </si>
  <si>
    <t>PPRPANP01L</t>
  </si>
  <si>
    <t>PAP01</t>
  </si>
  <si>
    <t>1000 x 74 cm</t>
  </si>
  <si>
    <t>PPRPANP02</t>
  </si>
  <si>
    <t>PPRPANP02L</t>
  </si>
  <si>
    <t>PAP02</t>
  </si>
  <si>
    <t>PPRPANP03</t>
  </si>
  <si>
    <t>PPRPANP03L</t>
  </si>
  <si>
    <t>PAP03</t>
  </si>
  <si>
    <t>PPRPANP04</t>
  </si>
  <si>
    <t>PPRPANP04L</t>
  </si>
  <si>
    <t>PAP04</t>
  </si>
  <si>
    <r>
      <t xml:space="preserve">PAPIERS PEINTS </t>
    </r>
    <r>
      <rPr>
        <sz val="12"/>
        <rFont val="DIN"/>
      </rPr>
      <t>- Collection Faune &amp; Flore</t>
    </r>
  </si>
  <si>
    <t>PPRPANP05</t>
  </si>
  <si>
    <t>PPRPANP05L</t>
  </si>
  <si>
    <t>PAP05</t>
  </si>
  <si>
    <t>PPRPANP06</t>
  </si>
  <si>
    <t>PPRPANP06L</t>
  </si>
  <si>
    <t>PAP06</t>
  </si>
  <si>
    <t>NUÉE grand</t>
  </si>
  <si>
    <t>PPRNUEG01</t>
  </si>
  <si>
    <t>PPRNUEG01L</t>
  </si>
  <si>
    <t>NG01</t>
  </si>
  <si>
    <t>PPRNUEG02</t>
  </si>
  <si>
    <t>PPRNUEG02L</t>
  </si>
  <si>
    <t>NG02</t>
  </si>
  <si>
    <t>PPRNUEG03</t>
  </si>
  <si>
    <t>PPRNUEG03L</t>
  </si>
  <si>
    <t>NG03</t>
  </si>
  <si>
    <t>PPRNUEG04</t>
  </si>
  <si>
    <t>PPRNUEG04L</t>
  </si>
  <si>
    <t>NG04</t>
  </si>
  <si>
    <t>PPRNUEG05</t>
  </si>
  <si>
    <t>PPRNUEG05L</t>
  </si>
  <si>
    <t>NG05</t>
  </si>
  <si>
    <t>PPRNUEG06</t>
  </si>
  <si>
    <t>PPRNUEG06L</t>
  </si>
  <si>
    <t>NG06</t>
  </si>
  <si>
    <t>PPRNUEG07</t>
  </si>
  <si>
    <t>PPRNUEG07L</t>
  </si>
  <si>
    <t>NG07</t>
  </si>
  <si>
    <t>NUÉE petit</t>
  </si>
  <si>
    <t>PPRNUEP01</t>
  </si>
  <si>
    <t>PPRNUEP01L</t>
  </si>
  <si>
    <t>NP01</t>
  </si>
  <si>
    <t>PPRNUEP02</t>
  </si>
  <si>
    <t>PPRNUEP02L</t>
  </si>
  <si>
    <t>NP02</t>
  </si>
  <si>
    <t>PPRNUEP03</t>
  </si>
  <si>
    <t>PPRNUEP03L</t>
  </si>
  <si>
    <t>NP03</t>
  </si>
  <si>
    <t>PPRNUEP04</t>
  </si>
  <si>
    <t>PPRNUEP04L</t>
  </si>
  <si>
    <t>NP04</t>
  </si>
  <si>
    <t>PPRNUEP05</t>
  </si>
  <si>
    <t>PPRNUEP05L</t>
  </si>
  <si>
    <t>NP05</t>
  </si>
  <si>
    <t>PPRNUEP06</t>
  </si>
  <si>
    <t>PPRNUEP06L</t>
  </si>
  <si>
    <t>NP06</t>
  </si>
  <si>
    <t>PPRNUEP07</t>
  </si>
  <si>
    <t>PPRNUEP07L</t>
  </si>
  <si>
    <t>NP07</t>
  </si>
  <si>
    <t>STELLA</t>
  </si>
  <si>
    <t>PPRSTE01</t>
  </si>
  <si>
    <t>PPRSTE01L</t>
  </si>
  <si>
    <t>S01</t>
  </si>
  <si>
    <t>PPRSTE02</t>
  </si>
  <si>
    <t>PPRSTE02L</t>
  </si>
  <si>
    <t>S02</t>
  </si>
  <si>
    <t>PPRSTE03</t>
  </si>
  <si>
    <t>PPRSTE03L</t>
  </si>
  <si>
    <t>S03</t>
  </si>
  <si>
    <t>PPRSTE04</t>
  </si>
  <si>
    <t>PPRSTE04L</t>
  </si>
  <si>
    <t>S04</t>
  </si>
  <si>
    <t>PPRSTE05</t>
  </si>
  <si>
    <t>PPRSTE05L</t>
  </si>
  <si>
    <t>S05</t>
  </si>
  <si>
    <t>PPRSTE06</t>
  </si>
  <si>
    <t>PPRSTE06L</t>
  </si>
  <si>
    <t>S06</t>
  </si>
  <si>
    <t>GRANDS ESPACES</t>
  </si>
  <si>
    <t>PPRGES01</t>
  </si>
  <si>
    <t>PPRGES01L</t>
  </si>
  <si>
    <t>GE01</t>
  </si>
  <si>
    <t>PPRGES02</t>
  </si>
  <si>
    <t>PPRGES02L</t>
  </si>
  <si>
    <t>GE02</t>
  </si>
  <si>
    <t>PPRGES03</t>
  </si>
  <si>
    <t>PPRGES03L</t>
  </si>
  <si>
    <t>GE03</t>
  </si>
  <si>
    <t>PPRGES04</t>
  </si>
  <si>
    <t>PPRGES04L</t>
  </si>
  <si>
    <t>GE04</t>
  </si>
  <si>
    <t>FLORE</t>
  </si>
  <si>
    <t>ESTAMPE</t>
  </si>
  <si>
    <t>PPREST01</t>
  </si>
  <si>
    <t>PPREST01L</t>
  </si>
  <si>
    <t>ES01</t>
  </si>
  <si>
    <t>PPREST02</t>
  </si>
  <si>
    <t>PPREST02L</t>
  </si>
  <si>
    <t>ES02</t>
  </si>
  <si>
    <t>PPREST03</t>
  </si>
  <si>
    <t>PPREST03L</t>
  </si>
  <si>
    <t>ES03</t>
  </si>
  <si>
    <t>PPREST04</t>
  </si>
  <si>
    <t>PPREST04L</t>
  </si>
  <si>
    <t>ES04</t>
  </si>
  <si>
    <t>PPREST05</t>
  </si>
  <si>
    <t>PPREST05L</t>
  </si>
  <si>
    <t>ES05</t>
  </si>
  <si>
    <t>PPREST06</t>
  </si>
  <si>
    <t>PPREST06L</t>
  </si>
  <si>
    <t>ES06</t>
  </si>
  <si>
    <t>PPREST07</t>
  </si>
  <si>
    <t>PPREST07L</t>
  </si>
  <si>
    <t>ES07</t>
  </si>
  <si>
    <t>PPREST08</t>
  </si>
  <si>
    <t>PPREST08L</t>
  </si>
  <si>
    <t>ES08</t>
  </si>
  <si>
    <t>HREBES FOLLES</t>
  </si>
  <si>
    <t>PPRHFO01</t>
  </si>
  <si>
    <t>PPRHFO01L</t>
  </si>
  <si>
    <t>HF01</t>
  </si>
  <si>
    <t>PPRHFO02</t>
  </si>
  <si>
    <t>PPRHFO02L</t>
  </si>
  <si>
    <t>HF02</t>
  </si>
  <si>
    <t>PPRHFO03</t>
  </si>
  <si>
    <t>PPRHFO03L</t>
  </si>
  <si>
    <t>HF03</t>
  </si>
  <si>
    <t>PPRHFO04</t>
  </si>
  <si>
    <t>PPRHFO04L</t>
  </si>
  <si>
    <t>HF04</t>
  </si>
  <si>
    <t>PPRHFO05</t>
  </si>
  <si>
    <t>PPRHFO05L</t>
  </si>
  <si>
    <t>HF05</t>
  </si>
  <si>
    <t>PPRHFO06</t>
  </si>
  <si>
    <t>PPRHFO06L</t>
  </si>
  <si>
    <t>HF06</t>
  </si>
  <si>
    <t>PPRHFO07</t>
  </si>
  <si>
    <t>PPRHFO07L</t>
  </si>
  <si>
    <t>HF07</t>
  </si>
  <si>
    <t>PPRHFO08</t>
  </si>
  <si>
    <t>PPRHFO08L</t>
  </si>
  <si>
    <t>HF08</t>
  </si>
  <si>
    <t>PPRHFO09</t>
  </si>
  <si>
    <t>PPRHFO09L</t>
  </si>
  <si>
    <t>HF09</t>
  </si>
  <si>
    <t>RAMEAUX grand</t>
  </si>
  <si>
    <t>PPRRAMG01</t>
  </si>
  <si>
    <t>PPRRAMG01L</t>
  </si>
  <si>
    <t>RG01</t>
  </si>
  <si>
    <t>PPRRAMG02</t>
  </si>
  <si>
    <t>PPRRAMG02L</t>
  </si>
  <si>
    <t>RG02</t>
  </si>
  <si>
    <t>PPRRAMG03</t>
  </si>
  <si>
    <t>PPRRAMG03L</t>
  </si>
  <si>
    <t>RG03</t>
  </si>
  <si>
    <t>PPRRAMG04</t>
  </si>
  <si>
    <t>PPRRAMG04L</t>
  </si>
  <si>
    <t>RG04</t>
  </si>
  <si>
    <t>PPRRAMG05</t>
  </si>
  <si>
    <t>PPRRAMG05L</t>
  </si>
  <si>
    <t>RG05</t>
  </si>
  <si>
    <t>PPRRAMG06</t>
  </si>
  <si>
    <t>PPRRAMG06L</t>
  </si>
  <si>
    <t>RG06</t>
  </si>
  <si>
    <t>PPRRAMG07</t>
  </si>
  <si>
    <t>PPRRAMG07L</t>
  </si>
  <si>
    <t>RG07</t>
  </si>
  <si>
    <t>PPRRAMG08</t>
  </si>
  <si>
    <t>PPRRAMG08L</t>
  </si>
  <si>
    <t>RG08</t>
  </si>
  <si>
    <t>RAMEAUX petit</t>
  </si>
  <si>
    <t>PPRRAMP01</t>
  </si>
  <si>
    <t>PPRRAMP01L</t>
  </si>
  <si>
    <t>RP01</t>
  </si>
  <si>
    <t>PPRRAMP02</t>
  </si>
  <si>
    <t>PPRRAMP02L</t>
  </si>
  <si>
    <t>RP02</t>
  </si>
  <si>
    <t>PPRRAMP03</t>
  </si>
  <si>
    <t>PPRRAMP03L</t>
  </si>
  <si>
    <t>RP03</t>
  </si>
  <si>
    <t>PPRRAMP04</t>
  </si>
  <si>
    <t>PPRRAMP04L</t>
  </si>
  <si>
    <t>RP04</t>
  </si>
  <si>
    <t>PPRRAMP05</t>
  </si>
  <si>
    <t>PPRRAMP05L</t>
  </si>
  <si>
    <t>RP05</t>
  </si>
  <si>
    <t>PPRRAMP06</t>
  </si>
  <si>
    <t>PPRRAMP06L</t>
  </si>
  <si>
    <t>RP06</t>
  </si>
  <si>
    <t>PPRRAMP07</t>
  </si>
  <si>
    <t>PPRRAMP07L</t>
  </si>
  <si>
    <t>RP07</t>
  </si>
  <si>
    <t>PPRRAMP08</t>
  </si>
  <si>
    <t>PPRRAMP08L</t>
  </si>
  <si>
    <t>RP08</t>
  </si>
  <si>
    <t>ANNA</t>
  </si>
  <si>
    <t>PPRANN01</t>
  </si>
  <si>
    <t>PPRANN01L</t>
  </si>
  <si>
    <t>AA01</t>
  </si>
  <si>
    <t>PPRANN02</t>
  </si>
  <si>
    <t>PPRANN02L</t>
  </si>
  <si>
    <t>AA02</t>
  </si>
  <si>
    <t>PPRANN03</t>
  </si>
  <si>
    <t>PPRANN03L</t>
  </si>
  <si>
    <t>AA03</t>
  </si>
  <si>
    <t>PPRANN04</t>
  </si>
  <si>
    <t>PPRANN04L</t>
  </si>
  <si>
    <t>AA04</t>
  </si>
  <si>
    <t>PPRANN05</t>
  </si>
  <si>
    <t>PPRANN05L</t>
  </si>
  <si>
    <t>AA05</t>
  </si>
  <si>
    <t>PPRANN06</t>
  </si>
  <si>
    <t>PPRANN06L</t>
  </si>
  <si>
    <t>AA06</t>
  </si>
  <si>
    <t>PPRANN07</t>
  </si>
  <si>
    <t>PPRANN07L</t>
  </si>
  <si>
    <t>AA07</t>
  </si>
  <si>
    <t>CHARMILLE grand</t>
  </si>
  <si>
    <t>PPRCHAG01</t>
  </si>
  <si>
    <t>PPRCHAG01L</t>
  </si>
  <si>
    <t>CG01</t>
  </si>
  <si>
    <t>PPRCHAG02</t>
  </si>
  <si>
    <t>PPRCHAG02L</t>
  </si>
  <si>
    <t>CG02</t>
  </si>
  <si>
    <t>PPRCHAG03</t>
  </si>
  <si>
    <t>PPRCHAG03L</t>
  </si>
  <si>
    <t>CG03</t>
  </si>
  <si>
    <t>PPRCHAG04</t>
  </si>
  <si>
    <t>PPRCHAG04L</t>
  </si>
  <si>
    <t>CG04</t>
  </si>
  <si>
    <t>PPRCHAG05</t>
  </si>
  <si>
    <t>PPRCHAG05L</t>
  </si>
  <si>
    <t>CG05</t>
  </si>
  <si>
    <t>PPRCHAG06</t>
  </si>
  <si>
    <t>PPRCHAG06L</t>
  </si>
  <si>
    <t>CG06</t>
  </si>
  <si>
    <t>CHARMILLE petit</t>
  </si>
  <si>
    <t>PPRCHAP01</t>
  </si>
  <si>
    <t>PPRCHAP01L</t>
  </si>
  <si>
    <t>CP01</t>
  </si>
  <si>
    <t>PPRCHAP02</t>
  </si>
  <si>
    <t>PPRCHAP02L</t>
  </si>
  <si>
    <t>CP02</t>
  </si>
  <si>
    <t>PPRCHAP03</t>
  </si>
  <si>
    <t>PPRCHAP03L</t>
  </si>
  <si>
    <t>CP03</t>
  </si>
  <si>
    <t>PPRCHAP04</t>
  </si>
  <si>
    <t>PPRCHAP04L</t>
  </si>
  <si>
    <t>CP04</t>
  </si>
  <si>
    <t>PPRCHAP05</t>
  </si>
  <si>
    <t>PPRCHAP05L</t>
  </si>
  <si>
    <t>CP05</t>
  </si>
  <si>
    <t>PPRCHAP06</t>
  </si>
  <si>
    <t>PPRCHAP06L</t>
  </si>
  <si>
    <t>CP06</t>
  </si>
  <si>
    <t>Nbre de lés 
Faune et Flore</t>
  </si>
  <si>
    <t>Nbre de rouleaux 
Faune et Flore</t>
  </si>
  <si>
    <t>COLLECTION LA RAYURE</t>
  </si>
  <si>
    <t>LE LILLOIS 01</t>
  </si>
  <si>
    <t>PPRLIL01</t>
  </si>
  <si>
    <t>PPRLIL01L</t>
  </si>
  <si>
    <t>LIL01</t>
  </si>
  <si>
    <t>300 x 53 cm</t>
  </si>
  <si>
    <t>LE LILLOIS 02</t>
  </si>
  <si>
    <t>PPRLIL02</t>
  </si>
  <si>
    <t>PPRLIL02L</t>
  </si>
  <si>
    <t>LIL02</t>
  </si>
  <si>
    <t>1000 x 53 cm</t>
  </si>
  <si>
    <t>L'AMIÉNOIS 03</t>
  </si>
  <si>
    <t>PPRAMI03</t>
  </si>
  <si>
    <t>PPRAMI03L</t>
  </si>
  <si>
    <t>AMI03</t>
  </si>
  <si>
    <t>L'AMIÉNOIS 04</t>
  </si>
  <si>
    <t>PPRAMI04</t>
  </si>
  <si>
    <t>PPRAMI04L</t>
  </si>
  <si>
    <t>AMI04</t>
  </si>
  <si>
    <t>L'AMIÉNOIS 05</t>
  </si>
  <si>
    <t>PPRAMI05</t>
  </si>
  <si>
    <t>PPRAMI05L</t>
  </si>
  <si>
    <t>AMI05</t>
  </si>
  <si>
    <t>L'AMIÉNOIS 06</t>
  </si>
  <si>
    <t>PPRAMI06</t>
  </si>
  <si>
    <t>PPRAMI06L</t>
  </si>
  <si>
    <t>AMI06</t>
  </si>
  <si>
    <t>300 X 53 cm</t>
  </si>
  <si>
    <t>LE CANTILIEN 07</t>
  </si>
  <si>
    <t>PPRCAN07</t>
  </si>
  <si>
    <t>PPRCAN07L</t>
  </si>
  <si>
    <t>CAN07</t>
  </si>
  <si>
    <t>LE CANTILIEN 08</t>
  </si>
  <si>
    <t>PPRCAN08</t>
  </si>
  <si>
    <t>PPRCAN08L</t>
  </si>
  <si>
    <t>CAN08</t>
  </si>
  <si>
    <t>LE BELLIFONTAIN 09</t>
  </si>
  <si>
    <t>PPRBEL09</t>
  </si>
  <si>
    <t>PPRBEL09L</t>
  </si>
  <si>
    <t>BEL09</t>
  </si>
  <si>
    <t>LE BELLIFONTAIN 10</t>
  </si>
  <si>
    <t>PPRBEL10</t>
  </si>
  <si>
    <t>PPRBEL10L</t>
  </si>
  <si>
    <t>BEL10</t>
  </si>
  <si>
    <t>LA PARISIENNE 11</t>
  </si>
  <si>
    <t>PPRPAR11</t>
  </si>
  <si>
    <t>PPRPAR11L</t>
  </si>
  <si>
    <t>PAR11</t>
  </si>
  <si>
    <t>LA PARISIENNE 12</t>
  </si>
  <si>
    <t>PPRPAR12</t>
  </si>
  <si>
    <t>PPRPAR12L</t>
  </si>
  <si>
    <t>PAR12</t>
  </si>
  <si>
    <t>LE STRASBOURGEOIS 13</t>
  </si>
  <si>
    <t>PPRSTR13</t>
  </si>
  <si>
    <t>PPRSTR13L</t>
  </si>
  <si>
    <t>STR13</t>
  </si>
  <si>
    <t>LE STRASBOURGEOIS 14</t>
  </si>
  <si>
    <t>PPRSTR14</t>
  </si>
  <si>
    <t>PPRSTR14L</t>
  </si>
  <si>
    <t>STR14</t>
  </si>
  <si>
    <r>
      <t xml:space="preserve">PAPIERS PEINTS </t>
    </r>
    <r>
      <rPr>
        <sz val="12"/>
        <rFont val="DIN"/>
      </rPr>
      <t>- Collection La Rayure</t>
    </r>
  </si>
  <si>
    <t>LE STRASBOURGEOIS 15</t>
  </si>
  <si>
    <t>PPRSTR15</t>
  </si>
  <si>
    <t>PPRSTR15L</t>
  </si>
  <si>
    <t>STR15</t>
  </si>
  <si>
    <t>LE DIJONNAIS 16</t>
  </si>
  <si>
    <t>PPRDIJ16</t>
  </si>
  <si>
    <t>PPRDIJ16L</t>
  </si>
  <si>
    <t>DIJ16</t>
  </si>
  <si>
    <t>LE DIJONNAIS 17</t>
  </si>
  <si>
    <t>PPRDIJ17</t>
  </si>
  <si>
    <t>PPRDIJ17L</t>
  </si>
  <si>
    <t>DIJ17</t>
  </si>
  <si>
    <t>LE DIJONNAIS 18</t>
  </si>
  <si>
    <t>PPRDIJ18</t>
  </si>
  <si>
    <t>PPRDIJ18L</t>
  </si>
  <si>
    <t>DIJ18</t>
  </si>
  <si>
    <t>LE RENNAIS 19</t>
  </si>
  <si>
    <t>PPRREN19</t>
  </si>
  <si>
    <t>PPRREN19L</t>
  </si>
  <si>
    <t>REN19</t>
  </si>
  <si>
    <t>LE RENNAIS 20</t>
  </si>
  <si>
    <t>PPRREN20</t>
  </si>
  <si>
    <t>PPRREN20L</t>
  </si>
  <si>
    <t>REN20</t>
  </si>
  <si>
    <t>LA NANTAISE 21</t>
  </si>
  <si>
    <t>PPRNAN21</t>
  </si>
  <si>
    <t>PPRNAN21L</t>
  </si>
  <si>
    <t>NAN21</t>
  </si>
  <si>
    <t>LA NANTAISE 22</t>
  </si>
  <si>
    <t>PPRNAN22</t>
  </si>
  <si>
    <t>PPRNAN22L</t>
  </si>
  <si>
    <t>NAN22</t>
  </si>
  <si>
    <t>LA TOURANGELLE 23</t>
  </si>
  <si>
    <t>PPRTOU23</t>
  </si>
  <si>
    <t>PPRTOU23L</t>
  </si>
  <si>
    <t>TOU23</t>
  </si>
  <si>
    <t>LA TOURANGELLE 24</t>
  </si>
  <si>
    <t>PPRTOU24</t>
  </si>
  <si>
    <t>PPRTOU24L</t>
  </si>
  <si>
    <t>TOU24</t>
  </si>
  <si>
    <t>LE ROCHELAIS 25</t>
  </si>
  <si>
    <t>PPRROC25</t>
  </si>
  <si>
    <t>PPRROC25L</t>
  </si>
  <si>
    <t>ROC25</t>
  </si>
  <si>
    <t>LE ROCHELAIS 26</t>
  </si>
  <si>
    <t>PPRROC26</t>
  </si>
  <si>
    <t>PPRROC26L</t>
  </si>
  <si>
    <t>ROC26</t>
  </si>
  <si>
    <t>LE ROCHELAIS 27</t>
  </si>
  <si>
    <t>PPRROC27</t>
  </si>
  <si>
    <t>PPRROC27L</t>
  </si>
  <si>
    <t>ROC27</t>
  </si>
  <si>
    <t>LA CLERMONTOISE 28</t>
  </si>
  <si>
    <t>PPRCLE28</t>
  </si>
  <si>
    <t>PPRCLE28L</t>
  </si>
  <si>
    <t>CLE28</t>
  </si>
  <si>
    <t>LA CLERMONTOISE 29</t>
  </si>
  <si>
    <t>PPRCLE29</t>
  </si>
  <si>
    <t>PPRCLE29L</t>
  </si>
  <si>
    <t>CLE29</t>
  </si>
  <si>
    <t>LE LYONNAIS 30</t>
  </si>
  <si>
    <t>PPRLYO30</t>
  </si>
  <si>
    <t>PPRLYO30L</t>
  </si>
  <si>
    <t>LYO30</t>
  </si>
  <si>
    <t>LE LYONNAIS 31</t>
  </si>
  <si>
    <t>PPRLYO31</t>
  </si>
  <si>
    <t>PPRLYO31L</t>
  </si>
  <si>
    <t>LYO31</t>
  </si>
  <si>
    <t>LE LYONNAIS 32</t>
  </si>
  <si>
    <t>PPRLYO32</t>
  </si>
  <si>
    <t>PPRLYO32L</t>
  </si>
  <si>
    <t>LYO32</t>
  </si>
  <si>
    <t>LE BORDELAIS 33</t>
  </si>
  <si>
    <t>PPRBOR33</t>
  </si>
  <si>
    <t>PPRBOR33L</t>
  </si>
  <si>
    <t>BOR33</t>
  </si>
  <si>
    <t>LE BORDELAIS 34</t>
  </si>
  <si>
    <t>PPRBOR34</t>
  </si>
  <si>
    <t>PPRBOR34L</t>
  </si>
  <si>
    <t>BOR34</t>
  </si>
  <si>
    <t>LE BORDELAIS 35</t>
  </si>
  <si>
    <t>PPRBOR35</t>
  </si>
  <si>
    <t>PPRBOR35L</t>
  </si>
  <si>
    <t>BOR35</t>
  </si>
  <si>
    <t>LA BORDELAISE 36</t>
  </si>
  <si>
    <t>PPRBOR36</t>
  </si>
  <si>
    <t>PPRBOR36L</t>
  </si>
  <si>
    <t>BOR36</t>
  </si>
  <si>
    <t>LA BORDELAISE 37</t>
  </si>
  <si>
    <t>PPRBOR37</t>
  </si>
  <si>
    <t>PPRBOR37L</t>
  </si>
  <si>
    <t>BOR37</t>
  </si>
  <si>
    <t>LA TOULOUSAINE 38</t>
  </si>
  <si>
    <t>PPRTOU38</t>
  </si>
  <si>
    <t>PPRTOU38L</t>
  </si>
  <si>
    <t>TOU38</t>
  </si>
  <si>
    <t>LA TOULOUSAINE 39</t>
  </si>
  <si>
    <t>PPRTOU39</t>
  </si>
  <si>
    <t>PPRTOU39L</t>
  </si>
  <si>
    <t>TOU39</t>
  </si>
  <si>
    <t>LE TOULOUSAIN 40</t>
  </si>
  <si>
    <t>PPRTOU40</t>
  </si>
  <si>
    <t>PPRTOU40L</t>
  </si>
  <si>
    <t>TOU40</t>
  </si>
  <si>
    <t>LA MARSEILLAISE 41</t>
  </si>
  <si>
    <t>PPRMAR41</t>
  </si>
  <si>
    <t>PPRMAR41L</t>
  </si>
  <si>
    <t>MAR41</t>
  </si>
  <si>
    <t>LA MARSEILLAISE 42</t>
  </si>
  <si>
    <t>PPRMAR42</t>
  </si>
  <si>
    <t>PPRMAR42L</t>
  </si>
  <si>
    <t>MAR42</t>
  </si>
  <si>
    <t>LA NICOISE 43</t>
  </si>
  <si>
    <t>PPRNIC43</t>
  </si>
  <si>
    <t>PPRNIC43L</t>
  </si>
  <si>
    <t>NIC43</t>
  </si>
  <si>
    <t>LA NICOISE 44</t>
  </si>
  <si>
    <t>PPRNIC44</t>
  </si>
  <si>
    <t>PPRNIC44L</t>
  </si>
  <si>
    <t>NIC44</t>
  </si>
  <si>
    <t>L'AJACCIENNE 45</t>
  </si>
  <si>
    <t>PPRAJA45</t>
  </si>
  <si>
    <t>PPRAJA45L</t>
  </si>
  <si>
    <t>AJA45</t>
  </si>
  <si>
    <t>LA HOULGATAISE 46</t>
  </si>
  <si>
    <t>PPRHOU46</t>
  </si>
  <si>
    <t>PPRHOU46L</t>
  </si>
  <si>
    <t>HOU46</t>
  </si>
  <si>
    <t>LA HOULGATAISE 47</t>
  </si>
  <si>
    <t>PPRHOU47</t>
  </si>
  <si>
    <t>PPRHOU47L</t>
  </si>
  <si>
    <t>HOU47</t>
  </si>
  <si>
    <t>LA BIARROTE 48</t>
  </si>
  <si>
    <t>PPRBIA48</t>
  </si>
  <si>
    <t>PPRBIA48L</t>
  </si>
  <si>
    <t>BIA48</t>
  </si>
  <si>
    <t>LA BIARROTE 49</t>
  </si>
  <si>
    <t>PPRBIA49</t>
  </si>
  <si>
    <t>PPRBIA49L</t>
  </si>
  <si>
    <t>LE DEAUVILLAIS 50</t>
  </si>
  <si>
    <t>PPRDEA50</t>
  </si>
  <si>
    <t>PPRDEA50L</t>
  </si>
  <si>
    <t>DEA50</t>
  </si>
  <si>
    <t>LE DEAUVILLAIS 51</t>
  </si>
  <si>
    <t>PPRDEA51</t>
  </si>
  <si>
    <t>PPRDEA51L</t>
  </si>
  <si>
    <t>DEA51</t>
  </si>
  <si>
    <t>LA TOUQUETTOISE 52</t>
  </si>
  <si>
    <t>PPRTOU52</t>
  </si>
  <si>
    <t>PPRTOU52L</t>
  </si>
  <si>
    <t>TOU52</t>
  </si>
  <si>
    <t>LA TOUQUETTOISE 53</t>
  </si>
  <si>
    <t>PPRTOU53</t>
  </si>
  <si>
    <t>PPRTOU53L</t>
  </si>
  <si>
    <t>TOU53</t>
  </si>
  <si>
    <t>LE CABOURGEAIS 54</t>
  </si>
  <si>
    <t>PPRCAB54</t>
  </si>
  <si>
    <t>PPRCAB54L</t>
  </si>
  <si>
    <t>CAB54</t>
  </si>
  <si>
    <t>LE CABOURGEAIS 55</t>
  </si>
  <si>
    <t>PPRCAB55</t>
  </si>
  <si>
    <t>PPRCAB55L</t>
  </si>
  <si>
    <t>CAB55</t>
  </si>
  <si>
    <t>LE DIEPPOIS 56</t>
  </si>
  <si>
    <t>PPRDIE56</t>
  </si>
  <si>
    <t>PPRDIE56L</t>
  </si>
  <si>
    <t>DIE56</t>
  </si>
  <si>
    <t>LE DIEPPOIS 57</t>
  </si>
  <si>
    <t>PPRDIE57</t>
  </si>
  <si>
    <t>PPRDIE57L</t>
  </si>
  <si>
    <t>DIE57</t>
  </si>
  <si>
    <t>LA MALOUIN 58</t>
  </si>
  <si>
    <t>PPRMAL58</t>
  </si>
  <si>
    <t>PPRMAL58L</t>
  </si>
  <si>
    <t>MAL58</t>
  </si>
  <si>
    <t>LA BRÉHATINE 59</t>
  </si>
  <si>
    <t>PPRBRE59</t>
  </si>
  <si>
    <t>PPRBRE59L</t>
  </si>
  <si>
    <t>BRE59</t>
  </si>
  <si>
    <t>L'ANNECIEN 60</t>
  </si>
  <si>
    <t>PPRANN60</t>
  </si>
  <si>
    <t>PPRANN60L</t>
  </si>
  <si>
    <t>ANN60</t>
  </si>
  <si>
    <t>L'AVIGNONNAISE 61</t>
  </si>
  <si>
    <t>PPRAVI61</t>
  </si>
  <si>
    <t>PPRAVI61L</t>
  </si>
  <si>
    <t>AVI61</t>
  </si>
  <si>
    <t>LA SALTÉSIENNE 62</t>
  </si>
  <si>
    <t>PPRSAL62</t>
  </si>
  <si>
    <t>PPRSAL62L</t>
  </si>
  <si>
    <t>SAL62</t>
  </si>
  <si>
    <t>LA PÉROSIENNE 63</t>
  </si>
  <si>
    <t>PPRPER63</t>
  </si>
  <si>
    <t>PPRPER63L</t>
  </si>
  <si>
    <t>PER63</t>
  </si>
  <si>
    <t xml:space="preserve">Nbre de lés  Rayure </t>
  </si>
  <si>
    <t xml:space="preserve">Nbre de rouleaux  Rayure </t>
  </si>
  <si>
    <r>
      <t>PAPIERS PEINTS</t>
    </r>
    <r>
      <rPr>
        <sz val="12"/>
        <rFont val="DIN"/>
      </rPr>
      <t xml:space="preserve"> </t>
    </r>
  </si>
  <si>
    <t>COLLECTION SAUVAGE</t>
  </si>
  <si>
    <t>SAUVAGE - petite échelle</t>
  </si>
  <si>
    <t>PPRSAUPL01-1</t>
  </si>
  <si>
    <t>PPRSAUPL01L-1</t>
  </si>
  <si>
    <t>SP01</t>
  </si>
  <si>
    <t>260 x 70 cm</t>
  </si>
  <si>
    <t>PPRSAUPP01</t>
  </si>
  <si>
    <t>PPRSAUPP01L</t>
  </si>
  <si>
    <t>PANORAMA (5 lés)</t>
  </si>
  <si>
    <t>260 x 350 cm</t>
  </si>
  <si>
    <t>PPRSAUPL01-2</t>
  </si>
  <si>
    <t>PPRSAUPL02L-1</t>
  </si>
  <si>
    <t>SP02</t>
  </si>
  <si>
    <t>PPRSAUPL02-1</t>
  </si>
  <si>
    <t>PPRSAUPP02</t>
  </si>
  <si>
    <t>PPRSAUPP02L</t>
  </si>
  <si>
    <t>PPRSAUPL01-3</t>
  </si>
  <si>
    <t>SP03</t>
  </si>
  <si>
    <t>PPRSAUPL03-1</t>
  </si>
  <si>
    <t>PPRSAUPL03L-1</t>
  </si>
  <si>
    <t>PPRSAUPP03</t>
  </si>
  <si>
    <t>PPRSAUPP03L</t>
  </si>
  <si>
    <t>SAUVAGE - grande échelle</t>
  </si>
  <si>
    <t>PPRSAUGL01-1</t>
  </si>
  <si>
    <t>PPRSAUGL01L-1</t>
  </si>
  <si>
    <t>SG01</t>
  </si>
  <si>
    <t>300 x 70 cm</t>
  </si>
  <si>
    <t>PPRSAUGP01</t>
  </si>
  <si>
    <t>PPRSAUGP01L</t>
  </si>
  <si>
    <t>PANORAMA (7 lés)</t>
  </si>
  <si>
    <t>300 x 490 cm</t>
  </si>
  <si>
    <t>PPRSAUGL01-2</t>
  </si>
  <si>
    <t>PPRSAUGL02L-1</t>
  </si>
  <si>
    <t>SG02</t>
  </si>
  <si>
    <t>PPRSAUGL02-1</t>
  </si>
  <si>
    <t>PPRSAUGP02</t>
  </si>
  <si>
    <t>PPRSAUGP02L</t>
  </si>
  <si>
    <t>PPRSAUGL01-3</t>
  </si>
  <si>
    <t>SG03</t>
  </si>
  <si>
    <t>PPRSAUGL03-1</t>
  </si>
  <si>
    <t>PPRSAUGL03L-1</t>
  </si>
  <si>
    <t>PPRSAUGP03</t>
  </si>
  <si>
    <t>PPRSAUGP03L</t>
  </si>
  <si>
    <t>EAUX PROFONDES</t>
  </si>
  <si>
    <t>PPREPR01</t>
  </si>
  <si>
    <t>PPREPR01L</t>
  </si>
  <si>
    <t>EPR01</t>
  </si>
  <si>
    <t>PPREPR02</t>
  </si>
  <si>
    <t>PPREPR02L</t>
  </si>
  <si>
    <t>EPR02</t>
  </si>
  <si>
    <t>PPREPR03</t>
  </si>
  <si>
    <t>PPREPR03L</t>
  </si>
  <si>
    <t>EPR03</t>
  </si>
  <si>
    <t>PPREPR04</t>
  </si>
  <si>
    <t>PPREPR04L</t>
  </si>
  <si>
    <t>EPR04</t>
  </si>
  <si>
    <t>PPREPR05</t>
  </si>
  <si>
    <t>PPREPR05L</t>
  </si>
  <si>
    <t>EPR05</t>
  </si>
  <si>
    <t>PPREPR06</t>
  </si>
  <si>
    <t>PPREPR06L</t>
  </si>
  <si>
    <t>EPR06</t>
  </si>
  <si>
    <t>CACHE-CACHE</t>
  </si>
  <si>
    <t>PPRCCA01</t>
  </si>
  <si>
    <t>PPRCCA01L</t>
  </si>
  <si>
    <t>CC01</t>
  </si>
  <si>
    <t>PPRCCA02</t>
  </si>
  <si>
    <t>PPRCCA02L</t>
  </si>
  <si>
    <t>CC02</t>
  </si>
  <si>
    <t>PPRCCA03</t>
  </si>
  <si>
    <t>PPRCCA03L</t>
  </si>
  <si>
    <t>CC03</t>
  </si>
  <si>
    <r>
      <t>PAPIERS PEINTS</t>
    </r>
    <r>
      <rPr>
        <sz val="12"/>
        <rFont val="DIN"/>
      </rPr>
      <t xml:space="preserve"> - Collection Sauvage</t>
    </r>
  </si>
  <si>
    <t>PPRCCA04</t>
  </si>
  <si>
    <t>PPRCCA04L</t>
  </si>
  <si>
    <t>CC04</t>
  </si>
  <si>
    <t>PPRCCA05</t>
  </si>
  <si>
    <t>PPRCCA05L</t>
  </si>
  <si>
    <t>CC05</t>
  </si>
  <si>
    <t>PPRCCA06</t>
  </si>
  <si>
    <t>PPRCCA06L</t>
  </si>
  <si>
    <t>CC06</t>
  </si>
  <si>
    <t>BALLET MARIN</t>
  </si>
  <si>
    <t>PPRBMA01</t>
  </si>
  <si>
    <t>PPRBMA01L</t>
  </si>
  <si>
    <t>BM01</t>
  </si>
  <si>
    <t>PPRBMA02</t>
  </si>
  <si>
    <t>PPRBMA02L</t>
  </si>
  <si>
    <t>BM02</t>
  </si>
  <si>
    <t>PPRBMA03</t>
  </si>
  <si>
    <t>PPRBMA03L</t>
  </si>
  <si>
    <t>BM03</t>
  </si>
  <si>
    <t>PPRBMA04</t>
  </si>
  <si>
    <t>PPRBMA04L</t>
  </si>
  <si>
    <t>BM04</t>
  </si>
  <si>
    <t>PPRBMA05</t>
  </si>
  <si>
    <t>PPRBMA05L</t>
  </si>
  <si>
    <t>BM05</t>
  </si>
  <si>
    <t>PPRBMA06</t>
  </si>
  <si>
    <t>PPRBMA06L</t>
  </si>
  <si>
    <t>BM06</t>
  </si>
  <si>
    <t>BATTEMENTS D'AILES</t>
  </si>
  <si>
    <t>PPRBDA01</t>
  </si>
  <si>
    <t>PPRBDA01L</t>
  </si>
  <si>
    <t>BDA01</t>
  </si>
  <si>
    <t>PPRBDA02</t>
  </si>
  <si>
    <t>PPRBDA02L</t>
  </si>
  <si>
    <t>BDA02</t>
  </si>
  <si>
    <t>PPRBDA03</t>
  </si>
  <si>
    <t>PPRBDA03L</t>
  </si>
  <si>
    <t>BDA03</t>
  </si>
  <si>
    <t>PPRBDA04</t>
  </si>
  <si>
    <t>PPRBDA04L</t>
  </si>
  <si>
    <t>BDA04</t>
  </si>
  <si>
    <t>PPRBDA05</t>
  </si>
  <si>
    <t>PPRBDA05L</t>
  </si>
  <si>
    <t>BDA05</t>
  </si>
  <si>
    <t>PPRBDA06</t>
  </si>
  <si>
    <t>PPRBDA06L</t>
  </si>
  <si>
    <t>BDA06</t>
  </si>
  <si>
    <t>LE CHANT DES GRENOUILLES</t>
  </si>
  <si>
    <t>PPRLCG01</t>
  </si>
  <si>
    <t>PPRLCG01L</t>
  </si>
  <si>
    <t>LCDG01</t>
  </si>
  <si>
    <t>PPRLCG02</t>
  </si>
  <si>
    <t>PPRLCG02L</t>
  </si>
  <si>
    <t>LCDG02</t>
  </si>
  <si>
    <t>PPRLCG03</t>
  </si>
  <si>
    <t>PPRLCG03L</t>
  </si>
  <si>
    <t>LCDG03</t>
  </si>
  <si>
    <t>PPRLCG04</t>
  </si>
  <si>
    <t>PPRLCG04L</t>
  </si>
  <si>
    <t>LCDG04</t>
  </si>
  <si>
    <t>PPRLCG05</t>
  </si>
  <si>
    <t>PPRLCG05L</t>
  </si>
  <si>
    <t>LCDG05</t>
  </si>
  <si>
    <t>PPRLCG06</t>
  </si>
  <si>
    <t>PPRLCG06L</t>
  </si>
  <si>
    <t>LCDG06</t>
  </si>
  <si>
    <t>PPRPCA06</t>
  </si>
  <si>
    <t>PPRPCA06L</t>
  </si>
  <si>
    <t>PC06</t>
  </si>
  <si>
    <t>PPRPCA07</t>
  </si>
  <si>
    <t>PPRPCA07L</t>
  </si>
  <si>
    <t>PC07</t>
  </si>
  <si>
    <t>PPRPCA08</t>
  </si>
  <si>
    <t>PPRPCA08L</t>
  </si>
  <si>
    <t>PC08</t>
  </si>
  <si>
    <t>PPRPCA09</t>
  </si>
  <si>
    <t>PPRPCA09L</t>
  </si>
  <si>
    <t>PC09</t>
  </si>
  <si>
    <t>PPRPCA10</t>
  </si>
  <si>
    <t>PPRPCA10L</t>
  </si>
  <si>
    <t>PC10</t>
  </si>
  <si>
    <t>PPRPCA11</t>
  </si>
  <si>
    <t>PPRPCA11L</t>
  </si>
  <si>
    <t>PC11</t>
  </si>
  <si>
    <t>NECTAR SUCRÉ</t>
  </si>
  <si>
    <t>PPRNSU01</t>
  </si>
  <si>
    <t>PPRNSU01L</t>
  </si>
  <si>
    <t>NS01</t>
  </si>
  <si>
    <t>PPRNSU02</t>
  </si>
  <si>
    <t>PPRNSU02L</t>
  </si>
  <si>
    <t>NS02</t>
  </si>
  <si>
    <t>PPRNSU03</t>
  </si>
  <si>
    <t>PPRNSU03L</t>
  </si>
  <si>
    <t>NS03</t>
  </si>
  <si>
    <t>PPRNSU04</t>
  </si>
  <si>
    <t>PPRNSU04L</t>
  </si>
  <si>
    <t>NS04</t>
  </si>
  <si>
    <t>PPRNSU05</t>
  </si>
  <si>
    <t>PPRNSU05L</t>
  </si>
  <si>
    <t>NS05</t>
  </si>
  <si>
    <t>PPRNSU06</t>
  </si>
  <si>
    <t>PPRNSU06L</t>
  </si>
  <si>
    <t>NS06</t>
  </si>
  <si>
    <t>Pour les panorama, les lés peuvent être commandés à l'unité. 
Toutefois, si vous souhaitez commander plusieurs lés, il est à noter que les lés doivent se suivre numériquement. Ex : Lé 02 - Lé 03 - Lé 04</t>
  </si>
  <si>
    <t>Nbre de lés Sauvage (moyenne)</t>
  </si>
  <si>
    <t>Nbre panorama Sauvage (moyenne)</t>
  </si>
  <si>
    <t>COLLECTION ANTOINETTE POISSON</t>
  </si>
  <si>
    <t>ARBRE DE VIE - petite échelle</t>
  </si>
  <si>
    <t>PPRAPADVP01</t>
  </si>
  <si>
    <t>PPRAPADVP01L</t>
  </si>
  <si>
    <t>ADVP01</t>
  </si>
  <si>
    <t>TABLEAU / LÉ</t>
  </si>
  <si>
    <t>173 x127 cm</t>
  </si>
  <si>
    <t>PPRAPADVP01L-1</t>
  </si>
  <si>
    <t>PPRAPADVP02</t>
  </si>
  <si>
    <t>PPRAPADVP02L</t>
  </si>
  <si>
    <t>ADVP02</t>
  </si>
  <si>
    <t>PPRAPADVP02L-1</t>
  </si>
  <si>
    <t>ARBRE DE VIE - grande échelle</t>
  </si>
  <si>
    <t>PPRAPADVG01</t>
  </si>
  <si>
    <t>PPRAPADVG01L</t>
  </si>
  <si>
    <t>ADVG01</t>
  </si>
  <si>
    <t>235,5 x 173 cm</t>
  </si>
  <si>
    <t>PPRAPADVG01-1</t>
  </si>
  <si>
    <t>PPRAPADVG01L-1</t>
  </si>
  <si>
    <t>PPRAPADVG02</t>
  </si>
  <si>
    <t>PPRAPADVG02L</t>
  </si>
  <si>
    <t>ADVG02</t>
  </si>
  <si>
    <t>PPRAPADVG02-1</t>
  </si>
  <si>
    <t>PPRAPADVG02L-1</t>
  </si>
  <si>
    <t>COLLINES DE  FLEURS</t>
  </si>
  <si>
    <t>PPRAPCDF01</t>
  </si>
  <si>
    <t>PPRAPCDF01L</t>
  </si>
  <si>
    <t>CDF01</t>
  </si>
  <si>
    <t>1000 x 70 cm</t>
  </si>
  <si>
    <t>PPRAPCDF02</t>
  </si>
  <si>
    <t>PPRAPCDF02L</t>
  </si>
  <si>
    <t>CDF02</t>
  </si>
  <si>
    <t>FRISE INDIENNE</t>
  </si>
  <si>
    <t>PPRAPFIN01</t>
  </si>
  <si>
    <t>PPRAPFIN01L</t>
  </si>
  <si>
    <t>FIN01</t>
  </si>
  <si>
    <t>1000 x 18 cm</t>
  </si>
  <si>
    <t>PPRAPFIN02</t>
  </si>
  <si>
    <t>PPRAPFIN02L</t>
  </si>
  <si>
    <t>FIN02</t>
  </si>
  <si>
    <t>Nbre de tableaux Antoinette Poisson (moyenne)</t>
  </si>
  <si>
    <t xml:space="preserve">Nbre de rouleaux 
Antoinette P. </t>
  </si>
  <si>
    <t>Nbre de frises
Antoinette P.</t>
  </si>
  <si>
    <t>COLLECTION ANANBÔ</t>
  </si>
  <si>
    <t>PARADIS DES TROPIQUES N&amp;B - petite échelle</t>
  </si>
  <si>
    <t>PPRAPDTNBPL01-1</t>
  </si>
  <si>
    <t>PPRAPDTNBPL01-1L</t>
  </si>
  <si>
    <t>ANB01</t>
  </si>
  <si>
    <t>PPRAPDTNBPL01L-1</t>
  </si>
  <si>
    <t>PPRAPDTNBPP01</t>
  </si>
  <si>
    <t>PPRAPDTNBPP01L</t>
  </si>
  <si>
    <t>PANORAMA (8 lés)</t>
  </si>
  <si>
    <t>260 x 560 cm</t>
  </si>
  <si>
    <t>PARADIS DES TROPIQUES N&amp;B - grande échelle</t>
  </si>
  <si>
    <t>PPRAPDTNBGL01-1</t>
  </si>
  <si>
    <t>PPRAPDTNBGL01-1L</t>
  </si>
  <si>
    <t>295 x 70 cm</t>
  </si>
  <si>
    <t>PPRAPDTNBGL01L-1</t>
  </si>
  <si>
    <t>PPRAPDTNBGP01</t>
  </si>
  <si>
    <t>PPRAPDTNBGP01L</t>
  </si>
  <si>
    <t>PANORAMA (9 lés)</t>
  </si>
  <si>
    <t>295 x 630 cm</t>
  </si>
  <si>
    <t>PARADIS DES TROPIQUES COULEUR - petite échelle</t>
  </si>
  <si>
    <t>PPRAPDTCPL07-1</t>
  </si>
  <si>
    <t>PPRAPDTCPL07-1L</t>
  </si>
  <si>
    <t>ANB07</t>
  </si>
  <si>
    <t>PPRAPDTCPL07L-1</t>
  </si>
  <si>
    <t>PPRAPDTCPP07</t>
  </si>
  <si>
    <t>PPRAPDTCPP07L</t>
  </si>
  <si>
    <t>PARADIS DES TROPIQUES COULEUR - grande échelle</t>
  </si>
  <si>
    <t>PPRAPDTCGL07-1</t>
  </si>
  <si>
    <t>PPRAPDTCGL07-1L</t>
  </si>
  <si>
    <t>PPRAPDTCGL07L-1</t>
  </si>
  <si>
    <t>PPRAPDTCGP07</t>
  </si>
  <si>
    <t>PPRAPDTCGP07L</t>
  </si>
  <si>
    <t>SAINT-JEAN SEPIA PATINE XVIIIE - petite échelle</t>
  </si>
  <si>
    <t>PPEASJSPL02-1</t>
  </si>
  <si>
    <t>ANB02</t>
  </si>
  <si>
    <t>255 x 70 cm</t>
  </si>
  <si>
    <t>Non disponible</t>
  </si>
  <si>
    <t>PPEASJSPP02</t>
  </si>
  <si>
    <t>255 x 490 cm</t>
  </si>
  <si>
    <t>SAINT-JEAN SÉPIA PATINE XVIIIE - grande échelle</t>
  </si>
  <si>
    <t>PPEASJSGL02-1</t>
  </si>
  <si>
    <t>290 x 70 cm</t>
  </si>
  <si>
    <t>PPEASJSGP02</t>
  </si>
  <si>
    <t>290 x 560 cm</t>
  </si>
  <si>
    <t>LES PALMIERS DE KALAO COULEUR - petite échelle</t>
  </si>
  <si>
    <t>PPEALPDKCPL03-1</t>
  </si>
  <si>
    <t>ANB03</t>
  </si>
  <si>
    <t>PPEALPDKCPP03</t>
  </si>
  <si>
    <t>LES PALMIERS DE KALAO COULEUR - grande échelle</t>
  </si>
  <si>
    <t>PPEALPDKCGL03-1</t>
  </si>
  <si>
    <t>PPEALPDKCGP03</t>
  </si>
  <si>
    <r>
      <t>PAPIERS PEINTS</t>
    </r>
    <r>
      <rPr>
        <sz val="12"/>
        <rFont val="DIN"/>
      </rPr>
      <t xml:space="preserve"> - Collection Ananbô</t>
    </r>
  </si>
  <si>
    <t>BENGALE SÉPIA - petite échelle</t>
  </si>
  <si>
    <t>PPEABSPL04-1</t>
  </si>
  <si>
    <t>ANB04</t>
  </si>
  <si>
    <t>PPEABSPP04</t>
  </si>
  <si>
    <t>BENGALE SÉPIA - grande échelle</t>
  </si>
  <si>
    <t>PPEABSGL04-1</t>
  </si>
  <si>
    <t>PPEABSGP04</t>
  </si>
  <si>
    <t>NICOBAR BRONZE SÉPIA - petite échelle</t>
  </si>
  <si>
    <t>PPEANBSPL05-1</t>
  </si>
  <si>
    <t>ANB05</t>
  </si>
  <si>
    <t>PPEANBSPP05</t>
  </si>
  <si>
    <t>NICOBAR BRONZE SÉPIA - grande échelle</t>
  </si>
  <si>
    <t>PPEANBSGL05-1</t>
  </si>
  <si>
    <t>PPEANBSGP05</t>
  </si>
  <si>
    <t>LES SOURCES DE L'ONÉROQUE COULEUR - petite échelle</t>
  </si>
  <si>
    <t>PPEALSDLCPL06-1</t>
  </si>
  <si>
    <t>ANB06</t>
  </si>
  <si>
    <t>PPEALSDLCPP06</t>
  </si>
  <si>
    <t>LES SOURCES DE L'ONÉROQUE COULEUR - grande échelle</t>
  </si>
  <si>
    <t>PPEALSDLCGL06-1</t>
  </si>
  <si>
    <t>PPEALSDLCGP06</t>
  </si>
  <si>
    <t>SAMOA COULEUR - petite échelle</t>
  </si>
  <si>
    <t>PPEASCPL08-1</t>
  </si>
  <si>
    <t>ANB08</t>
  </si>
  <si>
    <t>PPEASCPP08</t>
  </si>
  <si>
    <t>SAMOA COULEUR - grande échelle</t>
  </si>
  <si>
    <t>PPEASCGL08-1</t>
  </si>
  <si>
    <t>PPEASCGP08</t>
  </si>
  <si>
    <t>SAINT MARTIN COULEUR - petite échelle</t>
  </si>
  <si>
    <t>PPEASMCPL09-1</t>
  </si>
  <si>
    <t>ANB09</t>
  </si>
  <si>
    <t>PPEASMCPP09</t>
  </si>
  <si>
    <t>SAINT MARTIN COULEUR - grande échelle</t>
  </si>
  <si>
    <t>PPEASMCGL09-1</t>
  </si>
  <si>
    <t>PPEASMCGP09</t>
  </si>
  <si>
    <t>CHAO PHRAYA - petite échelle</t>
  </si>
  <si>
    <t>PPEACPCPL10-1</t>
  </si>
  <si>
    <t>ANB10</t>
  </si>
  <si>
    <t>PPEACPCPP10</t>
  </si>
  <si>
    <t>CHAO PHRAYA - grande échelle</t>
  </si>
  <si>
    <t>PPEACPCGL10-1</t>
  </si>
  <si>
    <t>PPEACPCGP10</t>
  </si>
  <si>
    <t>TANA GRISAILLE - petite échelle</t>
  </si>
  <si>
    <t>PPEATGPL11-1</t>
  </si>
  <si>
    <t>ANB11</t>
  </si>
  <si>
    <t>PPEATGPP11</t>
  </si>
  <si>
    <t>TANA GRISAILLE - grande échelle</t>
  </si>
  <si>
    <t>PPEATGGL11-1</t>
  </si>
  <si>
    <t>PPEATGGP11</t>
  </si>
  <si>
    <t>MISTRAL GRISAILLE - petite échelle</t>
  </si>
  <si>
    <t>PPEAMGPL12-1</t>
  </si>
  <si>
    <t>ANB12</t>
  </si>
  <si>
    <t>PPEAMGPP12</t>
  </si>
  <si>
    <t>MISTRAL GRISAILLE - grande échelle</t>
  </si>
  <si>
    <t>PPEAMGGL12-1</t>
  </si>
  <si>
    <t>PPEAMGGP12</t>
  </si>
  <si>
    <t>ANDAMAN COULEUR - petite échelle</t>
  </si>
  <si>
    <t>PPEAACPL13-1</t>
  </si>
  <si>
    <t>ANB13</t>
  </si>
  <si>
    <t>PPEAACPP13</t>
  </si>
  <si>
    <t>ANDAMAN COULEUR - grande échelle</t>
  </si>
  <si>
    <t>PPEAACGL13-1</t>
  </si>
  <si>
    <t>PPEAACGP13</t>
  </si>
  <si>
    <t>JARDIN AUX OISEAUX COULEUR - petite échelle</t>
  </si>
  <si>
    <t>PPEAJAOCPL14-1</t>
  </si>
  <si>
    <t>ANB14</t>
  </si>
  <si>
    <t>PPEAJAOCPP14</t>
  </si>
  <si>
    <t>JARDIN AUX OISEAUX COULEUR - grande échelle</t>
  </si>
  <si>
    <t>PPEAJAOCGL14-1</t>
  </si>
  <si>
    <t>PPEAJAOCGP14</t>
  </si>
  <si>
    <t>Nbre de lés ANANBO (moyenne)</t>
  </si>
  <si>
    <t>Nbre de pano-rama ANANBO (moyenne)</t>
  </si>
  <si>
    <t>COLLECTION MADI</t>
  </si>
  <si>
    <t>CONTEMPLATION BLEU</t>
  </si>
  <si>
    <t>PPRMCTP01</t>
  </si>
  <si>
    <t>PPRMCTP01L</t>
  </si>
  <si>
    <t>CTP01</t>
  </si>
  <si>
    <t>CONTEMPLATION CREME</t>
  </si>
  <si>
    <t>PPRMCTP02</t>
  </si>
  <si>
    <t>PPRMCTP02L</t>
  </si>
  <si>
    <t>CTP02</t>
  </si>
  <si>
    <t>CONTEMPLATION TERRACOTTA</t>
  </si>
  <si>
    <t>PPRMCTP03</t>
  </si>
  <si>
    <t>PPRMCTP03L</t>
  </si>
  <si>
    <t>CTP03</t>
  </si>
  <si>
    <t>PICTO CAPUCCINO</t>
  </si>
  <si>
    <t>PPRMPICTO01</t>
  </si>
  <si>
    <t>PPRMPICTO01L</t>
  </si>
  <si>
    <t>PICTO01</t>
  </si>
  <si>
    <t>PICTO CREME</t>
  </si>
  <si>
    <t>PPRMPICTO02</t>
  </si>
  <si>
    <t>PPRMPICTO02L</t>
  </si>
  <si>
    <t>PICTO02</t>
  </si>
  <si>
    <t>PICTO OCRE</t>
  </si>
  <si>
    <t>PPRMPICTO03</t>
  </si>
  <si>
    <t>PPRMPICTO03L</t>
  </si>
  <si>
    <t>PICTO03</t>
  </si>
  <si>
    <t>ÉTAT D'AME ORIGINAL - petite échelle</t>
  </si>
  <si>
    <t>PPRMEDAP01</t>
  </si>
  <si>
    <t>PPRMEDAP01L</t>
  </si>
  <si>
    <t>EDAP01</t>
  </si>
  <si>
    <t>250 x 70 cm</t>
  </si>
  <si>
    <t>PPRMEDAP01-1</t>
  </si>
  <si>
    <t>PPRMEDAP01L-1</t>
  </si>
  <si>
    <t>PPRMEDAPA01</t>
  </si>
  <si>
    <t>PPRMEDAPA01L</t>
  </si>
  <si>
    <t>250 x 350 cm</t>
  </si>
  <si>
    <t>ÉTAT D'AME ORIGINAL - grande échelle</t>
  </si>
  <si>
    <t>PPRMEDAG01</t>
  </si>
  <si>
    <t>PPRMEDAG01L</t>
  </si>
  <si>
    <t>EDAG01</t>
  </si>
  <si>
    <t>PPRMEDAG01-1</t>
  </si>
  <si>
    <t>PPRMEDAG01L-1</t>
  </si>
  <si>
    <t>PPRMEDAGA01</t>
  </si>
  <si>
    <t>PPRMEDAGA01L</t>
  </si>
  <si>
    <t>ÉTAT D'AME BLEU - petite échelle</t>
  </si>
  <si>
    <t>PPRMEDAP02</t>
  </si>
  <si>
    <t>PPRMEDAP02L</t>
  </si>
  <si>
    <t>EDAP02</t>
  </si>
  <si>
    <t>PPRMEDAP02-1</t>
  </si>
  <si>
    <t>PPRMEDAP02L-1</t>
  </si>
  <si>
    <t>PPRMEDAPA02</t>
  </si>
  <si>
    <t>PPRMEDAPA02L</t>
  </si>
  <si>
    <t>ÉTAT D'AME BLEU - grande échelle</t>
  </si>
  <si>
    <t>PPRMEDAG02</t>
  </si>
  <si>
    <t>PPRMEDAG02L</t>
  </si>
  <si>
    <t>EDAG02</t>
  </si>
  <si>
    <t>PPRMEDAG02-1</t>
  </si>
  <si>
    <t>PPRMEDAG02L-1</t>
  </si>
  <si>
    <t>PPRMEDAGA02</t>
  </si>
  <si>
    <t>PPRMEDAGA02L</t>
  </si>
  <si>
    <t>ÉTAT D'AME VERT - petite échelle</t>
  </si>
  <si>
    <t>PPRMEDAP03</t>
  </si>
  <si>
    <t>PPRMEDAP03L</t>
  </si>
  <si>
    <t>EDAP03</t>
  </si>
  <si>
    <t>PPRMEDAP03-1</t>
  </si>
  <si>
    <t>PPRMEDAP03L-1</t>
  </si>
  <si>
    <t>PPRMEDAPA03</t>
  </si>
  <si>
    <t>PPRMEDAPA03L</t>
  </si>
  <si>
    <r>
      <t>PAPIERS PEINTS</t>
    </r>
    <r>
      <rPr>
        <sz val="12"/>
        <rFont val="DIN"/>
      </rPr>
      <t xml:space="preserve"> - Collection Madi</t>
    </r>
  </si>
  <si>
    <t>ÉTAT D'AME VERT - grande échelle</t>
  </si>
  <si>
    <t>PPRMEDAG03</t>
  </si>
  <si>
    <t>PPRMEDAG03L</t>
  </si>
  <si>
    <t>EDAG03</t>
  </si>
  <si>
    <t>PPRMEDAG03-1</t>
  </si>
  <si>
    <t>PPRMEDAG03L-1</t>
  </si>
  <si>
    <t>PPRMEDAGA03</t>
  </si>
  <si>
    <t>PPRMEDAGA03L</t>
  </si>
  <si>
    <t>Nbre de lés MADI (moyenne)</t>
  </si>
  <si>
    <t xml:space="preserve">Nbre de panorama MADI (moyenne) </t>
  </si>
  <si>
    <t>COLLECTION HEJU</t>
  </si>
  <si>
    <t>DÉSERT SOLAIRE (6 formes pré-encollées incluses)</t>
  </si>
  <si>
    <t>PPRDECHEJUDS</t>
  </si>
  <si>
    <t>DS01</t>
  </si>
  <si>
    <t>DÉCOR</t>
  </si>
  <si>
    <t>_</t>
  </si>
  <si>
    <t>RIVAGE LUNAIRE (6 formes pré-encollées incluses)</t>
  </si>
  <si>
    <t>PPRDECHEJURL</t>
  </si>
  <si>
    <t>RL01</t>
  </si>
  <si>
    <t>Nbre de décor HEJU - DS01</t>
  </si>
  <si>
    <t>Nbre de décor HEJU - RL01</t>
  </si>
  <si>
    <t>BROSSERIE &amp;  OUTILLAGE</t>
  </si>
  <si>
    <t>BROSSES</t>
  </si>
  <si>
    <t>Brosse à réchampir spéciale glycero - petite</t>
  </si>
  <si>
    <t>Brosse à réchampir spéciale glycero - moyenne</t>
  </si>
  <si>
    <t>Brosse à réchampir triangulaire spéciale aqueuse 23 mm</t>
  </si>
  <si>
    <t>Brosse à réchampir triangulaire spéciale aqueuse 30 mm</t>
  </si>
  <si>
    <t>Ref. 4016025</t>
  </si>
  <si>
    <t>Ref. 4017006</t>
  </si>
  <si>
    <t>Ref. 4012407</t>
  </si>
  <si>
    <t>Ref. 4012408</t>
  </si>
  <si>
    <r>
      <rPr>
        <b/>
        <sz val="8"/>
        <color theme="0"/>
        <rFont val="DIN"/>
      </rPr>
      <t>Info Produit :</t>
    </r>
    <r>
      <rPr>
        <sz val="8"/>
        <color theme="0"/>
        <rFont val="DIN"/>
      </rPr>
      <t xml:space="preserve">
Spéciale peinture glycéro. En soie naturelle</t>
    </r>
  </si>
  <si>
    <t>Info Produit :
Spéciale peinture aqueuse. En soie synthétique</t>
  </si>
  <si>
    <t>Brosse radiateur coudée plat 30mm</t>
  </si>
  <si>
    <t>Brosse spéciale boiseries 80mm</t>
  </si>
  <si>
    <t>Brosse plate multiusage 40mm</t>
  </si>
  <si>
    <t>Ref. 4017007</t>
  </si>
  <si>
    <t>Ref. 4017018</t>
  </si>
  <si>
    <t>Ref. 4012410</t>
  </si>
  <si>
    <r>
      <rPr>
        <b/>
        <sz val="8"/>
        <color theme="0"/>
        <rFont val="DIN"/>
      </rPr>
      <t>Info Produit :</t>
    </r>
    <r>
      <rPr>
        <sz val="8"/>
        <color theme="0"/>
        <rFont val="DIN"/>
      </rPr>
      <t xml:space="preserve">
Permet d'atteindre endroits difficiles. En soie naturelle</t>
    </r>
  </si>
  <si>
    <r>
      <rPr>
        <b/>
        <sz val="8"/>
        <color theme="0"/>
        <rFont val="DIN"/>
      </rPr>
      <t>Info Produit :</t>
    </r>
    <r>
      <rPr>
        <sz val="8"/>
        <color theme="0"/>
        <rFont val="DIN"/>
      </rPr>
      <t xml:space="preserve">
Peintures glycéro et acqeuse. En soie naturelle</t>
    </r>
  </si>
  <si>
    <t>Info Produit :
Application sur boiseries, plinthes, petits travaux pour meubles</t>
  </si>
  <si>
    <t>MANCHONS</t>
  </si>
  <si>
    <t>Monture 180mm</t>
  </si>
  <si>
    <t>Manchon antigouttes 180mm microfibre 12mm</t>
  </si>
  <si>
    <t>Ref. 4012413</t>
  </si>
  <si>
    <t>Ref. 4012401</t>
  </si>
  <si>
    <t>Ref. 4012403</t>
  </si>
  <si>
    <t>Ref. 4012405</t>
  </si>
  <si>
    <r>
      <rPr>
        <b/>
        <sz val="8"/>
        <color theme="0"/>
        <rFont val="DIN"/>
      </rPr>
      <t>Info Produit :</t>
    </r>
    <r>
      <rPr>
        <sz val="8"/>
        <color theme="0"/>
        <rFont val="DIN"/>
      </rPr>
      <t xml:space="preserve">
Pour manchon 180mm. Compatible rallonge téléscopique.</t>
    </r>
  </si>
  <si>
    <r>
      <rPr>
        <b/>
        <sz val="8"/>
        <color theme="0"/>
        <rFont val="DIN"/>
      </rPr>
      <t>Info Produit :</t>
    </r>
    <r>
      <rPr>
        <sz val="8"/>
        <color theme="0"/>
        <rFont val="DIN"/>
      </rPr>
      <t xml:space="preserve">
Idéal pour les laques (saut Laque Mate). Aspect tendu soigné.</t>
    </r>
  </si>
  <si>
    <r>
      <rPr>
        <b/>
        <sz val="8"/>
        <color theme="0"/>
        <rFont val="DIN"/>
      </rPr>
      <t>Info Produit :</t>
    </r>
    <r>
      <rPr>
        <sz val="8"/>
        <color theme="0"/>
        <rFont val="DIN"/>
      </rPr>
      <t xml:space="preserve">
Toutes finitions. Aspect semi-tendu soigné.</t>
    </r>
  </si>
  <si>
    <r>
      <rPr>
        <b/>
        <sz val="8"/>
        <color theme="0"/>
        <rFont val="DIN"/>
      </rPr>
      <t>Info Produit :</t>
    </r>
    <r>
      <rPr>
        <sz val="8"/>
        <color theme="0"/>
        <rFont val="DIN"/>
      </rPr>
      <t xml:space="preserve">
Mat poudré/Mat Plafond/Sc spéciale chaux. Aspect pommelé.</t>
    </r>
  </si>
  <si>
    <t>Mini monture 120mm</t>
  </si>
  <si>
    <t>Lot 2 mini manchons antigouttes 100mm microfibre 12mm</t>
  </si>
  <si>
    <t>Ref. 4012414</t>
  </si>
  <si>
    <t>Ref. 4012402</t>
  </si>
  <si>
    <t>Ref. 4012404</t>
  </si>
  <si>
    <t>Ref. 4012406</t>
  </si>
  <si>
    <r>
      <rPr>
        <b/>
        <sz val="8"/>
        <color theme="0"/>
        <rFont val="DIN"/>
      </rPr>
      <t>Info Produit :</t>
    </r>
    <r>
      <rPr>
        <sz val="8"/>
        <color theme="0"/>
        <rFont val="DIN"/>
      </rPr>
      <t xml:space="preserve">
Pour manchon 120mm. Compatible rallonge téléscopique.</t>
    </r>
  </si>
  <si>
    <t>BROSSERIE &amp; OUTILLAGE</t>
  </si>
  <si>
    <t>Bâche de protection pour meubles 4x5m</t>
  </si>
  <si>
    <t>Bâche de protection pour sol 4x4m</t>
  </si>
  <si>
    <t>Ruban masquage bleu 24mmx50m</t>
  </si>
  <si>
    <t>Ruban masquage bleu 36mmx50m</t>
  </si>
  <si>
    <t>Ref. 4018118</t>
  </si>
  <si>
    <t>Ref. 4018119</t>
  </si>
  <si>
    <t>Ref. 4050003</t>
  </si>
  <si>
    <t>Ref. 4050004</t>
  </si>
  <si>
    <r>
      <rPr>
        <b/>
        <sz val="8"/>
        <color theme="0"/>
        <rFont val="DIN"/>
      </rPr>
      <t>Info Produit :</t>
    </r>
    <r>
      <rPr>
        <sz val="8"/>
        <color theme="0"/>
        <rFont val="DIN"/>
      </rPr>
      <t xml:space="preserve">
Bache de protection fine pour meubles.</t>
    </r>
  </si>
  <si>
    <r>
      <rPr>
        <b/>
        <sz val="8"/>
        <color theme="0"/>
        <rFont val="DIN"/>
      </rPr>
      <t>Info Produit :</t>
    </r>
    <r>
      <rPr>
        <sz val="8"/>
        <color theme="0"/>
        <rFont val="DIN"/>
      </rPr>
      <t xml:space="preserve">
Bache de protection épaisse pour sols et meubles.</t>
    </r>
  </si>
  <si>
    <r>
      <rPr>
        <b/>
        <sz val="8"/>
        <color theme="0"/>
        <rFont val="DIN"/>
      </rPr>
      <t>Info Produit :</t>
    </r>
    <r>
      <rPr>
        <sz val="8"/>
        <color theme="0"/>
        <rFont val="DIN"/>
      </rPr>
      <t xml:space="preserve">
Spécial vitres. Accroche forte</t>
    </r>
  </si>
  <si>
    <t>Ruban masquage jaune 24mmx50m</t>
  </si>
  <si>
    <t>Ruban masquage violet 36mmx50m</t>
  </si>
  <si>
    <t>Ref. 4050013</t>
  </si>
  <si>
    <t>Ref. 4050014</t>
  </si>
  <si>
    <r>
      <rPr>
        <b/>
        <sz val="8"/>
        <color theme="0"/>
        <rFont val="DIN"/>
      </rPr>
      <t>Info Produit :</t>
    </r>
    <r>
      <rPr>
        <sz val="8"/>
        <color theme="0"/>
        <rFont val="DIN"/>
      </rPr>
      <t xml:space="preserve">
Spécial bayadères. Accroche légère</t>
    </r>
  </si>
  <si>
    <t>OUTILLAGE DIVERS</t>
  </si>
  <si>
    <t>Rallonge télescopique en métal 2m</t>
  </si>
  <si>
    <t>Grille métal 130mm</t>
  </si>
  <si>
    <t>Grille métal 180mm</t>
  </si>
  <si>
    <t>Seau  rectangulaire 7L</t>
  </si>
  <si>
    <t>Ref. 4017028</t>
  </si>
  <si>
    <t>Ref. 4018024</t>
  </si>
  <si>
    <t>Ref. 4018027</t>
  </si>
  <si>
    <t>Ref. 4018026</t>
  </si>
  <si>
    <r>
      <rPr>
        <b/>
        <sz val="8"/>
        <color theme="0"/>
        <rFont val="DIN"/>
      </rPr>
      <t>Info Produit :</t>
    </r>
    <r>
      <rPr>
        <sz val="8"/>
        <color theme="0"/>
        <rFont val="DIN"/>
      </rPr>
      <t xml:space="preserve">
S'adapte aux montures 120mm et 180mm</t>
    </r>
  </si>
  <si>
    <t>Info Produit :
S'adapte dans le seau rectangulaire 7L. Permet d'essorer les rouleaux.</t>
  </si>
  <si>
    <r>
      <rPr>
        <b/>
        <sz val="8"/>
        <color theme="0"/>
        <rFont val="DIN"/>
      </rPr>
      <t>Info Produit :</t>
    </r>
    <r>
      <rPr>
        <sz val="8"/>
        <color theme="0"/>
        <rFont val="DIN"/>
      </rPr>
      <t xml:space="preserve">
Permet de verser la peinture. Capacité 7L.</t>
    </r>
  </si>
  <si>
    <t>Lot de 3 éco recharges pour seau 7L</t>
  </si>
  <si>
    <t>Petit bac pour peinture</t>
  </si>
  <si>
    <t>Eco-recharge pour petit bac peinture</t>
  </si>
  <si>
    <t>Ref. 4018121</t>
  </si>
  <si>
    <t>Ref. 4012415</t>
  </si>
  <si>
    <t>Ref. 4012416</t>
  </si>
  <si>
    <r>
      <rPr>
        <b/>
        <sz val="8"/>
        <color theme="0"/>
        <rFont val="DIN"/>
      </rPr>
      <t>Info Produit :</t>
    </r>
    <r>
      <rPr>
        <sz val="8"/>
        <color theme="0"/>
        <rFont val="DIN"/>
      </rPr>
      <t xml:space="preserve">
S'adapte aux seaux rectangulaires 7L</t>
    </r>
  </si>
  <si>
    <t xml:space="preserve">Info Produit :
Permet de verser la peinture. </t>
  </si>
  <si>
    <r>
      <rPr>
        <b/>
        <sz val="8"/>
        <color theme="0"/>
        <rFont val="DIN"/>
      </rPr>
      <t>Info Produit :</t>
    </r>
    <r>
      <rPr>
        <sz val="8"/>
        <color theme="0"/>
        <rFont val="DIN"/>
      </rPr>
      <t xml:space="preserve">
S'adapte au petit bac pour peinture</t>
    </r>
  </si>
  <si>
    <t>KITS OUTILLAGE</t>
  </si>
  <si>
    <t>Kit Outillage Complet</t>
  </si>
  <si>
    <t>Kit Outillage basique</t>
  </si>
  <si>
    <t>KITC</t>
  </si>
  <si>
    <t>KITB</t>
  </si>
  <si>
    <t>Ref. KITC</t>
  </si>
  <si>
    <t>Ref. KITB</t>
  </si>
  <si>
    <r>
      <rPr>
        <i/>
        <sz val="8"/>
        <color theme="1"/>
        <rFont val="DIN"/>
      </rPr>
      <t>Ref. 4017403</t>
    </r>
    <r>
      <rPr>
        <sz val="8"/>
        <color theme="1"/>
        <rFont val="DIN"/>
      </rPr>
      <t xml:space="preserve"> Manchon  180mm microfibre 10mm</t>
    </r>
  </si>
  <si>
    <r>
      <rPr>
        <i/>
        <sz val="8"/>
        <color theme="1"/>
        <rFont val="DIN"/>
      </rPr>
      <t xml:space="preserve">Ref. 4018026 </t>
    </r>
    <r>
      <rPr>
        <sz val="8"/>
        <color theme="1"/>
        <rFont val="DIN"/>
      </rPr>
      <t>Seau rectangulaire 7L</t>
    </r>
  </si>
  <si>
    <r>
      <rPr>
        <i/>
        <sz val="8"/>
        <color theme="1"/>
        <rFont val="DIN"/>
      </rPr>
      <t xml:space="preserve">Ref. 4017415  </t>
    </r>
    <r>
      <rPr>
        <sz val="8"/>
        <color theme="1"/>
        <rFont val="DIN"/>
      </rPr>
      <t>Petit bac pour peinture</t>
    </r>
  </si>
  <si>
    <r>
      <rPr>
        <i/>
        <sz val="8"/>
        <color theme="1"/>
        <rFont val="DIN"/>
      </rPr>
      <t xml:space="preserve">Ref. 4018027 </t>
    </r>
    <r>
      <rPr>
        <sz val="8"/>
        <color theme="1"/>
        <rFont val="DIN"/>
      </rPr>
      <t>Grille métal 180mm</t>
    </r>
  </si>
  <si>
    <r>
      <rPr>
        <i/>
        <sz val="8"/>
        <color theme="1"/>
        <rFont val="DIN"/>
      </rPr>
      <t xml:space="preserve">Ref. 4050004 </t>
    </r>
    <r>
      <rPr>
        <sz val="8"/>
        <color theme="1"/>
        <rFont val="DIN"/>
      </rPr>
      <t>Ruban de masquage bleu 36mmx50m</t>
    </r>
  </si>
  <si>
    <r>
      <rPr>
        <i/>
        <sz val="8"/>
        <color theme="1"/>
        <rFont val="DIN"/>
      </rPr>
      <t xml:space="preserve">Ref. 4018119 </t>
    </r>
    <r>
      <rPr>
        <sz val="8"/>
        <color theme="1"/>
        <rFont val="DIN"/>
      </rPr>
      <t>Bâche de protection sol 4x4m</t>
    </r>
  </si>
  <si>
    <t>OUTILLAGE PRODUITS A EFFETS</t>
  </si>
  <si>
    <t>Couteau à enduire inox 8cm</t>
  </si>
  <si>
    <t>Peigne à effets Structure &amp; Empreinte</t>
  </si>
  <si>
    <t>Ref. 4018049</t>
  </si>
  <si>
    <t>Ref. 4015001</t>
  </si>
  <si>
    <t>Ref. 4079001</t>
  </si>
  <si>
    <t>Ref. 4054002</t>
  </si>
  <si>
    <r>
      <rPr>
        <b/>
        <sz val="8"/>
        <color theme="0"/>
        <rFont val="DIN"/>
      </rPr>
      <t>Info Produit :</t>
    </r>
    <r>
      <rPr>
        <sz val="8"/>
        <color theme="0"/>
        <rFont val="DIN"/>
      </rPr>
      <t xml:space="preserve">
Utile pour l'application des enduits</t>
    </r>
  </si>
  <si>
    <r>
      <rPr>
        <b/>
        <sz val="8"/>
        <color theme="0"/>
        <rFont val="DIN"/>
      </rPr>
      <t>Info Produit :</t>
    </r>
    <r>
      <rPr>
        <sz val="8"/>
        <color theme="0"/>
        <rFont val="DIN"/>
      </rPr>
      <t xml:space="preserve">
Ponçage des finitons Structure / Empreinte / Enduit Chaux Fine</t>
    </r>
  </si>
  <si>
    <r>
      <rPr>
        <b/>
        <sz val="8"/>
        <color theme="0"/>
        <rFont val="DIN"/>
      </rPr>
      <t>Info Produit :</t>
    </r>
    <r>
      <rPr>
        <sz val="8"/>
        <color theme="0"/>
        <rFont val="DIN"/>
      </rPr>
      <t xml:space="preserve">
Tramage des finitions Structure / Empreinte</t>
    </r>
  </si>
  <si>
    <r>
      <rPr>
        <b/>
        <sz val="8"/>
        <color theme="0"/>
        <rFont val="DIN"/>
      </rPr>
      <t>Info Produit :</t>
    </r>
    <r>
      <rPr>
        <sz val="8"/>
        <color theme="0"/>
        <rFont val="DIN"/>
      </rPr>
      <t xml:space="preserve">
Application des enduits. Outil avec bord tranchant.</t>
    </r>
  </si>
  <si>
    <t>Lisseuse inox spéciale enduit Taille XL</t>
  </si>
  <si>
    <t>Brosse spéciale chaux 100mm</t>
  </si>
  <si>
    <t>Ref. 4054005</t>
  </si>
  <si>
    <t>Ref. 4054001</t>
  </si>
  <si>
    <t>Ref. 4054003</t>
  </si>
  <si>
    <t>Ref. 4003042</t>
  </si>
  <si>
    <r>
      <rPr>
        <b/>
        <sz val="8"/>
        <color theme="0"/>
        <rFont val="DIN"/>
      </rPr>
      <t>Info Produit :</t>
    </r>
    <r>
      <rPr>
        <sz val="8"/>
        <color theme="0"/>
        <rFont val="DIN"/>
      </rPr>
      <t xml:space="preserve">
Application des enduits. Outil avec bord tranchant. Utile pour grands chantiers.</t>
    </r>
  </si>
  <si>
    <r>
      <rPr>
        <b/>
        <sz val="8"/>
        <color theme="0"/>
        <rFont val="DIN"/>
      </rPr>
      <t>Info Produit :</t>
    </r>
    <r>
      <rPr>
        <sz val="8"/>
        <color theme="0"/>
        <rFont val="DIN"/>
      </rPr>
      <t xml:space="preserve">
Application Chaux Lissée / Cires
</t>
    </r>
  </si>
  <si>
    <r>
      <rPr>
        <b/>
        <sz val="8"/>
        <color theme="0"/>
        <rFont val="DIN"/>
      </rPr>
      <t>Info Produit :</t>
    </r>
    <r>
      <rPr>
        <sz val="8"/>
        <color theme="0"/>
        <rFont val="DIN"/>
      </rPr>
      <t xml:space="preserve">
Avec bords arrondis permettant l'application Chaux Ferré / Cires</t>
    </r>
  </si>
  <si>
    <r>
      <rPr>
        <b/>
        <sz val="8"/>
        <color theme="0"/>
        <rFont val="DIN"/>
      </rPr>
      <t>Info Produit :</t>
    </r>
    <r>
      <rPr>
        <sz val="8"/>
        <color theme="0"/>
        <rFont val="DIN"/>
      </rPr>
      <t xml:space="preserve">
Application Chaux Brossée avec un effet fondu</t>
    </r>
  </si>
  <si>
    <t>Spalter Peinture Métallisée 40mm</t>
  </si>
  <si>
    <t>Spalter Peinture Métallisée 100mm</t>
  </si>
  <si>
    <t>Spalter Peinture Métallisée 150mm</t>
  </si>
  <si>
    <t>Ref. 4017026</t>
  </si>
  <si>
    <t>Ref. 4017023</t>
  </si>
  <si>
    <t>Ref. 4017022</t>
  </si>
  <si>
    <r>
      <rPr>
        <b/>
        <sz val="8"/>
        <color theme="0"/>
        <rFont val="DIN"/>
      </rPr>
      <t>Info Produit :</t>
    </r>
    <r>
      <rPr>
        <sz val="8"/>
        <color theme="0"/>
        <rFont val="DIN"/>
      </rPr>
      <t xml:space="preserve">
Obtention d'un effet cordé sur la 
Peinture Métallisée</t>
    </r>
  </si>
  <si>
    <r>
      <rPr>
        <b/>
        <sz val="8"/>
        <color theme="0"/>
        <rFont val="DIN"/>
      </rPr>
      <t>Info Produit :</t>
    </r>
    <r>
      <rPr>
        <sz val="8"/>
        <color theme="0"/>
        <rFont val="DIN"/>
      </rPr>
      <t xml:space="preserve">
Obtention d'un effet cordé sur la Peinture Métallisée</t>
    </r>
  </si>
  <si>
    <r>
      <rPr>
        <i/>
        <sz val="8"/>
        <color theme="1"/>
        <rFont val="DIN"/>
      </rPr>
      <t>Ref. 4054001</t>
    </r>
    <r>
      <rPr>
        <sz val="8"/>
        <color theme="1"/>
        <rFont val="DIN"/>
      </rPr>
      <t xml:space="preserve"> Lisseuse plastique Taille M </t>
    </r>
  </si>
  <si>
    <r>
      <rPr>
        <i/>
        <sz val="8"/>
        <color theme="1"/>
        <rFont val="DIN"/>
      </rPr>
      <t>Ref. 4079001</t>
    </r>
    <r>
      <rPr>
        <sz val="8"/>
        <color theme="1"/>
        <rFont val="DIN"/>
      </rPr>
      <t xml:space="preserve"> Peigne à effets spécial Structure &amp; Empreinte</t>
    </r>
  </si>
  <si>
    <r>
      <rPr>
        <i/>
        <sz val="8"/>
        <color theme="1"/>
        <rFont val="DIN"/>
      </rPr>
      <t>Ref. 4017414</t>
    </r>
    <r>
      <rPr>
        <sz val="8"/>
        <color theme="1"/>
        <rFont val="DIN"/>
      </rPr>
      <t xml:space="preserve"> Mini monture 120mm</t>
    </r>
  </si>
  <si>
    <r>
      <rPr>
        <i/>
        <sz val="8"/>
        <color theme="1"/>
        <rFont val="DIN"/>
      </rPr>
      <t>Ref. 4017404</t>
    </r>
    <r>
      <rPr>
        <sz val="8"/>
        <color theme="1"/>
        <rFont val="DIN"/>
      </rPr>
      <t xml:space="preserve"> Mini manchon 120mm microfibre 10mm</t>
    </r>
  </si>
  <si>
    <t>Ref.KITEMP</t>
  </si>
  <si>
    <r>
      <rPr>
        <i/>
        <sz val="8"/>
        <color theme="1"/>
        <rFont val="DIN"/>
      </rPr>
      <t>Ref. 4012402</t>
    </r>
    <r>
      <rPr>
        <sz val="8"/>
        <color theme="1"/>
        <rFont val="DIN"/>
      </rPr>
      <t xml:space="preserve"> Mini manchon 120mm microfibre 5mm</t>
    </r>
  </si>
  <si>
    <t>OUTILLAGE PAPIERS PEINTS</t>
  </si>
  <si>
    <t>Cutter métallique 9mm</t>
  </si>
  <si>
    <t>Lot de 10 lames pour cutter 9mm</t>
  </si>
  <si>
    <t>Grande spatule à maroufler</t>
  </si>
  <si>
    <t>Règle à émarger 60cm</t>
  </si>
  <si>
    <t>Ref. 4018122</t>
  </si>
  <si>
    <t>Ref. 4018123</t>
  </si>
  <si>
    <t>Ref. 4018125</t>
  </si>
  <si>
    <t>Ref. 4018126</t>
  </si>
  <si>
    <r>
      <rPr>
        <b/>
        <sz val="8"/>
        <color theme="0"/>
        <rFont val="DIN"/>
      </rPr>
      <t>Info Produit :</t>
    </r>
    <r>
      <rPr>
        <sz val="8"/>
        <color theme="0"/>
        <rFont val="DIN"/>
      </rPr>
      <t xml:space="preserve">
Découpe propre des papiers peints</t>
    </r>
  </si>
  <si>
    <r>
      <rPr>
        <b/>
        <sz val="8"/>
        <color theme="0"/>
        <rFont val="DIN"/>
      </rPr>
      <t>Info Produit :</t>
    </r>
    <r>
      <rPr>
        <sz val="8"/>
        <color theme="0"/>
        <rFont val="DIN"/>
      </rPr>
      <t xml:space="preserve">
Recharge pour cutter 9mm.</t>
    </r>
  </si>
  <si>
    <r>
      <rPr>
        <b/>
        <sz val="8"/>
        <color theme="0"/>
        <rFont val="DIN"/>
      </rPr>
      <t>Info Produit :</t>
    </r>
    <r>
      <rPr>
        <sz val="8"/>
        <color theme="0"/>
        <rFont val="DIN"/>
      </rPr>
      <t xml:space="preserve">
À utiliser uniquement pour casser les angles. Marouflez avec vos mains nues. </t>
    </r>
  </si>
  <si>
    <r>
      <rPr>
        <b/>
        <sz val="8"/>
        <color theme="0"/>
        <rFont val="DIN"/>
      </rPr>
      <t>Info Produit :</t>
    </r>
    <r>
      <rPr>
        <sz val="8"/>
        <color theme="0"/>
        <rFont val="DIN"/>
      </rPr>
      <t xml:space="preserve">
Guide servant à la découpe et la finition papier-peint RESSOURCE.</t>
    </r>
  </si>
  <si>
    <r>
      <rPr>
        <i/>
        <sz val="8"/>
        <color theme="1"/>
        <rFont val="DIN"/>
      </rPr>
      <t>Ref. 4018122</t>
    </r>
    <r>
      <rPr>
        <sz val="8"/>
        <color theme="1"/>
        <rFont val="DIN"/>
      </rPr>
      <t xml:space="preserve"> Cutter métallique 9mm</t>
    </r>
  </si>
  <si>
    <r>
      <rPr>
        <i/>
        <sz val="8"/>
        <color theme="1"/>
        <rFont val="DIN"/>
      </rPr>
      <t>Ref. 4018123</t>
    </r>
    <r>
      <rPr>
        <sz val="8"/>
        <color theme="1"/>
        <rFont val="DIN"/>
      </rPr>
      <t xml:space="preserve"> Lot de 10 lames pour cutter 9mm</t>
    </r>
  </si>
  <si>
    <t>NUANCIERS &amp; COFFRETS</t>
  </si>
  <si>
    <t xml:space="preserve">                          </t>
  </si>
  <si>
    <t>PEINTURE TONS PLEINS</t>
  </si>
  <si>
    <t>Nuancier accordéon Collection Ressource</t>
  </si>
  <si>
    <t>Liasse Collection Ressource</t>
  </si>
  <si>
    <t>Etui de protection</t>
  </si>
  <si>
    <t>Liasse A7 20 Nuances de Blanc</t>
  </si>
  <si>
    <t>NUAACCRES</t>
  </si>
  <si>
    <t>LIARES</t>
  </si>
  <si>
    <t>POCNUA</t>
  </si>
  <si>
    <t>LIAA7BLANCS</t>
  </si>
  <si>
    <t>Ref. NUAACCRES</t>
  </si>
  <si>
    <t>Ref. LIARES</t>
  </si>
  <si>
    <t>Ref. POCNUA</t>
  </si>
  <si>
    <t>Ref. LIAA7BLANCS</t>
  </si>
  <si>
    <t>Liasse A7 HEJU</t>
  </si>
  <si>
    <t>Liasse A7 Ananbô</t>
  </si>
  <si>
    <t>Liasse A7 Maison Sarah Lavoine</t>
  </si>
  <si>
    <t>Liasse A7 Antoinette Poisson</t>
  </si>
  <si>
    <t>LIAA7HEJU</t>
  </si>
  <si>
    <t>LIAA7ANANBO</t>
  </si>
  <si>
    <t>LIAA7SARLAV</t>
  </si>
  <si>
    <t>LIAA7AP</t>
  </si>
  <si>
    <t>Ref. LIAA7HEJU</t>
  </si>
  <si>
    <t>Ref. LIAA7ANANBO</t>
  </si>
  <si>
    <t>Ref.LIAA7SARLAV</t>
  </si>
  <si>
    <t>Ref. LIAA7AP</t>
  </si>
  <si>
    <t>Nouveau</t>
  </si>
  <si>
    <t>Nuancier Mur Extérieur</t>
  </si>
  <si>
    <t>Coffret Collection Ressource</t>
  </si>
  <si>
    <t>NUALONGMUREXT</t>
  </si>
  <si>
    <t>CLACOLRES</t>
  </si>
  <si>
    <t>Ref. CLACOLRES</t>
  </si>
  <si>
    <t>PRODUITS A EFFETS</t>
  </si>
  <si>
    <t>Coffret Peinture à la Chaux effet brossé</t>
  </si>
  <si>
    <t>Coffret Peinture à la Chaux effet ferré</t>
  </si>
  <si>
    <t>Coffret Peinture à la Chaux effet lissé</t>
  </si>
  <si>
    <t>Coffret Enduit Chaux Fine</t>
  </si>
  <si>
    <t>CLACOLCB</t>
  </si>
  <si>
    <t>CLACOLCF</t>
  </si>
  <si>
    <t>CLACOLCL</t>
  </si>
  <si>
    <t>CLACOLECF</t>
  </si>
  <si>
    <t>Ref. CLACOLCB</t>
  </si>
  <si>
    <t>Ref. CLACOLCF</t>
  </si>
  <si>
    <t>Ref. CLACOLCL</t>
  </si>
  <si>
    <t>Ref. CLACOLECF</t>
  </si>
  <si>
    <t>Coffret Enduit Romain</t>
  </si>
  <si>
    <t>Coffret Structure &amp; Empreinte</t>
  </si>
  <si>
    <t>Nuancier accordéon Peinture à la Chaux</t>
  </si>
  <si>
    <t>Nuancier accordéon Enduit Romain</t>
  </si>
  <si>
    <t>CLACOLER</t>
  </si>
  <si>
    <t>CLACOLSTREMP</t>
  </si>
  <si>
    <t>NUAACCCHA</t>
  </si>
  <si>
    <t>NUAACCERO</t>
  </si>
  <si>
    <t>Ref. CLACOLER</t>
  </si>
  <si>
    <t>Ref. CLACOLSTREMP</t>
  </si>
  <si>
    <t>Ref. NUAACCCHA</t>
  </si>
  <si>
    <t>Ref. NUAACCERO</t>
  </si>
  <si>
    <t>Nuancier accordéon Empreinte</t>
  </si>
  <si>
    <t>Nuancier accordéon Peinture Métallisée</t>
  </si>
  <si>
    <t>Liasse A7 Peinture Métallisée</t>
  </si>
  <si>
    <t>Liasse A7 Peinture à la Chaux MSL</t>
  </si>
  <si>
    <t>NUAACCEMP</t>
  </si>
  <si>
    <t>NUAACCPME</t>
  </si>
  <si>
    <t>LIAA7FINMET</t>
  </si>
  <si>
    <t>LIAA7CHAMSL</t>
  </si>
  <si>
    <t>Ref. NUAACCEMP</t>
  </si>
  <si>
    <t>Ref . NUAACCPME</t>
  </si>
  <si>
    <t>Ref.LIAA7FINMET</t>
  </si>
  <si>
    <t>Ref.LIAA7CHAMSL</t>
  </si>
  <si>
    <t>PAPIER PEINT</t>
  </si>
  <si>
    <t>Collection Forestine</t>
  </si>
  <si>
    <t>Coffret échantillons Forestine</t>
  </si>
  <si>
    <t>Echantillon A4 Forestine (à l'unité)</t>
  </si>
  <si>
    <t>PPRCOLFOR</t>
  </si>
  <si>
    <t>PPRBA4FOR</t>
  </si>
  <si>
    <t>PPRA4FOR</t>
  </si>
  <si>
    <t>Ref. PPRCOLFOR</t>
  </si>
  <si>
    <t>Ref . PPRBA4FOR</t>
  </si>
  <si>
    <t>Ref . PPRA4FOR</t>
  </si>
  <si>
    <t>PPRBA4FORL</t>
  </si>
  <si>
    <t>PPRA4FORL</t>
  </si>
  <si>
    <t>Ref . PPRBA4FORL</t>
  </si>
  <si>
    <t>Ref . PPRA4FORL</t>
  </si>
  <si>
    <t>Collections Faune &amp; Flore (2 classeurs)</t>
  </si>
  <si>
    <t>Coffret échantillons Faune &amp; Flore</t>
  </si>
  <si>
    <t>Echantillon A4 Faune &amp; Flore (à l'unité)</t>
  </si>
  <si>
    <t>PPRCOLFFL</t>
  </si>
  <si>
    <t>PPRBA4FFL</t>
  </si>
  <si>
    <t>PPRA4FFL</t>
  </si>
  <si>
    <t>Ref. PPRCOLFFL</t>
  </si>
  <si>
    <t>Ref . PPRBA4FFL</t>
  </si>
  <si>
    <t>Ref . PPRA4FFL</t>
  </si>
  <si>
    <t>PPRBA4FFLL</t>
  </si>
  <si>
    <t>PPRA4FFLL</t>
  </si>
  <si>
    <t>Ref . PPRBA4FFLL</t>
  </si>
  <si>
    <t>Ref . PPRA4FFLL</t>
  </si>
  <si>
    <t>Collection Sauvage</t>
  </si>
  <si>
    <t>Coffret échantillons Sauvage</t>
  </si>
  <si>
    <t>Echantillon A4 Sauvage (à l'unité)</t>
  </si>
  <si>
    <t>PPRCOLSAUV</t>
  </si>
  <si>
    <t>PPRBA4SAUv</t>
  </si>
  <si>
    <t>PPRA4SAU</t>
  </si>
  <si>
    <t>Ref.PPRCOLSAUV</t>
  </si>
  <si>
    <t>Ref . PPRBA4SAUV</t>
  </si>
  <si>
    <t>Ref . PPRA4SAU</t>
  </si>
  <si>
    <t>PPRBA4SAUvL</t>
  </si>
  <si>
    <t>PPRA4SAUL</t>
  </si>
  <si>
    <t>Ref . PPRBA4SAUVL</t>
  </si>
  <si>
    <t>Ref . PPRA4SAUL</t>
  </si>
  <si>
    <t>Collection La Rayure</t>
  </si>
  <si>
    <t>Coffret échantillons La Rayure</t>
  </si>
  <si>
    <t>Echantillon A4 La Rayure (à l'unité)</t>
  </si>
  <si>
    <t>PPRCOLRAY</t>
  </si>
  <si>
    <t>PPRBA4RAY</t>
  </si>
  <si>
    <t>PPRA4RAY</t>
  </si>
  <si>
    <t>Ref. PPRCOLRAY</t>
  </si>
  <si>
    <t>Ref . PPRBA4RAY</t>
  </si>
  <si>
    <t>Ref . PPRA4RAY</t>
  </si>
  <si>
    <t>PPRBA4RAYL</t>
  </si>
  <si>
    <t>PPRA4RAYL</t>
  </si>
  <si>
    <t>Ref . PPRBA4RAYL</t>
  </si>
  <si>
    <t>Ref . PPRA4RAYL</t>
  </si>
  <si>
    <t>Collection Ananbô</t>
  </si>
  <si>
    <t>Echantillons A4 Collection Ananbô</t>
  </si>
  <si>
    <t>Echantillon A4 Ananbô (à l'unité)</t>
  </si>
  <si>
    <t xml:space="preserve">COLLANANBO </t>
  </si>
  <si>
    <t>PPRCOLLA4ANANBO</t>
  </si>
  <si>
    <t>A4PPANANBO</t>
  </si>
  <si>
    <t>Ref. COLLANANBO</t>
  </si>
  <si>
    <t>Ref . A4PPANANBO</t>
  </si>
  <si>
    <t>PPRCOLLA4ANANBOL</t>
  </si>
  <si>
    <t>PPRA4ANBL</t>
  </si>
  <si>
    <t>Ref . PPRA4ANBL</t>
  </si>
  <si>
    <t>Book Heju</t>
  </si>
  <si>
    <t>Echantillons Heju Désert Solaire</t>
  </si>
  <si>
    <t>Echantillons Heju Rivage Lunaire</t>
  </si>
  <si>
    <t>KITBOOKHEJUS</t>
  </si>
  <si>
    <t>PPR6A4HEJUDS</t>
  </si>
  <si>
    <t>Ref.KITBOOKHEJUS</t>
  </si>
  <si>
    <t>Ref.PPR6A4HEJUDS</t>
  </si>
  <si>
    <t>Book Madi</t>
  </si>
  <si>
    <t>Echantillons A4 Collection Madi</t>
  </si>
  <si>
    <t>Echantillon A4 Madi (à l'unité)</t>
  </si>
  <si>
    <t>PPRCOLLA4MADIL</t>
  </si>
  <si>
    <t>PPRCOLLA4MADI</t>
  </si>
  <si>
    <t>A4PPMADI</t>
  </si>
  <si>
    <t>Ref.KITBOOKMADI2</t>
  </si>
  <si>
    <t>Ref.PPRCOLLA4MADI</t>
  </si>
  <si>
    <t>Ref.A4PPMADI</t>
  </si>
  <si>
    <t>PPRA4MADIL </t>
  </si>
  <si>
    <t>Ref.PPRCOLLA4MADIL</t>
  </si>
  <si>
    <t>Ref.A4PPMADIL </t>
  </si>
  <si>
    <t>Book Antoinette Poisson</t>
  </si>
  <si>
    <t>Echantillons A4 Collection Antoinette Poisson</t>
  </si>
  <si>
    <t>Echantillon A4 Antoinette Poisson (à l'unité)</t>
  </si>
  <si>
    <t>KITBOOKAP</t>
  </si>
  <si>
    <t>PPRCOLLA4AP</t>
  </si>
  <si>
    <t>Ref.KITBOOKAP</t>
  </si>
  <si>
    <t>Ref.PPRCOLLA4AP</t>
  </si>
  <si>
    <t>Ref.A4PPAP</t>
  </si>
  <si>
    <t>PPRCOLLA4APL</t>
  </si>
  <si>
    <t>Ref.PPRCOLLA4APL</t>
  </si>
  <si>
    <t>Ref.A4PPAPL</t>
  </si>
  <si>
    <t>PRODUITS NON RECONDUITS</t>
  </si>
  <si>
    <t>IMPRESSION UNIVERSELLE</t>
  </si>
  <si>
    <t>NON RECONDUIT</t>
  </si>
  <si>
    <t>Fonds poreux et farinants (ex : enduits)</t>
  </si>
  <si>
    <t>IMPUNI005</t>
  </si>
  <si>
    <t>IMPUNI010</t>
  </si>
  <si>
    <t>IMPUNI025</t>
  </si>
  <si>
    <t>IMPUNI050</t>
  </si>
  <si>
    <t>IMPUNI100</t>
  </si>
  <si>
    <t>SATINÉ SOLVANTÉ</t>
  </si>
  <si>
    <t>SSO09010</t>
  </si>
  <si>
    <t>SSO09025</t>
  </si>
  <si>
    <t>PRIMAIRE ANTIROUILLE</t>
  </si>
  <si>
    <t>PRIANT005</t>
  </si>
  <si>
    <t>PRIANT010</t>
  </si>
  <si>
    <t xml:space="preserve">EXTÉRIEUR BOIS MAT VELOUTÉ </t>
  </si>
  <si>
    <t>Nécessite l'application de l'Impression Solvantée au préalable</t>
  </si>
  <si>
    <t>EBM09005</t>
  </si>
  <si>
    <t>EBM005</t>
  </si>
  <si>
    <t>EBM09025</t>
  </si>
  <si>
    <t>EBM025</t>
  </si>
  <si>
    <t>EBM09050</t>
  </si>
  <si>
    <t>EBM050</t>
  </si>
  <si>
    <t xml:space="preserve"> </t>
  </si>
  <si>
    <t>PPRLIB02</t>
  </si>
  <si>
    <t>PPRFLO02L</t>
  </si>
  <si>
    <t>PPRFLO03L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</si>
</sst>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44" x14ac:knownFonts="1">
    <font>
      <sz val="12"/>
      <name val="Times New Roman"/>
      <family val="1"/>
    </font>
    <font>
      <sz val="9"/>
      <name val="DIN"/>
    </font>
    <font>
      <b/>
      <sz val="11"/>
      <name val="DIN"/>
    </font>
    <font>
      <b/>
      <sz val="12"/>
      <name val="DIN"/>
    </font>
    <font>
      <sz val="12"/>
      <name val="DIN"/>
    </font>
    <font>
      <sz val="10"/>
      <name val="DIN"/>
    </font>
    <font>
      <b/>
      <sz val="14"/>
      <name val="DIN"/>
    </font>
    <font>
      <b/>
      <sz val="12"/>
      <color rgb="FFFF0000"/>
      <name val="DIN"/>
    </font>
    <font>
      <sz val="12"/>
      <color rgb="FFFF0000"/>
      <name val="Times New Roman"/>
      <family val="1"/>
    </font>
    <font>
      <sz val="10"/>
      <color rgb="FFFF0000"/>
      <name val="DIN"/>
    </font>
    <font>
      <b/>
      <sz val="10"/>
      <name val="DIN"/>
    </font>
    <font>
      <u/>
      <sz val="10"/>
      <color rgb="FFFF0000"/>
      <name val="DIN"/>
    </font>
    <font>
      <b/>
      <sz val="9"/>
      <color theme="0"/>
      <name val="DIN"/>
    </font>
    <font>
      <sz val="9"/>
      <color theme="0"/>
      <name val="DIN"/>
    </font>
    <font>
      <b/>
      <sz val="8"/>
      <name val="DIN"/>
    </font>
    <font>
      <sz val="9"/>
      <color theme="1"/>
      <name val="DIN"/>
    </font>
    <font>
      <sz val="8"/>
      <name val="DIN"/>
    </font>
    <font>
      <sz val="8"/>
      <name val="Times New Roman"/>
      <family val="1"/>
    </font>
    <font>
      <i/>
      <sz val="8"/>
      <name val="DIN"/>
    </font>
    <font>
      <i/>
      <sz val="9"/>
      <name val="DIN"/>
    </font>
    <font>
      <b/>
      <sz val="9"/>
      <name val="DIN"/>
    </font>
    <font>
      <sz val="11"/>
      <name val="DIN"/>
    </font>
    <font>
      <u/>
      <sz val="8"/>
      <name val="DIN"/>
    </font>
    <font>
      <b/>
      <sz val="8"/>
      <color theme="0"/>
      <name val="DIN"/>
    </font>
    <font>
      <b/>
      <sz val="8"/>
      <color theme="0"/>
      <name val="Times New Roman"/>
      <family val="1"/>
    </font>
    <font>
      <b/>
      <sz val="13"/>
      <name val="DIN"/>
    </font>
    <font>
      <sz val="9"/>
      <color rgb="FFFF0000"/>
      <name val="DIN"/>
    </font>
    <font>
      <b/>
      <sz val="9"/>
      <color rgb="FFFF0000"/>
      <name val="DIN"/>
    </font>
    <font>
      <b/>
      <sz val="8"/>
      <color rgb="FFFF0000"/>
      <name val="DIN"/>
    </font>
    <font>
      <sz val="10"/>
      <color theme="1"/>
      <name val="DIN"/>
    </font>
    <font>
      <b/>
      <sz val="10"/>
      <color theme="0"/>
      <name val="DIN"/>
    </font>
    <font>
      <sz val="12"/>
      <color theme="1"/>
      <name val="DIN"/>
    </font>
    <font>
      <sz val="8"/>
      <color theme="1"/>
      <name val="DIN"/>
    </font>
    <font>
      <i/>
      <sz val="8"/>
      <color theme="1"/>
      <name val="DIN"/>
    </font>
    <font>
      <b/>
      <sz val="12"/>
      <name val="Times New Roman"/>
      <family val="1"/>
    </font>
    <font>
      <sz val="10"/>
      <color theme="0"/>
      <name val="DIN"/>
    </font>
    <font>
      <sz val="8"/>
      <color theme="0"/>
      <name val="DIN"/>
    </font>
    <font>
      <sz val="12"/>
      <color theme="1"/>
      <name val="Times New Roman"/>
      <family val="1"/>
    </font>
    <font>
      <sz val="8"/>
      <color rgb="FFFF0000"/>
      <name val="DIN"/>
    </font>
    <font>
      <sz val="8"/>
      <color theme="0" tint="-0.249977111117893"/>
      <name val="DIN"/>
    </font>
    <font>
      <b/>
      <sz val="8"/>
      <color theme="0" tint="-0.249977111117893"/>
      <name val="DIN"/>
    </font>
    <font>
      <sz val="9"/>
      <color theme="0" tint="-0.249977111117893"/>
      <name val="DIN"/>
    </font>
    <font>
      <sz val="10"/>
      <color theme="0" tint="-0.249977111117893"/>
      <name val="DIN"/>
    </font>
    <font>
      <b/>
      <sz val="9"/>
      <color theme="0" tint="-0.249977111117893"/>
      <name val="DIN"/>
    </font>
  </fonts>
  <fills count="12">
    <fill>
      <patternFill patternType="none"/>
    </fill>
    <fill>
      <patternFill patternType="gray125"/>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6" tint="0.59999389629810485"/>
        <bgColor indexed="64"/>
      </patternFill>
    </fill>
    <fill>
      <patternFill patternType="solid">
        <fgColor theme="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000000"/>
        <bgColor indexed="64"/>
      </patternFill>
    </fill>
    <fill>
      <patternFill patternType="solid">
        <fgColor theme="0" tint="-0.34998626667073579"/>
        <bgColor indexed="64"/>
      </patternFill>
    </fill>
  </fills>
  <borders count="16">
    <border>
      <left/>
      <right/>
      <top/>
      <bottom/>
      <diagonal/>
    </border>
    <border>
      <left/>
      <right/>
      <top style="thin">
        <color indexed="64"/>
      </top>
      <bottom style="thin">
        <color indexed="64"/>
      </bottom>
      <diagonal/>
    </border>
    <border>
      <left/>
      <right style="thin">
        <color rgb="FFFF0000"/>
      </right>
      <top/>
      <bottom/>
      <diagonal/>
    </border>
    <border>
      <left style="thin">
        <color rgb="FFFF0000"/>
      </left>
      <right style="thin">
        <color rgb="FFFF0000"/>
      </right>
      <top style="thin">
        <color rgb="FFFF0000"/>
      </top>
      <bottom style="thin">
        <color rgb="FFFF0000"/>
      </bottom>
      <diagonal/>
    </border>
    <border>
      <left style="thin">
        <color rgb="FFFF0000"/>
      </left>
      <right/>
      <top/>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right/>
      <top style="thin">
        <color rgb="FFFF0000"/>
      </top>
      <bottom style="thin">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auto="1"/>
      </bottom>
      <diagonal/>
    </border>
  </borders>
  <cellStyleXfs count="1">
    <xf numFmtId="0" fontId="0" fillId="0" borderId="0"/>
  </cellStyleXfs>
  <cellXfs count="336">
    <xf numFmtId="0" fontId="0" fillId="0" borderId="0" xfId="0"/>
    <xf numFmtId="0" fontId="1" fillId="0" borderId="0" xfId="0" applyFont="1" applyProtection="1"/>
    <xf numFmtId="0" fontId="2" fillId="0" borderId="0" xfId="0" applyFont="1" applyAlignment="1" applyProtection="1">
      <alignment horizontal="left" vertical="center"/>
    </xf>
    <xf numFmtId="0" fontId="3" fillId="0" borderId="0" xfId="0" applyFont="1" applyAlignment="1" applyProtection="1">
      <alignment horizontal="left"/>
    </xf>
    <xf numFmtId="0" fontId="4" fillId="0" borderId="0" xfId="0" applyFont="1" applyAlignment="1" applyProtection="1">
      <alignment horizontal="left"/>
    </xf>
    <xf numFmtId="0" fontId="0" fillId="0" borderId="0" xfId="0" applyProtection="1"/>
    <xf numFmtId="0" fontId="5" fillId="0" borderId="0" xfId="0" applyFont="1" applyProtection="1"/>
    <xf numFmtId="9" fontId="8" fillId="0" borderId="3" xfId="0" applyNumberFormat="1" applyFont="1" applyBorder="1" applyProtection="1">
      <protection locked="0"/>
    </xf>
    <xf numFmtId="0" fontId="4" fillId="0" borderId="0" xfId="0" applyFont="1" applyAlignment="1" applyProtection="1">
      <alignment horizontal="center" vertical="center"/>
    </xf>
    <xf numFmtId="0" fontId="10" fillId="0" borderId="0" xfId="0" applyFont="1" applyProtection="1"/>
    <xf numFmtId="0" fontId="12" fillId="0" borderId="0" xfId="0" applyFont="1" applyProtection="1"/>
    <xf numFmtId="0" fontId="13" fillId="0" borderId="0" xfId="0" applyFont="1" applyProtection="1"/>
    <xf numFmtId="0" fontId="1" fillId="0" borderId="0" xfId="0" applyFont="1" applyAlignment="1" applyProtection="1">
      <alignment horizontal="left" wrapText="1"/>
    </xf>
    <xf numFmtId="0" fontId="1" fillId="0" borderId="0" xfId="0" applyFont="1" applyAlignment="1" applyProtection="1">
      <alignment wrapText="1"/>
    </xf>
    <xf numFmtId="0" fontId="14" fillId="2" borderId="7" xfId="0" applyFont="1" applyFill="1" applyBorder="1" applyAlignment="1" applyProtection="1">
      <alignment vertical="center"/>
    </xf>
    <xf numFmtId="0" fontId="14" fillId="0" borderId="0" xfId="0" applyFont="1" applyAlignment="1" applyProtection="1">
      <alignment horizontal="center" vertical="center"/>
    </xf>
    <xf numFmtId="0" fontId="14" fillId="2" borderId="7" xfId="0" applyFont="1" applyFill="1" applyBorder="1" applyAlignment="1" applyProtection="1">
      <alignment vertical="center" wrapText="1"/>
    </xf>
    <xf numFmtId="9" fontId="8" fillId="0" borderId="8" xfId="0" applyNumberFormat="1" applyFont="1" applyBorder="1" applyProtection="1">
      <protection locked="0"/>
    </xf>
    <xf numFmtId="0" fontId="1" fillId="0" borderId="0" xfId="0" applyFont="1" applyAlignment="1" applyProtection="1">
      <alignment vertical="center"/>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15" fillId="3" borderId="0" xfId="0" applyFont="1" applyFill="1" applyProtection="1"/>
    <xf numFmtId="164" fontId="16" fillId="0" borderId="7" xfId="0" applyNumberFormat="1" applyFont="1" applyBorder="1" applyAlignment="1" applyProtection="1">
      <alignment horizontal="left"/>
    </xf>
    <xf numFmtId="0" fontId="16" fillId="0" borderId="0" xfId="0" applyFont="1" applyAlignment="1" applyProtection="1">
      <alignment horizontal="center" vertical="center"/>
    </xf>
    <xf numFmtId="0" fontId="16" fillId="0" borderId="10" xfId="0" applyFont="1" applyBorder="1" applyProtection="1"/>
    <xf numFmtId="164" fontId="14" fillId="0" borderId="7" xfId="0" applyNumberFormat="1" applyFont="1" applyBorder="1" applyAlignment="1" applyProtection="1">
      <alignment horizontal="left"/>
    </xf>
    <xf numFmtId="0" fontId="15" fillId="0" borderId="0" xfId="0" applyFont="1" applyProtection="1"/>
    <xf numFmtId="0" fontId="4" fillId="0" borderId="0" xfId="0" applyFont="1" applyProtection="1"/>
    <xf numFmtId="0" fontId="1" fillId="0" borderId="0" xfId="0" applyFont="1" applyAlignment="1" applyProtection="1">
      <alignment horizontal="left" vertical="top"/>
    </xf>
    <xf numFmtId="0" fontId="17" fillId="0" borderId="0" xfId="0" applyFont="1" applyAlignment="1" applyProtection="1">
      <alignment horizontal="left"/>
    </xf>
    <xf numFmtId="0" fontId="17" fillId="0" borderId="0" xfId="0" applyFont="1" applyAlignment="1" applyProtection="1">
      <alignment horizontal="left" vertical="top"/>
    </xf>
    <xf numFmtId="0" fontId="16" fillId="0" borderId="0" xfId="0" applyFont="1" applyAlignment="1" applyProtection="1">
      <alignment vertical="top" wrapText="1"/>
    </xf>
    <xf numFmtId="0" fontId="18" fillId="0" borderId="0" xfId="0" applyFont="1" applyProtection="1"/>
    <xf numFmtId="0" fontId="17" fillId="0" borderId="0" xfId="0" applyFont="1" applyProtection="1"/>
    <xf numFmtId="164" fontId="16" fillId="0" borderId="0" xfId="0" applyNumberFormat="1" applyFont="1" applyProtection="1"/>
    <xf numFmtId="0" fontId="4" fillId="2" borderId="0" xfId="0" applyFont="1" applyFill="1" applyAlignment="1" applyProtection="1">
      <alignment vertical="center"/>
    </xf>
    <xf numFmtId="164" fontId="1" fillId="0" borderId="0" xfId="0" applyNumberFormat="1" applyFont="1" applyAlignment="1" applyProtection="1">
      <alignment horizontal="left"/>
    </xf>
    <xf numFmtId="0" fontId="1" fillId="0" borderId="0" xfId="0" applyFont="1" applyAlignment="1" applyProtection="1">
      <alignment horizontal="center" vertical="center"/>
    </xf>
    <xf numFmtId="2" fontId="1" fillId="0" borderId="0" xfId="0" applyNumberFormat="1" applyFont="1" applyAlignment="1" applyProtection="1">
      <alignment horizontal="left"/>
    </xf>
    <xf numFmtId="164" fontId="1" fillId="0" borderId="0" xfId="0" applyNumberFormat="1" applyFont="1" applyProtection="1"/>
    <xf numFmtId="0" fontId="4" fillId="4" borderId="0" xfId="0" applyFont="1" applyFill="1" applyAlignment="1" applyProtection="1">
      <alignment vertical="center"/>
    </xf>
    <xf numFmtId="0" fontId="16" fillId="0" borderId="0" xfId="0" applyFont="1" applyProtection="1"/>
    <xf numFmtId="0" fontId="16" fillId="0" borderId="0" xfId="0" applyFont="1" applyAlignment="1" applyProtection="1">
      <alignment horizontal="left" wrapText="1"/>
    </xf>
    <xf numFmtId="0" fontId="16" fillId="0" borderId="0" xfId="0" applyFont="1" applyAlignment="1" applyProtection="1">
      <alignment wrapText="1"/>
    </xf>
    <xf numFmtId="0" fontId="4" fillId="0" borderId="0" xfId="0" applyFont="1" applyAlignment="1" applyProtection="1">
      <alignment vertical="center"/>
    </xf>
    <xf numFmtId="0" fontId="0" fillId="0" borderId="0" xfId="0" applyAlignment="1" applyProtection="1">
      <alignment horizontal="left" vertical="top"/>
    </xf>
    <xf numFmtId="0" fontId="19" fillId="0" borderId="0" xfId="0" applyFont="1" applyProtection="1"/>
    <xf numFmtId="0" fontId="15" fillId="3" borderId="0" xfId="0" applyFont="1" applyFill="1" applyAlignment="1" applyProtection="1">
      <alignment vertical="center"/>
    </xf>
    <xf numFmtId="0" fontId="20" fillId="0" borderId="0" xfId="0" applyFont="1" applyAlignment="1" applyProtection="1">
      <alignment vertical="center" wrapText="1"/>
    </xf>
    <xf numFmtId="0" fontId="2" fillId="0" borderId="0" xfId="0" applyFont="1" applyAlignment="1" applyProtection="1">
      <alignment vertical="top"/>
    </xf>
    <xf numFmtId="0" fontId="21" fillId="0" borderId="0" xfId="0" applyFont="1" applyAlignment="1" applyProtection="1">
      <alignment vertical="top"/>
    </xf>
    <xf numFmtId="0" fontId="12" fillId="0" borderId="0" xfId="0" applyFont="1" applyAlignment="1" applyProtection="1">
      <alignment vertical="center"/>
    </xf>
    <xf numFmtId="0" fontId="13" fillId="0" borderId="0" xfId="0" applyFont="1" applyAlignment="1" applyProtection="1">
      <alignment vertical="center"/>
    </xf>
    <xf numFmtId="0" fontId="23" fillId="6" borderId="0" xfId="0" applyFont="1" applyFill="1" applyAlignment="1" applyProtection="1">
      <alignment vertical="center"/>
    </xf>
    <xf numFmtId="0" fontId="24" fillId="6" borderId="0" xfId="0" applyFont="1" applyFill="1" applyProtection="1"/>
    <xf numFmtId="0" fontId="14" fillId="6" borderId="0" xfId="0" applyFont="1" applyFill="1" applyAlignment="1" applyProtection="1">
      <alignment horizontal="center" vertical="center"/>
    </xf>
    <xf numFmtId="164" fontId="23" fillId="6" borderId="0" xfId="0" applyNumberFormat="1" applyFont="1" applyFill="1" applyProtection="1"/>
    <xf numFmtId="0" fontId="14" fillId="2" borderId="0" xfId="0" applyFont="1" applyFill="1" applyAlignment="1" applyProtection="1">
      <alignment vertical="center" wrapText="1"/>
    </xf>
    <xf numFmtId="0" fontId="14" fillId="0" borderId="0" xfId="0" applyFont="1" applyAlignment="1" applyProtection="1">
      <alignment vertical="center" wrapText="1"/>
    </xf>
    <xf numFmtId="0" fontId="22" fillId="2" borderId="0" xfId="0" applyFont="1" applyFill="1" applyAlignment="1" applyProtection="1">
      <alignment horizontal="left" vertical="center"/>
    </xf>
    <xf numFmtId="0" fontId="1" fillId="0" borderId="0" xfId="0" applyFont="1" applyAlignment="1" applyProtection="1">
      <alignment vertical="top"/>
    </xf>
    <xf numFmtId="0" fontId="4" fillId="0" borderId="0" xfId="0" applyFont="1" applyAlignment="1" applyProtection="1">
      <alignment horizontal="center" vertical="top"/>
    </xf>
    <xf numFmtId="0" fontId="1" fillId="0" borderId="0" xfId="0" applyFont="1" applyAlignment="1" applyProtection="1">
      <alignment horizontal="left" vertical="top" wrapText="1"/>
    </xf>
    <xf numFmtId="0" fontId="1" fillId="0" borderId="0" xfId="0" applyFont="1" applyAlignment="1" applyProtection="1">
      <alignment vertical="top" wrapText="1"/>
    </xf>
    <xf numFmtId="0" fontId="3" fillId="0" borderId="0" xfId="0" applyFont="1" applyAlignment="1" applyProtection="1">
      <alignment horizontal="left" vertical="center"/>
    </xf>
    <xf numFmtId="0" fontId="6" fillId="0" borderId="0" xfId="0" applyFont="1" applyAlignment="1" applyProtection="1">
      <alignment vertical="center"/>
    </xf>
    <xf numFmtId="0" fontId="20" fillId="0" borderId="0" xfId="0" applyFont="1" applyAlignment="1" applyProtection="1">
      <alignment wrapText="1"/>
    </xf>
    <xf numFmtId="0" fontId="4" fillId="0" borderId="0" xfId="0" applyFont="1" applyAlignment="1" applyProtection="1">
      <alignment horizontal="left" vertical="center"/>
    </xf>
    <xf numFmtId="0" fontId="0" fillId="0" borderId="0" xfId="0" applyAlignment="1" applyProtection="1">
      <alignment vertical="center"/>
    </xf>
    <xf numFmtId="0" fontId="5" fillId="0" borderId="0" xfId="0" applyFont="1" applyAlignment="1" applyProtection="1">
      <alignment vertical="center"/>
    </xf>
    <xf numFmtId="2" fontId="1" fillId="0" borderId="0" xfId="0" applyNumberFormat="1" applyFont="1" applyAlignment="1" applyProtection="1">
      <alignment horizontal="center"/>
    </xf>
    <xf numFmtId="0" fontId="1" fillId="0" borderId="0" xfId="0" applyFont="1" applyAlignment="1" applyProtection="1">
      <alignment horizontal="center"/>
    </xf>
    <xf numFmtId="164" fontId="1" fillId="0" borderId="0" xfId="0" applyNumberFormat="1" applyFont="1" applyAlignment="1" applyProtection="1">
      <alignment horizontal="center"/>
    </xf>
    <xf numFmtId="0" fontId="20" fillId="0" borderId="0" xfId="0" applyFont="1" applyAlignment="1" applyProtection="1">
      <alignment horizontal="left" vertical="center" wrapText="1"/>
    </xf>
    <xf numFmtId="2" fontId="21" fillId="0" borderId="0" xfId="0" applyNumberFormat="1" applyFont="1" applyAlignment="1" applyProtection="1">
      <alignment horizontal="left" vertical="top" wrapText="1"/>
    </xf>
    <xf numFmtId="0" fontId="25" fillId="0" borderId="0" xfId="0" applyFont="1" applyAlignment="1" applyProtection="1">
      <alignment horizontal="center" vertical="center"/>
    </xf>
    <xf numFmtId="0" fontId="10" fillId="0" borderId="0" xfId="0" applyFont="1" applyAlignment="1" applyProtection="1">
      <alignment horizontal="left"/>
    </xf>
    <xf numFmtId="0" fontId="5" fillId="0" borderId="0" xfId="0" applyFont="1" applyAlignment="1" applyProtection="1">
      <alignment horizontal="right"/>
    </xf>
    <xf numFmtId="0" fontId="10" fillId="0" borderId="0" xfId="0" applyFont="1" applyAlignment="1" applyProtection="1">
      <alignment vertical="center"/>
    </xf>
    <xf numFmtId="0" fontId="10" fillId="0" borderId="0" xfId="0" applyFont="1" applyAlignment="1" applyProtection="1">
      <alignment horizontal="center" vertical="center"/>
    </xf>
    <xf numFmtId="0" fontId="26" fillId="0" borderId="0" xfId="0" applyFont="1" applyAlignment="1" applyProtection="1">
      <alignment wrapText="1"/>
    </xf>
    <xf numFmtId="0" fontId="27" fillId="0" borderId="0" xfId="0" applyFont="1" applyAlignment="1" applyProtection="1">
      <alignment wrapText="1"/>
    </xf>
    <xf numFmtId="0" fontId="26" fillId="0" borderId="0" xfId="0" applyFont="1" applyProtection="1"/>
    <xf numFmtId="0" fontId="25" fillId="0" borderId="0" xfId="0" applyFont="1" applyAlignment="1" applyProtection="1">
      <alignment vertical="center"/>
    </xf>
    <xf numFmtId="0" fontId="2" fillId="0" borderId="0" xfId="0" applyFont="1" applyAlignment="1" applyProtection="1">
      <alignment horizontal="left" vertical="top"/>
    </xf>
    <xf numFmtId="2" fontId="21" fillId="0" borderId="0" xfId="0" applyNumberFormat="1" applyFont="1" applyAlignment="1" applyProtection="1">
      <alignment vertical="top" wrapText="1"/>
    </xf>
    <xf numFmtId="0" fontId="10" fillId="0" borderId="0" xfId="0" applyFont="1" applyAlignment="1" applyProtection="1">
      <alignment vertical="top" wrapText="1"/>
    </xf>
    <xf numFmtId="0" fontId="14" fillId="2" borderId="0" xfId="0" applyFont="1" applyFill="1" applyProtection="1"/>
    <xf numFmtId="0" fontId="17" fillId="2" borderId="0" xfId="0" applyFont="1" applyFill="1" applyProtection="1"/>
    <xf numFmtId="164" fontId="16" fillId="2" borderId="0" xfId="0" applyNumberFormat="1" applyFont="1" applyFill="1" applyProtection="1"/>
    <xf numFmtId="0" fontId="18" fillId="2" borderId="0" xfId="0" applyFont="1" applyFill="1" applyProtection="1"/>
    <xf numFmtId="0" fontId="0" fillId="2" borderId="0" xfId="0" applyFill="1" applyProtection="1"/>
    <xf numFmtId="0" fontId="19" fillId="2" borderId="0" xfId="0" applyFont="1" applyFill="1" applyProtection="1"/>
    <xf numFmtId="164" fontId="1" fillId="2" borderId="0" xfId="0" applyNumberFormat="1" applyFont="1" applyFill="1" applyProtection="1"/>
    <xf numFmtId="0" fontId="16" fillId="2" borderId="0" xfId="0" applyFont="1" applyFill="1" applyAlignment="1" applyProtection="1">
      <alignment vertical="center"/>
    </xf>
    <xf numFmtId="0" fontId="16" fillId="2" borderId="0" xfId="0" applyFont="1" applyFill="1" applyAlignment="1" applyProtection="1">
      <alignment vertical="top" wrapText="1"/>
    </xf>
    <xf numFmtId="0" fontId="16" fillId="0" borderId="0" xfId="0" applyFont="1" applyAlignment="1" applyProtection="1">
      <alignment horizontal="left" vertical="center" wrapText="1"/>
    </xf>
    <xf numFmtId="0" fontId="19" fillId="0" borderId="0" xfId="0" applyFont="1" applyAlignment="1" applyProtection="1">
      <alignment vertical="top"/>
    </xf>
    <xf numFmtId="0" fontId="0" fillId="0" borderId="0" xfId="0" applyAlignment="1" applyProtection="1">
      <alignment vertical="top"/>
    </xf>
    <xf numFmtId="164" fontId="1" fillId="0" borderId="0" xfId="0" applyNumberFormat="1" applyFont="1" applyAlignment="1" applyProtection="1">
      <alignment vertical="top"/>
    </xf>
    <xf numFmtId="0" fontId="18" fillId="0" borderId="0" xfId="0" applyFont="1" applyAlignment="1" applyProtection="1">
      <alignment vertical="center"/>
    </xf>
    <xf numFmtId="0" fontId="17" fillId="0" borderId="0" xfId="0" applyFont="1" applyAlignment="1" applyProtection="1">
      <alignment vertical="center"/>
    </xf>
    <xf numFmtId="164" fontId="16" fillId="0" borderId="0" xfId="0" applyNumberFormat="1" applyFont="1" applyAlignment="1" applyProtection="1">
      <alignment vertical="center"/>
    </xf>
    <xf numFmtId="0" fontId="14" fillId="0" borderId="0" xfId="0" applyFont="1" applyAlignment="1" applyProtection="1">
      <alignment horizontal="left" vertical="center" wrapText="1"/>
    </xf>
    <xf numFmtId="0" fontId="15" fillId="0" borderId="0" xfId="0" applyFont="1" applyAlignment="1" applyProtection="1">
      <alignment vertical="center" wrapText="1"/>
    </xf>
    <xf numFmtId="0" fontId="27" fillId="0" borderId="0" xfId="0" applyFont="1" applyAlignment="1" applyProtection="1">
      <alignment vertical="center" wrapText="1"/>
    </xf>
    <xf numFmtId="0" fontId="26" fillId="0" borderId="0" xfId="0" applyFont="1" applyAlignment="1" applyProtection="1">
      <alignment vertical="center"/>
    </xf>
    <xf numFmtId="0" fontId="29" fillId="0" borderId="0" xfId="0" applyFont="1" applyAlignment="1" applyProtection="1">
      <alignment vertical="center" wrapText="1"/>
    </xf>
    <xf numFmtId="0" fontId="30" fillId="7" borderId="0" xfId="0" applyFont="1" applyFill="1" applyProtection="1"/>
    <xf numFmtId="0" fontId="4" fillId="0" borderId="0" xfId="0" applyFont="1" applyAlignment="1" applyProtection="1">
      <alignment vertical="center" wrapText="1"/>
    </xf>
    <xf numFmtId="0" fontId="16" fillId="0" borderId="0" xfId="0" applyFont="1" applyAlignment="1" applyProtection="1">
      <alignment horizontal="left" vertical="top" wrapText="1"/>
    </xf>
    <xf numFmtId="0" fontId="5" fillId="0" borderId="0" xfId="0" applyFont="1" applyAlignment="1" applyProtection="1">
      <alignment horizontal="right" vertical="center"/>
    </xf>
    <xf numFmtId="0" fontId="3" fillId="0" borderId="0" xfId="0" applyFont="1" applyAlignment="1" applyProtection="1">
      <alignment horizontal="center" vertical="top"/>
    </xf>
    <xf numFmtId="0" fontId="15" fillId="0" borderId="0" xfId="0" applyFont="1" applyAlignment="1" applyProtection="1">
      <alignment horizontal="left" vertical="center" wrapText="1"/>
    </xf>
    <xf numFmtId="0" fontId="1" fillId="0" borderId="0" xfId="0" applyFont="1" applyAlignment="1" applyProtection="1">
      <alignment horizontal="left"/>
    </xf>
    <xf numFmtId="0" fontId="1" fillId="0" borderId="0" xfId="0" applyFont="1" applyAlignment="1" applyProtection="1">
      <alignment horizontal="left" vertical="center"/>
    </xf>
    <xf numFmtId="0" fontId="31" fillId="0" borderId="0" xfId="0" applyFont="1" applyAlignment="1" applyProtection="1">
      <alignment vertical="center"/>
    </xf>
    <xf numFmtId="0" fontId="32" fillId="2" borderId="0" xfId="0" applyFont="1" applyFill="1" applyAlignment="1" applyProtection="1">
      <alignment vertical="center" wrapText="1"/>
    </xf>
    <xf numFmtId="0" fontId="31" fillId="2" borderId="0" xfId="0" applyFont="1" applyFill="1" applyAlignment="1" applyProtection="1">
      <alignment vertical="center"/>
    </xf>
    <xf numFmtId="0" fontId="1" fillId="2" borderId="0" xfId="0" applyFont="1" applyFill="1" applyAlignment="1" applyProtection="1">
      <alignment horizontal="left"/>
    </xf>
    <xf numFmtId="164" fontId="1" fillId="2" borderId="0" xfId="0" applyNumberFormat="1" applyFont="1" applyFill="1" applyAlignment="1" applyProtection="1">
      <alignment horizontal="left"/>
    </xf>
    <xf numFmtId="0" fontId="32" fillId="2" borderId="0" xfId="0" applyFont="1" applyFill="1" applyAlignment="1" applyProtection="1">
      <alignment vertical="center"/>
    </xf>
    <xf numFmtId="0" fontId="1" fillId="2" borderId="0" xfId="0" applyFont="1" applyFill="1" applyProtection="1"/>
    <xf numFmtId="0" fontId="16" fillId="0" borderId="0" xfId="0" applyFont="1" applyAlignment="1" applyProtection="1">
      <alignment vertical="top"/>
    </xf>
    <xf numFmtId="164" fontId="16" fillId="0" borderId="0" xfId="0" applyNumberFormat="1" applyFont="1" applyAlignment="1" applyProtection="1">
      <alignment horizontal="right"/>
    </xf>
    <xf numFmtId="0" fontId="30" fillId="6" borderId="0" xfId="0" applyFont="1" applyFill="1" applyProtection="1"/>
    <xf numFmtId="0" fontId="30" fillId="0" borderId="0" xfId="0" applyFont="1" applyProtection="1"/>
    <xf numFmtId="2" fontId="1" fillId="0" borderId="0" xfId="0" applyNumberFormat="1" applyFont="1" applyAlignment="1" applyProtection="1">
      <alignment horizontal="right"/>
    </xf>
    <xf numFmtId="0" fontId="14" fillId="0" borderId="0" xfId="0" applyFont="1" applyProtection="1"/>
    <xf numFmtId="164" fontId="16" fillId="0" borderId="0" xfId="0" applyNumberFormat="1" applyFont="1" applyAlignment="1" applyProtection="1">
      <alignment horizontal="left"/>
    </xf>
    <xf numFmtId="2" fontId="16" fillId="0" borderId="0" xfId="0" applyNumberFormat="1" applyFont="1" applyAlignment="1" applyProtection="1">
      <alignment horizontal="left"/>
    </xf>
    <xf numFmtId="0" fontId="10" fillId="0" borderId="0" xfId="0" applyFont="1" applyAlignment="1" applyProtection="1">
      <alignment horizontal="left" vertical="center" wrapText="1"/>
    </xf>
    <xf numFmtId="0" fontId="3" fillId="0" borderId="0" xfId="0" applyFont="1" applyProtection="1"/>
    <xf numFmtId="0" fontId="16" fillId="0" borderId="0" xfId="0" applyFont="1" applyAlignment="1" applyProtection="1">
      <alignment horizontal="center" vertical="top"/>
    </xf>
    <xf numFmtId="164" fontId="16" fillId="0" borderId="0" xfId="0" applyNumberFormat="1" applyFont="1" applyAlignment="1" applyProtection="1">
      <alignment horizontal="right" vertical="center"/>
    </xf>
    <xf numFmtId="164" fontId="1" fillId="0" borderId="0" xfId="0" applyNumberFormat="1" applyFont="1" applyAlignment="1" applyProtection="1">
      <alignment horizontal="left" vertical="center"/>
    </xf>
    <xf numFmtId="0" fontId="30" fillId="9" borderId="0" xfId="0" applyFont="1" applyFill="1" applyProtection="1"/>
    <xf numFmtId="164" fontId="20" fillId="0" borderId="0" xfId="0" applyNumberFormat="1" applyFont="1" applyAlignment="1" applyProtection="1">
      <alignment horizontal="left"/>
    </xf>
    <xf numFmtId="0" fontId="15" fillId="0" borderId="11" xfId="0" applyFont="1" applyBorder="1" applyProtection="1"/>
    <xf numFmtId="0" fontId="15" fillId="3" borderId="11" xfId="0" applyFont="1" applyFill="1" applyBorder="1" applyProtection="1"/>
    <xf numFmtId="0" fontId="16" fillId="0" borderId="0" xfId="0" applyFont="1" applyAlignment="1" applyProtection="1">
      <alignment horizontal="left"/>
    </xf>
    <xf numFmtId="0" fontId="4" fillId="2" borderId="0" xfId="0" applyFont="1" applyFill="1" applyAlignment="1" applyProtection="1">
      <alignment horizontal="center" vertical="center"/>
    </xf>
    <xf numFmtId="0" fontId="4" fillId="4" borderId="0" xfId="0" applyFont="1" applyFill="1" applyAlignment="1" applyProtection="1">
      <alignment horizontal="center" vertical="center"/>
    </xf>
    <xf numFmtId="0" fontId="14" fillId="0" borderId="0" xfId="0" applyFont="1" applyAlignment="1" applyProtection="1">
      <alignment horizontal="left"/>
    </xf>
    <xf numFmtId="2" fontId="16" fillId="0" borderId="0" xfId="0" applyNumberFormat="1" applyFont="1" applyAlignment="1" applyProtection="1">
      <alignment horizontal="right"/>
    </xf>
    <xf numFmtId="0" fontId="16" fillId="0" borderId="0" xfId="0" applyFont="1" applyAlignment="1" applyProtection="1">
      <alignment horizontal="right"/>
    </xf>
    <xf numFmtId="0" fontId="19" fillId="0" borderId="0" xfId="0" applyFont="1" applyAlignment="1" applyProtection="1">
      <alignment horizontal="center"/>
    </xf>
    <xf numFmtId="0" fontId="4" fillId="0" borderId="0" xfId="0" applyFont="1" applyAlignment="1" applyProtection="1">
      <alignment horizontal="center" vertical="center" wrapText="1"/>
    </xf>
    <xf numFmtId="0" fontId="2" fillId="0" borderId="0" xfId="0" applyFont="1" applyAlignment="1" applyProtection="1">
      <alignment horizontal="left"/>
    </xf>
    <xf numFmtId="0" fontId="34" fillId="0" borderId="0" xfId="0" applyFont="1" applyProtection="1"/>
    <xf numFmtId="0" fontId="35" fillId="0" borderId="0" xfId="0" applyFont="1" applyAlignment="1" applyProtection="1">
      <alignment horizontal="center"/>
    </xf>
    <xf numFmtId="0" fontId="10" fillId="0" borderId="0" xfId="0" applyFont="1" applyAlignment="1" applyProtection="1">
      <alignment horizontal="left" vertical="center"/>
    </xf>
    <xf numFmtId="0" fontId="14" fillId="2" borderId="9" xfId="0" applyFont="1" applyFill="1" applyBorder="1" applyAlignment="1" applyProtection="1">
      <alignment vertical="center"/>
    </xf>
    <xf numFmtId="0" fontId="17" fillId="2" borderId="10" xfId="0" applyFont="1" applyFill="1" applyBorder="1" applyAlignment="1" applyProtection="1">
      <alignment vertical="center"/>
    </xf>
    <xf numFmtId="0" fontId="14" fillId="0" borderId="0" xfId="0" applyFont="1" applyAlignment="1" applyProtection="1">
      <alignment vertical="center"/>
    </xf>
    <xf numFmtId="0" fontId="20" fillId="0" borderId="0" xfId="0" applyFont="1" applyAlignment="1" applyProtection="1">
      <alignment horizontal="left"/>
    </xf>
    <xf numFmtId="0" fontId="20" fillId="0" borderId="0" xfId="0" applyFont="1" applyProtection="1"/>
    <xf numFmtId="0" fontId="0" fillId="0" borderId="0" xfId="0" applyAlignment="1" applyProtection="1">
      <alignment horizontal="left" vertical="center"/>
    </xf>
    <xf numFmtId="0" fontId="16" fillId="0" borderId="7" xfId="0" applyFont="1" applyBorder="1" applyAlignment="1" applyProtection="1">
      <alignment horizontal="left" vertical="center" wrapText="1"/>
    </xf>
    <xf numFmtId="0" fontId="16" fillId="0" borderId="0" xfId="0" applyFont="1" applyAlignment="1" applyProtection="1">
      <alignment horizontal="left" vertical="center"/>
    </xf>
    <xf numFmtId="0" fontId="16" fillId="0" borderId="7" xfId="0" applyFont="1" applyBorder="1" applyAlignment="1" applyProtection="1">
      <alignment horizontal="left" vertical="center"/>
    </xf>
    <xf numFmtId="0" fontId="16" fillId="0" borderId="7" xfId="0" applyFont="1" applyBorder="1" applyAlignment="1" applyProtection="1">
      <alignment horizontal="left" vertical="center"/>
    </xf>
    <xf numFmtId="164" fontId="16" fillId="0" borderId="10" xfId="0" applyNumberFormat="1" applyFont="1" applyBorder="1" applyAlignment="1" applyProtection="1">
      <alignment horizontal="left" vertical="center"/>
    </xf>
    <xf numFmtId="0" fontId="16" fillId="0" borderId="0" xfId="0" applyFont="1" applyAlignment="1" applyProtection="1">
      <alignment vertical="center" wrapText="1"/>
    </xf>
    <xf numFmtId="164" fontId="16" fillId="0" borderId="1" xfId="0" applyNumberFormat="1" applyFont="1" applyBorder="1" applyAlignment="1" applyProtection="1">
      <alignment horizontal="left" vertical="center"/>
    </xf>
    <xf numFmtId="0" fontId="16" fillId="0" borderId="7" xfId="0" applyFont="1" applyBorder="1" applyAlignment="1" applyProtection="1">
      <alignment vertical="center" wrapText="1"/>
    </xf>
    <xf numFmtId="0" fontId="14" fillId="0" borderId="0" xfId="0" applyFont="1" applyAlignment="1" applyProtection="1">
      <alignment horizontal="left" vertical="center"/>
    </xf>
    <xf numFmtId="0" fontId="17" fillId="0" borderId="0" xfId="0" applyFont="1" applyAlignment="1" applyProtection="1">
      <alignment horizontal="left" vertical="center"/>
    </xf>
    <xf numFmtId="0" fontId="36" fillId="0" borderId="0" xfId="0" applyFont="1" applyAlignment="1" applyProtection="1">
      <alignment horizontal="left" vertical="center"/>
    </xf>
    <xf numFmtId="164" fontId="16" fillId="0" borderId="7" xfId="0" applyNumberFormat="1" applyFont="1" applyBorder="1" applyAlignment="1" applyProtection="1">
      <alignment horizontal="left" vertical="center"/>
    </xf>
    <xf numFmtId="0" fontId="13" fillId="0" borderId="0" xfId="0" applyFont="1" applyAlignment="1" applyProtection="1">
      <alignment horizontal="left"/>
    </xf>
    <xf numFmtId="164" fontId="16" fillId="0" borderId="0" xfId="0" applyNumberFormat="1" applyFont="1" applyAlignment="1" applyProtection="1">
      <alignment horizontal="left" vertical="center"/>
    </xf>
    <xf numFmtId="164" fontId="16" fillId="0" borderId="12" xfId="0" applyNumberFormat="1" applyFont="1" applyBorder="1" applyAlignment="1" applyProtection="1">
      <alignment horizontal="left" vertical="center"/>
    </xf>
    <xf numFmtId="164" fontId="16" fillId="0" borderId="13" xfId="0" applyNumberFormat="1" applyFont="1" applyBorder="1" applyAlignment="1" applyProtection="1">
      <alignment horizontal="left" vertical="center"/>
    </xf>
    <xf numFmtId="0" fontId="16" fillId="0" borderId="7" xfId="0" applyFont="1" applyBorder="1" applyAlignment="1" applyProtection="1">
      <alignment vertical="center"/>
    </xf>
    <xf numFmtId="0" fontId="16" fillId="0" borderId="0" xfId="0" applyFont="1" applyAlignment="1" applyProtection="1">
      <alignment vertical="center"/>
    </xf>
    <xf numFmtId="164" fontId="16" fillId="0" borderId="14" xfId="0" applyNumberFormat="1" applyFont="1" applyBorder="1" applyAlignment="1" applyProtection="1">
      <alignment horizontal="left" vertical="center"/>
    </xf>
    <xf numFmtId="164" fontId="16" fillId="0" borderId="15" xfId="0" applyNumberFormat="1" applyFont="1" applyBorder="1" applyAlignment="1" applyProtection="1">
      <alignment horizontal="left" vertical="center"/>
    </xf>
    <xf numFmtId="0" fontId="20" fillId="0" borderId="0" xfId="0" applyFont="1" applyAlignment="1" applyProtection="1">
      <alignment horizontal="left" vertical="center"/>
    </xf>
    <xf numFmtId="0" fontId="16" fillId="0" borderId="7" xfId="0" applyFont="1" applyBorder="1" applyAlignment="1" applyProtection="1">
      <alignment vertical="center"/>
    </xf>
    <xf numFmtId="0" fontId="35" fillId="0" borderId="0" xfId="0" applyFont="1" applyAlignment="1" applyProtection="1">
      <alignment horizontal="center" vertical="center"/>
    </xf>
    <xf numFmtId="0" fontId="20" fillId="0" borderId="0" xfId="0" applyFont="1" applyAlignment="1" applyProtection="1">
      <alignment vertical="center"/>
    </xf>
    <xf numFmtId="0" fontId="1" fillId="0" borderId="7" xfId="0" applyFont="1" applyBorder="1" applyAlignment="1" applyProtection="1">
      <alignment vertical="center"/>
    </xf>
    <xf numFmtId="0" fontId="1" fillId="0" borderId="7" xfId="0" applyFont="1" applyBorder="1" applyAlignment="1" applyProtection="1">
      <alignment horizontal="left" vertical="center"/>
    </xf>
    <xf numFmtId="0" fontId="12" fillId="10" borderId="7" xfId="0" applyFont="1" applyFill="1" applyBorder="1" applyProtection="1"/>
    <xf numFmtId="0" fontId="15" fillId="4" borderId="0" xfId="0" applyFont="1" applyFill="1" applyAlignment="1" applyProtection="1">
      <alignment horizontal="left" vertical="center"/>
    </xf>
    <xf numFmtId="0" fontId="15" fillId="4" borderId="0" xfId="0" applyFont="1" applyFill="1" applyProtection="1"/>
    <xf numFmtId="0" fontId="32" fillId="0" borderId="0" xfId="0" applyFont="1" applyAlignment="1" applyProtection="1">
      <alignment horizontal="left"/>
    </xf>
    <xf numFmtId="0" fontId="15" fillId="0" borderId="0" xfId="0" applyFont="1" applyAlignment="1" applyProtection="1">
      <alignment horizontal="left"/>
    </xf>
    <xf numFmtId="0" fontId="37" fillId="0" borderId="0" xfId="0" applyFont="1" applyProtection="1"/>
    <xf numFmtId="0" fontId="14" fillId="4" borderId="0" xfId="0" applyFont="1" applyFill="1" applyAlignment="1" applyProtection="1">
      <alignment vertical="center"/>
    </xf>
    <xf numFmtId="0" fontId="16" fillId="0" borderId="7" xfId="0" applyFont="1" applyBorder="1" applyProtection="1"/>
    <xf numFmtId="0" fontId="1" fillId="0" borderId="9" xfId="0" applyFont="1" applyBorder="1" applyAlignment="1" applyProtection="1">
      <alignment vertical="center"/>
    </xf>
    <xf numFmtId="0" fontId="1" fillId="0" borderId="10" xfId="0" applyFont="1" applyBorder="1" applyAlignment="1" applyProtection="1">
      <alignment vertical="center"/>
    </xf>
    <xf numFmtId="0" fontId="36" fillId="0" borderId="0" xfId="0" applyFont="1" applyAlignment="1" applyProtection="1">
      <alignment horizontal="left"/>
    </xf>
    <xf numFmtId="0" fontId="36" fillId="0" borderId="0" xfId="0" applyFont="1" applyAlignment="1" applyProtection="1">
      <alignment horizontal="center"/>
    </xf>
    <xf numFmtId="164" fontId="13" fillId="0" borderId="0" xfId="0" applyNumberFormat="1" applyFont="1" applyAlignment="1" applyProtection="1">
      <alignment horizontal="left"/>
    </xf>
    <xf numFmtId="164" fontId="17" fillId="0" borderId="0" xfId="0" applyNumberFormat="1" applyFont="1" applyAlignment="1" applyProtection="1">
      <alignment horizontal="left"/>
    </xf>
    <xf numFmtId="164" fontId="36" fillId="0" borderId="0" xfId="0" applyNumberFormat="1" applyFont="1" applyAlignment="1" applyProtection="1">
      <alignment horizontal="left"/>
    </xf>
    <xf numFmtId="0" fontId="21" fillId="0" borderId="0" xfId="0" applyFont="1" applyProtection="1"/>
    <xf numFmtId="0" fontId="13" fillId="0" borderId="0" xfId="0" applyFont="1" applyAlignment="1" applyProtection="1">
      <alignment horizontal="center"/>
    </xf>
    <xf numFmtId="0" fontId="1" fillId="0" borderId="9" xfId="0" applyFont="1" applyBorder="1" applyProtection="1"/>
    <xf numFmtId="0" fontId="16" fillId="0" borderId="0" xfId="0" applyFont="1" applyAlignment="1" applyProtection="1">
      <alignment horizontal="left" vertical="center"/>
    </xf>
    <xf numFmtId="0" fontId="16" fillId="0" borderId="10" xfId="0" applyFont="1" applyBorder="1" applyAlignment="1" applyProtection="1">
      <alignment horizontal="left" vertical="center"/>
    </xf>
    <xf numFmtId="0" fontId="36" fillId="0" borderId="0" xfId="0" applyFont="1" applyAlignment="1" applyProtection="1">
      <alignment horizontal="center" vertical="center"/>
    </xf>
    <xf numFmtId="0" fontId="13" fillId="0" borderId="0" xfId="0" applyFont="1" applyAlignment="1" applyProtection="1">
      <alignment horizontal="center" vertical="center"/>
    </xf>
    <xf numFmtId="0" fontId="1" fillId="0" borderId="9" xfId="0" applyFont="1" applyBorder="1" applyAlignment="1" applyProtection="1">
      <alignment vertical="center" wrapText="1"/>
    </xf>
    <xf numFmtId="49" fontId="1" fillId="0" borderId="0" xfId="0" applyNumberFormat="1" applyFont="1" applyAlignment="1" applyProtection="1">
      <alignment wrapText="1"/>
    </xf>
    <xf numFmtId="49" fontId="16" fillId="0" borderId="7" xfId="0" applyNumberFormat="1" applyFont="1" applyBorder="1" applyAlignment="1" applyProtection="1">
      <alignment vertical="center" wrapText="1"/>
    </xf>
    <xf numFmtId="0" fontId="13" fillId="0" borderId="0" xfId="0" applyFont="1" applyAlignment="1" applyProtection="1">
      <alignment horizontal="left" vertical="center"/>
    </xf>
    <xf numFmtId="164" fontId="36" fillId="0" borderId="0" xfId="0" applyNumberFormat="1" applyFont="1" applyAlignment="1" applyProtection="1">
      <alignment horizontal="left" vertical="center"/>
    </xf>
    <xf numFmtId="0" fontId="34" fillId="0" borderId="0" xfId="0" applyFont="1" applyAlignment="1" applyProtection="1">
      <alignment vertical="center"/>
    </xf>
    <xf numFmtId="0" fontId="35" fillId="0" borderId="0" xfId="0" applyFont="1" applyAlignment="1" applyProtection="1">
      <alignment horizontal="left"/>
    </xf>
    <xf numFmtId="0" fontId="15" fillId="0" borderId="10" xfId="0" applyFont="1" applyBorder="1" applyAlignment="1" applyProtection="1">
      <alignment horizontal="left" vertical="center"/>
    </xf>
    <xf numFmtId="0" fontId="39" fillId="0" borderId="0" xfId="0" applyFont="1" applyAlignment="1" applyProtection="1">
      <alignment horizontal="left" vertical="center"/>
    </xf>
    <xf numFmtId="164" fontId="39" fillId="0" borderId="0" xfId="0" applyNumberFormat="1" applyFont="1" applyAlignment="1" applyProtection="1">
      <alignment horizontal="left" vertical="center"/>
    </xf>
    <xf numFmtId="0" fontId="40" fillId="0" borderId="0" xfId="0" applyFont="1" applyAlignment="1" applyProtection="1">
      <alignment horizontal="left" vertical="center"/>
    </xf>
    <xf numFmtId="0" fontId="40" fillId="0" borderId="0" xfId="0" applyFont="1" applyAlignment="1" applyProtection="1">
      <alignment vertical="center"/>
    </xf>
    <xf numFmtId="0" fontId="39" fillId="0" borderId="0" xfId="0" applyFont="1" applyAlignment="1" applyProtection="1">
      <alignment horizontal="center" vertical="center"/>
    </xf>
    <xf numFmtId="0" fontId="41" fillId="0" borderId="0" xfId="0" applyFont="1" applyAlignment="1" applyProtection="1">
      <alignment horizontal="left"/>
    </xf>
    <xf numFmtId="164" fontId="41" fillId="0" borderId="0" xfId="0" applyNumberFormat="1" applyFont="1" applyAlignment="1" applyProtection="1">
      <alignment horizontal="left"/>
    </xf>
    <xf numFmtId="0" fontId="42" fillId="0" borderId="0" xfId="0" applyFont="1" applyAlignment="1" applyProtection="1">
      <alignment horizontal="left"/>
    </xf>
    <xf numFmtId="0" fontId="42" fillId="0" borderId="0" xfId="0" applyFont="1" applyAlignment="1" applyProtection="1">
      <alignment horizontal="center"/>
    </xf>
    <xf numFmtId="0" fontId="43" fillId="0" borderId="0" xfId="0" applyFont="1" applyAlignment="1" applyProtection="1">
      <alignment horizontal="left"/>
    </xf>
    <xf numFmtId="0" fontId="43" fillId="0" borderId="0" xfId="0" applyFont="1" applyProtection="1"/>
    <xf numFmtId="49" fontId="1" fillId="0" borderId="0" xfId="0" applyNumberFormat="1" applyFont="1" applyAlignment="1" applyProtection="1">
      <alignment vertical="center" wrapText="1"/>
    </xf>
    <xf numFmtId="0" fontId="16" fillId="0" borderId="9" xfId="0" applyFont="1" applyBorder="1" applyAlignment="1" applyProtection="1">
      <alignment vertical="center"/>
    </xf>
    <xf numFmtId="0" fontId="16" fillId="0" borderId="10" xfId="0" applyFont="1" applyBorder="1" applyAlignment="1" applyProtection="1">
      <alignment vertical="center"/>
    </xf>
    <xf numFmtId="49" fontId="1" fillId="0" borderId="0" xfId="0" applyNumberFormat="1" applyFont="1" applyAlignment="1" applyProtection="1">
      <alignment horizontal="left" vertical="center" wrapText="1"/>
    </xf>
    <xf numFmtId="0" fontId="16" fillId="0" borderId="0" xfId="0" applyFont="1" applyAlignment="1" applyProtection="1">
      <alignment horizontal="left" vertical="top"/>
    </xf>
    <xf numFmtId="0" fontId="36" fillId="0" borderId="0" xfId="0" applyFont="1" applyAlignment="1" applyProtection="1">
      <alignment vertical="top" wrapText="1"/>
    </xf>
    <xf numFmtId="0" fontId="13" fillId="2" borderId="0" xfId="0" applyFont="1" applyFill="1" applyAlignment="1" applyProtection="1">
      <alignment horizontal="left" vertical="top" wrapText="1"/>
    </xf>
    <xf numFmtId="0" fontId="13" fillId="2" borderId="0" xfId="0" applyFont="1" applyFill="1" applyAlignment="1" applyProtection="1">
      <alignment vertical="top" wrapText="1"/>
    </xf>
    <xf numFmtId="0" fontId="32" fillId="0" borderId="0" xfId="0" applyFont="1" applyAlignment="1" applyProtection="1">
      <alignment vertical="center" wrapText="1"/>
    </xf>
    <xf numFmtId="0" fontId="13" fillId="0" borderId="0" xfId="0" applyFont="1" applyAlignment="1" applyProtection="1">
      <alignment vertical="top" wrapText="1"/>
    </xf>
    <xf numFmtId="0" fontId="32" fillId="0" borderId="0" xfId="0" applyFont="1" applyAlignment="1" applyProtection="1">
      <alignment vertical="center"/>
    </xf>
    <xf numFmtId="0" fontId="38" fillId="0" borderId="0" xfId="0" applyFont="1" applyAlignment="1" applyProtection="1">
      <alignment vertical="center"/>
    </xf>
    <xf numFmtId="0" fontId="18" fillId="0" borderId="0" xfId="0" applyFont="1" applyAlignment="1" applyProtection="1"/>
    <xf numFmtId="0" fontId="1" fillId="0" borderId="7" xfId="0" applyFont="1" applyBorder="1" applyProtection="1"/>
    <xf numFmtId="0" fontId="14" fillId="2" borderId="7" xfId="0" applyFont="1" applyFill="1" applyBorder="1" applyAlignment="1" applyProtection="1">
      <alignment horizontal="left" vertical="center"/>
    </xf>
    <xf numFmtId="0" fontId="14" fillId="2" borderId="7" xfId="0" applyFont="1" applyFill="1" applyBorder="1" applyAlignment="1" applyProtection="1">
      <alignment horizontal="left" vertical="center" wrapText="1"/>
    </xf>
    <xf numFmtId="0" fontId="7" fillId="0" borderId="0" xfId="0" applyFont="1" applyProtection="1"/>
    <xf numFmtId="0" fontId="8" fillId="0" borderId="2" xfId="0" applyFont="1" applyBorder="1" applyProtection="1"/>
    <xf numFmtId="0" fontId="9" fillId="0" borderId="4" xfId="0" applyFont="1" applyBorder="1" applyProtection="1"/>
    <xf numFmtId="0" fontId="0" fillId="0" borderId="2" xfId="0" applyBorder="1" applyProtection="1"/>
    <xf numFmtId="0" fontId="9" fillId="0" borderId="4" xfId="0" applyFont="1" applyBorder="1" applyAlignment="1" applyProtection="1">
      <alignment wrapText="1"/>
    </xf>
    <xf numFmtId="0" fontId="37" fillId="4" borderId="0" xfId="0" applyFont="1" applyFill="1" applyProtection="1"/>
    <xf numFmtId="1" fontId="16" fillId="0" borderId="7" xfId="0" applyNumberFormat="1" applyFont="1" applyBorder="1" applyAlignment="1" applyProtection="1">
      <alignment horizontal="right"/>
    </xf>
    <xf numFmtId="165" fontId="16" fillId="0" borderId="7" xfId="0" applyNumberFormat="1" applyFont="1" applyBorder="1" applyAlignment="1" applyProtection="1">
      <alignment horizontal="right"/>
    </xf>
    <xf numFmtId="1" fontId="16" fillId="0" borderId="0" xfId="0" applyNumberFormat="1" applyFont="1" applyAlignment="1" applyProtection="1">
      <alignment horizontal="right"/>
    </xf>
    <xf numFmtId="165" fontId="16" fillId="0" borderId="0" xfId="0" applyNumberFormat="1" applyFont="1" applyProtection="1"/>
    <xf numFmtId="2" fontId="16" fillId="0" borderId="7" xfId="0" applyNumberFormat="1" applyFont="1" applyBorder="1" applyAlignment="1" applyProtection="1">
      <alignment horizontal="right"/>
    </xf>
    <xf numFmtId="165" fontId="16" fillId="0" borderId="0" xfId="0" applyNumberFormat="1" applyFont="1" applyAlignment="1" applyProtection="1">
      <alignment horizontal="right" vertical="center"/>
    </xf>
    <xf numFmtId="0" fontId="16" fillId="0" borderId="0" xfId="0" applyFont="1" applyFill="1" applyAlignment="1" applyProtection="1">
      <alignment vertical="center"/>
    </xf>
    <xf numFmtId="0" fontId="16" fillId="0" borderId="9" xfId="0" applyFont="1" applyBorder="1" applyAlignment="1" applyProtection="1">
      <alignment horizontal="left"/>
    </xf>
    <xf numFmtId="0" fontId="16" fillId="0" borderId="10" xfId="0" applyFont="1" applyBorder="1" applyAlignment="1" applyProtection="1">
      <alignment horizontal="left"/>
    </xf>
    <xf numFmtId="2" fontId="16" fillId="0" borderId="9" xfId="0" applyNumberFormat="1" applyFont="1" applyBorder="1" applyAlignment="1" applyProtection="1">
      <alignment horizontal="right"/>
    </xf>
    <xf numFmtId="2" fontId="16" fillId="0" borderId="1" xfId="0" applyNumberFormat="1" applyFont="1" applyBorder="1" applyAlignment="1" applyProtection="1">
      <alignment horizontal="right"/>
    </xf>
    <xf numFmtId="0" fontId="12" fillId="8" borderId="0" xfId="0" applyFont="1" applyFill="1" applyAlignment="1" applyProtection="1">
      <alignment horizontal="center"/>
    </xf>
    <xf numFmtId="0" fontId="14" fillId="2" borderId="9" xfId="0" applyFont="1" applyFill="1" applyBorder="1" applyAlignment="1" applyProtection="1">
      <alignment horizontal="left" vertical="center"/>
    </xf>
    <xf numFmtId="0" fontId="14" fillId="2" borderId="10" xfId="0" applyFont="1" applyFill="1" applyBorder="1" applyAlignment="1" applyProtection="1">
      <alignment horizontal="left" vertical="center"/>
    </xf>
    <xf numFmtId="0" fontId="14" fillId="2" borderId="9"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4" fillId="2" borderId="0" xfId="0" applyFont="1" applyFill="1" applyAlignment="1" applyProtection="1">
      <alignment horizontal="center" vertical="center"/>
    </xf>
    <xf numFmtId="0" fontId="12" fillId="8" borderId="0" xfId="0" applyFont="1" applyFill="1" applyAlignment="1" applyProtection="1">
      <alignment horizontal="center" vertical="center"/>
    </xf>
    <xf numFmtId="0" fontId="1" fillId="0" borderId="0" xfId="0" applyFont="1" applyAlignment="1" applyProtection="1">
      <alignment horizontal="left" vertical="center"/>
    </xf>
    <xf numFmtId="0" fontId="5" fillId="0" borderId="0" xfId="0" applyFont="1" applyAlignment="1" applyProtection="1">
      <alignment horizontal="right" vertical="center"/>
    </xf>
    <xf numFmtId="0" fontId="5" fillId="0" borderId="0" xfId="0" applyFont="1" applyAlignment="1" applyProtection="1">
      <alignment horizontal="right"/>
    </xf>
    <xf numFmtId="0" fontId="6" fillId="0" borderId="1"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top"/>
    </xf>
    <xf numFmtId="0" fontId="4" fillId="0" borderId="0" xfId="0" applyFont="1" applyAlignment="1" applyProtection="1">
      <alignment horizontal="center" vertical="center"/>
    </xf>
    <xf numFmtId="0" fontId="36" fillId="11" borderId="0" xfId="0" applyFont="1" applyFill="1" applyAlignment="1" applyProtection="1">
      <alignment horizontal="left" vertical="center" wrapText="1"/>
    </xf>
    <xf numFmtId="0" fontId="1" fillId="0" borderId="0" xfId="0" applyFont="1" applyAlignment="1" applyProtection="1">
      <alignment horizontal="left" vertical="top" wrapText="1"/>
    </xf>
    <xf numFmtId="0" fontId="16" fillId="2" borderId="0" xfId="0" applyFont="1" applyFill="1" applyAlignment="1" applyProtection="1">
      <alignment horizontal="center" vertical="center"/>
    </xf>
    <xf numFmtId="0" fontId="16" fillId="0" borderId="9" xfId="0" applyFont="1" applyBorder="1" applyAlignment="1" applyProtection="1">
      <alignment horizontal="left" vertical="center"/>
    </xf>
    <xf numFmtId="0" fontId="16" fillId="0" borderId="10" xfId="0" applyFont="1" applyBorder="1" applyAlignment="1" applyProtection="1">
      <alignment horizontal="left" vertical="center"/>
    </xf>
    <xf numFmtId="0" fontId="39" fillId="0" borderId="9" xfId="0" applyFont="1" applyBorder="1" applyAlignment="1" applyProtection="1">
      <alignment horizontal="center" vertical="center"/>
    </xf>
    <xf numFmtId="0" fontId="39" fillId="0" borderId="1" xfId="0" applyFont="1" applyBorder="1" applyAlignment="1" applyProtection="1">
      <alignment horizontal="center" vertical="center"/>
    </xf>
    <xf numFmtId="0" fontId="39" fillId="0" borderId="10" xfId="0" applyFont="1" applyBorder="1" applyAlignment="1" applyProtection="1">
      <alignment horizontal="center" vertical="center"/>
    </xf>
    <xf numFmtId="0" fontId="10" fillId="0" borderId="0" xfId="0" applyFont="1" applyAlignment="1" applyProtection="1">
      <alignment horizontal="left"/>
    </xf>
    <xf numFmtId="0" fontId="20" fillId="2" borderId="0" xfId="0" applyFont="1" applyFill="1" applyAlignment="1" applyProtection="1">
      <alignment horizontal="left"/>
    </xf>
    <xf numFmtId="0" fontId="32" fillId="2" borderId="0" xfId="0" applyFont="1" applyFill="1" applyAlignment="1" applyProtection="1">
      <alignment horizontal="left" vertical="center" wrapText="1"/>
    </xf>
    <xf numFmtId="0" fontId="30" fillId="6" borderId="0" xfId="0" applyFont="1" applyFill="1" applyAlignment="1" applyProtection="1">
      <alignment horizontal="center" vertical="center"/>
    </xf>
    <xf numFmtId="0" fontId="12" fillId="10" borderId="9" xfId="0" applyFont="1" applyFill="1" applyBorder="1" applyAlignment="1" applyProtection="1">
      <alignment horizontal="left"/>
    </xf>
    <xf numFmtId="0" fontId="12" fillId="10" borderId="1" xfId="0" applyFont="1" applyFill="1" applyBorder="1" applyAlignment="1" applyProtection="1">
      <alignment horizontal="left"/>
    </xf>
    <xf numFmtId="0" fontId="12" fillId="10" borderId="10" xfId="0" applyFont="1" applyFill="1" applyBorder="1" applyAlignment="1" applyProtection="1">
      <alignment horizontal="left"/>
    </xf>
    <xf numFmtId="0" fontId="38" fillId="0" borderId="0" xfId="0" applyFont="1" applyAlignment="1" applyProtection="1">
      <alignment horizontal="left" vertical="center" wrapText="1"/>
    </xf>
    <xf numFmtId="0" fontId="16" fillId="0" borderId="9" xfId="0" applyFont="1" applyBorder="1" applyAlignment="1" applyProtection="1">
      <alignment horizontal="left" vertical="center" wrapText="1"/>
    </xf>
    <xf numFmtId="0" fontId="16" fillId="0" borderId="10" xfId="0" applyFont="1" applyBorder="1" applyAlignment="1" applyProtection="1">
      <alignment horizontal="left" vertical="center" wrapText="1"/>
    </xf>
    <xf numFmtId="0" fontId="16" fillId="0" borderId="0" xfId="0" applyFont="1" applyAlignment="1" applyProtection="1">
      <alignment horizontal="left" vertical="center"/>
    </xf>
    <xf numFmtId="0" fontId="1" fillId="0" borderId="9" xfId="0" applyFont="1" applyBorder="1" applyAlignment="1" applyProtection="1">
      <alignment horizontal="left" vertical="center"/>
    </xf>
    <xf numFmtId="0" fontId="1" fillId="0" borderId="10" xfId="0" applyFont="1" applyBorder="1" applyAlignment="1" applyProtection="1">
      <alignment horizontal="left" vertical="center"/>
    </xf>
    <xf numFmtId="0" fontId="16" fillId="0" borderId="7" xfId="0" applyFont="1" applyBorder="1" applyAlignment="1" applyProtection="1">
      <alignment horizontal="left" vertical="center"/>
    </xf>
    <xf numFmtId="0" fontId="16" fillId="0" borderId="7" xfId="0" applyFont="1" applyBorder="1" applyAlignment="1" applyProtection="1">
      <alignment vertical="center"/>
    </xf>
    <xf numFmtId="0" fontId="1" fillId="0" borderId="7" xfId="0" applyFont="1" applyBorder="1" applyAlignment="1" applyProtection="1">
      <alignment horizontal="left"/>
    </xf>
    <xf numFmtId="0" fontId="16" fillId="0" borderId="7" xfId="0" applyFont="1" applyBorder="1" applyAlignment="1" applyProtection="1">
      <alignment horizontal="left"/>
    </xf>
    <xf numFmtId="2" fontId="16" fillId="0" borderId="7" xfId="0" applyNumberFormat="1" applyFont="1" applyBorder="1" applyAlignment="1" applyProtection="1">
      <alignment horizontal="right"/>
    </xf>
    <xf numFmtId="0" fontId="4" fillId="2" borderId="0" xfId="0" applyFont="1" applyFill="1" applyAlignment="1" applyProtection="1">
      <alignment horizontal="center" vertical="center" wrapText="1"/>
    </xf>
    <xf numFmtId="0" fontId="14" fillId="2" borderId="7" xfId="0" applyFont="1" applyFill="1" applyBorder="1" applyAlignment="1" applyProtection="1">
      <alignment horizontal="left" vertical="center"/>
    </xf>
    <xf numFmtId="0" fontId="14" fillId="2" borderId="7" xfId="0" applyFont="1" applyFill="1" applyBorder="1" applyAlignment="1" applyProtection="1">
      <alignment horizontal="left" vertical="center" wrapText="1"/>
    </xf>
    <xf numFmtId="0" fontId="1" fillId="2" borderId="0" xfId="0" applyFont="1" applyFill="1" applyAlignment="1" applyProtection="1">
      <alignment horizontal="center" vertical="center"/>
    </xf>
    <xf numFmtId="0" fontId="3" fillId="0" borderId="0" xfId="0" applyFont="1" applyAlignment="1" applyProtection="1">
      <alignment horizontal="left"/>
    </xf>
    <xf numFmtId="0" fontId="3" fillId="0" borderId="0" xfId="0" applyFont="1" applyAlignment="1" applyProtection="1">
      <alignment horizontal="right"/>
    </xf>
    <xf numFmtId="0" fontId="1" fillId="2" borderId="0" xfId="0" applyFont="1" applyFill="1" applyAlignment="1" applyProtection="1">
      <alignment horizontal="center" vertical="center" wrapText="1"/>
    </xf>
    <xf numFmtId="0" fontId="12" fillId="0" borderId="0" xfId="0" applyFont="1" applyAlignment="1" applyProtection="1">
      <alignment horizontal="right" vertical="center"/>
    </xf>
    <xf numFmtId="0" fontId="16" fillId="2" borderId="0" xfId="0" applyFont="1" applyFill="1" applyAlignment="1" applyProtection="1">
      <alignment horizontal="left" vertical="center" wrapText="1"/>
    </xf>
    <xf numFmtId="0" fontId="10" fillId="5" borderId="0" xfId="0" applyFont="1" applyFill="1" applyAlignment="1" applyProtection="1">
      <alignment horizontal="left" vertical="center" wrapText="1"/>
    </xf>
    <xf numFmtId="0" fontId="10" fillId="5" borderId="0" xfId="0" applyFont="1" applyFill="1" applyAlignment="1" applyProtection="1">
      <alignment horizontal="center" vertical="center"/>
    </xf>
    <xf numFmtId="0" fontId="32" fillId="2" borderId="0" xfId="0" applyFont="1" applyFill="1" applyAlignment="1" applyProtection="1">
      <alignment horizontal="left" vertical="center"/>
    </xf>
    <xf numFmtId="0" fontId="1" fillId="0" borderId="0" xfId="0" applyFont="1" applyAlignment="1" applyProtection="1">
      <alignment horizontal="center" vertical="center" wrapText="1"/>
    </xf>
    <xf numFmtId="0" fontId="30" fillId="8" borderId="0" xfId="0" applyFont="1" applyFill="1" applyAlignment="1" applyProtection="1">
      <alignment horizontal="center" vertical="center"/>
    </xf>
    <xf numFmtId="0" fontId="4" fillId="0" borderId="0" xfId="0" applyFont="1" applyAlignment="1" applyProtection="1">
      <alignment horizontal="right"/>
    </xf>
    <xf numFmtId="0" fontId="15" fillId="2" borderId="0" xfId="0" applyFont="1" applyFill="1" applyAlignment="1" applyProtection="1">
      <alignment horizontal="left" vertical="center" wrapText="1"/>
    </xf>
    <xf numFmtId="0" fontId="10" fillId="5" borderId="0" xfId="0" applyFont="1" applyFill="1" applyAlignment="1" applyProtection="1">
      <alignment horizontal="left" vertical="center"/>
    </xf>
    <xf numFmtId="0" fontId="16" fillId="0" borderId="0" xfId="0" applyFont="1" applyAlignment="1" applyProtection="1">
      <alignment horizontal="left" wrapText="1"/>
    </xf>
    <xf numFmtId="0" fontId="14" fillId="2" borderId="0" xfId="0" applyFont="1" applyFill="1" applyAlignment="1" applyProtection="1">
      <alignment horizontal="left" vertical="top" wrapText="1"/>
    </xf>
    <xf numFmtId="0" fontId="12" fillId="0" borderId="0" xfId="0" applyFont="1" applyAlignment="1" applyProtection="1">
      <alignment horizontal="center" vertical="center"/>
    </xf>
    <xf numFmtId="0" fontId="14" fillId="2" borderId="0" xfId="0" applyFont="1" applyFill="1" applyAlignment="1" applyProtection="1">
      <alignment horizontal="left" wrapText="1"/>
    </xf>
    <xf numFmtId="0" fontId="10" fillId="5" borderId="0" xfId="0" applyFont="1" applyFill="1" applyAlignment="1" applyProtection="1">
      <alignment vertical="center" wrapText="1"/>
    </xf>
    <xf numFmtId="0" fontId="10" fillId="5" borderId="0" xfId="0" applyFont="1" applyFill="1" applyAlignment="1" applyProtection="1">
      <alignment vertical="center"/>
    </xf>
    <xf numFmtId="0" fontId="28" fillId="2" borderId="7" xfId="0" applyFont="1" applyFill="1" applyBorder="1" applyAlignment="1" applyProtection="1">
      <alignment horizontal="left" vertical="center" wrapText="1"/>
    </xf>
    <xf numFmtId="0" fontId="10" fillId="5" borderId="0" xfId="0" applyFont="1" applyFill="1" applyAlignment="1" applyProtection="1">
      <alignment horizontal="left" vertical="top" wrapText="1"/>
    </xf>
    <xf numFmtId="0" fontId="10" fillId="5" borderId="0" xfId="0" applyFont="1" applyFill="1" applyAlignment="1" applyProtection="1">
      <alignment horizontal="left" vertical="top"/>
    </xf>
    <xf numFmtId="0" fontId="14" fillId="2" borderId="0" xfId="0" applyFont="1" applyFill="1" applyAlignment="1" applyProtection="1">
      <alignment horizontal="left" vertical="center" wrapText="1"/>
    </xf>
    <xf numFmtId="0" fontId="16" fillId="2" borderId="0" xfId="0" applyFont="1" applyFill="1" applyAlignment="1" applyProtection="1">
      <alignment horizontal="left" wrapText="1"/>
    </xf>
    <xf numFmtId="0" fontId="9" fillId="0" borderId="4" xfId="0" applyFont="1" applyBorder="1" applyProtection="1"/>
    <xf numFmtId="9" fontId="8" fillId="0" borderId="5" xfId="0" applyNumberFormat="1" applyFont="1" applyBorder="1" applyAlignment="1" applyProtection="1">
      <alignment horizontal="right"/>
      <protection locked="0"/>
    </xf>
    <xf numFmtId="9" fontId="8" fillId="0" borderId="6" xfId="0" applyNumberFormat="1" applyFont="1" applyBorder="1" applyAlignment="1" applyProtection="1">
      <alignment horizontal="right"/>
      <protection locked="0"/>
    </xf>
    <xf numFmtId="0" fontId="9" fillId="0" borderId="4" xfId="0" applyFont="1" applyBorder="1" applyAlignment="1" applyProtection="1">
      <alignment vertical="center" wrapText="1"/>
    </xf>
    <xf numFmtId="0" fontId="9" fillId="0" borderId="4" xfId="0" applyFont="1" applyBorder="1" applyAlignment="1" applyProtection="1">
      <alignment vertical="center"/>
    </xf>
    <xf numFmtId="0" fontId="0" fillId="0" borderId="0" xfId="0" applyAlignment="1" applyProtection="1">
      <alignment horizont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6"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4.jpeg"/><Relationship Id="rId366" Type="http://schemas.openxmlformats.org/officeDocument/2006/relationships/image" Target="../media/image366.png"/><Relationship Id="rId170" Type="http://schemas.openxmlformats.org/officeDocument/2006/relationships/image" Target="../media/image170.png"/><Relationship Id="rId226" Type="http://schemas.openxmlformats.org/officeDocument/2006/relationships/image" Target="../media/image226.png"/><Relationship Id="rId433" Type="http://schemas.openxmlformats.org/officeDocument/2006/relationships/image" Target="../media/image433.png"/><Relationship Id="rId268" Type="http://schemas.openxmlformats.org/officeDocument/2006/relationships/image" Target="../media/image268.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jpeg"/><Relationship Id="rId377" Type="http://schemas.openxmlformats.org/officeDocument/2006/relationships/image" Target="../media/image377.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jpe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jpeg"/><Relationship Id="rId346" Type="http://schemas.openxmlformats.org/officeDocument/2006/relationships/image" Target="../media/image346.png"/><Relationship Id="rId388" Type="http://schemas.openxmlformats.org/officeDocument/2006/relationships/image" Target="../media/image388.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jpeg"/><Relationship Id="rId248" Type="http://schemas.openxmlformats.org/officeDocument/2006/relationships/image" Target="../media/image24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259" Type="http://schemas.openxmlformats.org/officeDocument/2006/relationships/image" Target="../media/image259.png"/><Relationship Id="rId424" Type="http://schemas.openxmlformats.org/officeDocument/2006/relationships/image" Target="../media/image424.jpe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jpe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281" Type="http://schemas.openxmlformats.org/officeDocument/2006/relationships/image" Target="../media/image281.png"/><Relationship Id="rId337" Type="http://schemas.openxmlformats.org/officeDocument/2006/relationships/image" Target="../media/image337.jpe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jpe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jpe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jpeg"/><Relationship Id="rId261" Type="http://schemas.openxmlformats.org/officeDocument/2006/relationships/image" Target="../media/image261.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jpeg"/><Relationship Id="rId230" Type="http://schemas.openxmlformats.org/officeDocument/2006/relationships/image" Target="../media/image230.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jpe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241" Type="http://schemas.openxmlformats.org/officeDocument/2006/relationships/image" Target="../media/image241.png"/><Relationship Id="rId437" Type="http://schemas.openxmlformats.org/officeDocument/2006/relationships/image" Target="../media/image437.jpe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jpe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jpe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196" Type="http://schemas.openxmlformats.org/officeDocument/2006/relationships/image" Target="../media/image196.png"/><Relationship Id="rId417" Type="http://schemas.openxmlformats.org/officeDocument/2006/relationships/image" Target="../media/image417.jpe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jpe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232" Type="http://schemas.openxmlformats.org/officeDocument/2006/relationships/image" Target="../media/image232.png"/><Relationship Id="rId274" Type="http://schemas.openxmlformats.org/officeDocument/2006/relationships/image" Target="../media/image274.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jpeg"/><Relationship Id="rId383" Type="http://schemas.openxmlformats.org/officeDocument/2006/relationships/image" Target="../media/image383.jpeg"/><Relationship Id="rId439" Type="http://schemas.openxmlformats.org/officeDocument/2006/relationships/image" Target="../media/image439.jpe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jpeg"/><Relationship Id="rId394" Type="http://schemas.openxmlformats.org/officeDocument/2006/relationships/image" Target="../media/image394.png"/><Relationship Id="rId408" Type="http://schemas.openxmlformats.org/officeDocument/2006/relationships/image" Target="../media/image408.png"/><Relationship Id="rId212" Type="http://schemas.openxmlformats.org/officeDocument/2006/relationships/image" Target="../media/image212.png"/><Relationship Id="rId254" Type="http://schemas.openxmlformats.org/officeDocument/2006/relationships/image" Target="../media/image254.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jpe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jpeg"/><Relationship Id="rId363" Type="http://schemas.openxmlformats.org/officeDocument/2006/relationships/image" Target="../media/image363.png"/><Relationship Id="rId419" Type="http://schemas.openxmlformats.org/officeDocument/2006/relationships/image" Target="../media/image419.jpeg"/><Relationship Id="rId202" Type="http://schemas.openxmlformats.org/officeDocument/2006/relationships/image" Target="../media/image202.png"/><Relationship Id="rId223" Type="http://schemas.openxmlformats.org/officeDocument/2006/relationships/image" Target="../media/image223.png"/><Relationship Id="rId244" Type="http://schemas.openxmlformats.org/officeDocument/2006/relationships/image" Target="../media/image244.png"/><Relationship Id="rId430" Type="http://schemas.openxmlformats.org/officeDocument/2006/relationships/image" Target="../media/image430.pn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286" Type="http://schemas.openxmlformats.org/officeDocument/2006/relationships/image" Target="../media/image286.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311" Type="http://schemas.openxmlformats.org/officeDocument/2006/relationships/image" Target="../media/image311.png"/><Relationship Id="rId332" Type="http://schemas.openxmlformats.org/officeDocument/2006/relationships/image" Target="../media/image332.jpeg"/><Relationship Id="rId353" Type="http://schemas.openxmlformats.org/officeDocument/2006/relationships/image" Target="../media/image353.jpeg"/><Relationship Id="rId374" Type="http://schemas.openxmlformats.org/officeDocument/2006/relationships/image" Target="../media/image374.png"/><Relationship Id="rId395" Type="http://schemas.openxmlformats.org/officeDocument/2006/relationships/image" Target="../media/image395.png"/><Relationship Id="rId409" Type="http://schemas.openxmlformats.org/officeDocument/2006/relationships/image" Target="../media/image409.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png"/><Relationship Id="rId420" Type="http://schemas.openxmlformats.org/officeDocument/2006/relationships/image" Target="../media/image420.jpe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jpeg"/><Relationship Id="rId441" Type="http://schemas.openxmlformats.org/officeDocument/2006/relationships/image" Target="../media/image441.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301" Type="http://schemas.openxmlformats.org/officeDocument/2006/relationships/image" Target="../media/image301.png"/><Relationship Id="rId322" Type="http://schemas.openxmlformats.org/officeDocument/2006/relationships/image" Target="../media/image322.jpeg"/><Relationship Id="rId343" Type="http://schemas.openxmlformats.org/officeDocument/2006/relationships/image" Target="../media/image343.png"/><Relationship Id="rId364" Type="http://schemas.openxmlformats.org/officeDocument/2006/relationships/image" Target="../media/image364.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385" Type="http://schemas.openxmlformats.org/officeDocument/2006/relationships/image" Target="../media/image385.jpe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png"/><Relationship Id="rId266" Type="http://schemas.openxmlformats.org/officeDocument/2006/relationships/image" Target="../media/image266.png"/><Relationship Id="rId287" Type="http://schemas.openxmlformats.org/officeDocument/2006/relationships/image" Target="../media/image287.png"/><Relationship Id="rId410" Type="http://schemas.openxmlformats.org/officeDocument/2006/relationships/image" Target="../media/image410.jpeg"/><Relationship Id="rId431" Type="http://schemas.openxmlformats.org/officeDocument/2006/relationships/image" Target="../media/image431.jpe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312" Type="http://schemas.openxmlformats.org/officeDocument/2006/relationships/image" Target="../media/image312.png"/><Relationship Id="rId333" Type="http://schemas.openxmlformats.org/officeDocument/2006/relationships/image" Target="../media/image333.jpeg"/><Relationship Id="rId354" Type="http://schemas.openxmlformats.org/officeDocument/2006/relationships/image" Target="../media/image354.jpe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 Id="rId375" Type="http://schemas.openxmlformats.org/officeDocument/2006/relationships/image" Target="../media/image375.png"/><Relationship Id="rId396" Type="http://schemas.openxmlformats.org/officeDocument/2006/relationships/image" Target="../media/image396.png"/><Relationship Id="rId3" Type="http://schemas.openxmlformats.org/officeDocument/2006/relationships/image" Target="../media/image3.pn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277" Type="http://schemas.openxmlformats.org/officeDocument/2006/relationships/image" Target="../media/image277.png"/><Relationship Id="rId298" Type="http://schemas.openxmlformats.org/officeDocument/2006/relationships/image" Target="../media/image298.png"/><Relationship Id="rId400" Type="http://schemas.openxmlformats.org/officeDocument/2006/relationships/image" Target="../media/image400.png"/><Relationship Id="rId421" Type="http://schemas.openxmlformats.org/officeDocument/2006/relationships/image" Target="../media/image421.png"/><Relationship Id="rId442" Type="http://schemas.openxmlformats.org/officeDocument/2006/relationships/image" Target="../media/image442.jpe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302" Type="http://schemas.openxmlformats.org/officeDocument/2006/relationships/image" Target="../media/image302.png"/><Relationship Id="rId323" Type="http://schemas.openxmlformats.org/officeDocument/2006/relationships/image" Target="../media/image323.jpeg"/><Relationship Id="rId344" Type="http://schemas.openxmlformats.org/officeDocument/2006/relationships/image" Target="../media/image344.jpe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png"/><Relationship Id="rId365" Type="http://schemas.openxmlformats.org/officeDocument/2006/relationships/image" Target="../media/image365.png"/><Relationship Id="rId386" Type="http://schemas.openxmlformats.org/officeDocument/2006/relationships/image" Target="../media/image386.png"/><Relationship Id="rId190" Type="http://schemas.openxmlformats.org/officeDocument/2006/relationships/image" Target="../media/image190.png"/><Relationship Id="rId204" Type="http://schemas.openxmlformats.org/officeDocument/2006/relationships/image" Target="../media/image204.png"/><Relationship Id="rId225" Type="http://schemas.openxmlformats.org/officeDocument/2006/relationships/image" Target="../media/image225.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411" Type="http://schemas.openxmlformats.org/officeDocument/2006/relationships/image" Target="../media/image411.jpeg"/><Relationship Id="rId432" Type="http://schemas.openxmlformats.org/officeDocument/2006/relationships/image" Target="../media/image432.jpeg"/><Relationship Id="rId106" Type="http://schemas.openxmlformats.org/officeDocument/2006/relationships/image" Target="../media/image106.png"/><Relationship Id="rId127" Type="http://schemas.openxmlformats.org/officeDocument/2006/relationships/image" Target="../media/image127.png"/><Relationship Id="rId313" Type="http://schemas.openxmlformats.org/officeDocument/2006/relationships/image" Target="../media/image313.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4.jpeg"/><Relationship Id="rId355" Type="http://schemas.openxmlformats.org/officeDocument/2006/relationships/image" Target="../media/image355.jpeg"/><Relationship Id="rId376" Type="http://schemas.openxmlformats.org/officeDocument/2006/relationships/image" Target="../media/image376.png"/><Relationship Id="rId397" Type="http://schemas.openxmlformats.org/officeDocument/2006/relationships/image" Target="../media/image397.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01" Type="http://schemas.openxmlformats.org/officeDocument/2006/relationships/image" Target="../media/image401.png"/><Relationship Id="rId422" Type="http://schemas.openxmlformats.org/officeDocument/2006/relationships/image" Target="../media/image422.jpeg"/><Relationship Id="rId443" Type="http://schemas.openxmlformats.org/officeDocument/2006/relationships/image" Target="../media/image443.jpeg"/><Relationship Id="rId303" Type="http://schemas.openxmlformats.org/officeDocument/2006/relationships/image" Target="../media/image303.jpe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jpeg"/><Relationship Id="rId387" Type="http://schemas.openxmlformats.org/officeDocument/2006/relationships/image" Target="../media/image387.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jpeg"/><Relationship Id="rId107" Type="http://schemas.openxmlformats.org/officeDocument/2006/relationships/image" Target="../media/image107.png"/><Relationship Id="rId289" Type="http://schemas.openxmlformats.org/officeDocument/2006/relationships/image" Target="../media/image28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jpeg"/><Relationship Id="rId356" Type="http://schemas.openxmlformats.org/officeDocument/2006/relationships/image" Target="../media/image356.jpeg"/><Relationship Id="rId398" Type="http://schemas.openxmlformats.org/officeDocument/2006/relationships/image" Target="../media/image398.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jpeg"/><Relationship Id="rId258" Type="http://schemas.openxmlformats.org/officeDocument/2006/relationships/image" Target="../media/image25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jpeg"/><Relationship Id="rId367" Type="http://schemas.openxmlformats.org/officeDocument/2006/relationships/image" Target="../media/image367.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jpe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jpe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6" Type="http://schemas.openxmlformats.org/officeDocument/2006/relationships/image" Target="../media/image6.png"/><Relationship Id="rId238" Type="http://schemas.openxmlformats.org/officeDocument/2006/relationships/image" Target="../media/image238.png"/><Relationship Id="rId291" Type="http://schemas.openxmlformats.org/officeDocument/2006/relationships/image" Target="../media/image291.png"/><Relationship Id="rId305" Type="http://schemas.openxmlformats.org/officeDocument/2006/relationships/image" Target="../media/image305.jpeg"/><Relationship Id="rId347" Type="http://schemas.openxmlformats.org/officeDocument/2006/relationships/image" Target="../media/image347.jpe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jpe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271" Type="http://schemas.openxmlformats.org/officeDocument/2006/relationships/image" Target="../media/image271.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jpeg"/><Relationship Id="rId369" Type="http://schemas.openxmlformats.org/officeDocument/2006/relationships/image" Target="../media/image369.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jpeg"/><Relationship Id="rId240" Type="http://schemas.openxmlformats.org/officeDocument/2006/relationships/image" Target="../media/image240.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jpe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251" Type="http://schemas.openxmlformats.org/officeDocument/2006/relationships/image" Target="../media/image251.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jpeg"/><Relationship Id="rId349" Type="http://schemas.openxmlformats.org/officeDocument/2006/relationships/image" Target="../media/image349.jpe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jpeg"/><Relationship Id="rId220" Type="http://schemas.openxmlformats.org/officeDocument/2006/relationships/image" Target="../media/image220.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jpe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jpeg"/><Relationship Id="rId200" Type="http://schemas.openxmlformats.org/officeDocument/2006/relationships/image" Target="../media/image200.png"/><Relationship Id="rId382" Type="http://schemas.openxmlformats.org/officeDocument/2006/relationships/image" Target="../media/image382.jpeg"/><Relationship Id="rId438" Type="http://schemas.openxmlformats.org/officeDocument/2006/relationships/image" Target="../media/image438.jpeg"/><Relationship Id="rId242" Type="http://schemas.openxmlformats.org/officeDocument/2006/relationships/image" Target="../media/image242.png"/><Relationship Id="rId284" Type="http://schemas.openxmlformats.org/officeDocument/2006/relationships/image" Target="../media/image284.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jpeg"/><Relationship Id="rId393" Type="http://schemas.openxmlformats.org/officeDocument/2006/relationships/image" Target="../media/image393.png"/><Relationship Id="rId407" Type="http://schemas.openxmlformats.org/officeDocument/2006/relationships/image" Target="../media/image407.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jpeg"/><Relationship Id="rId222" Type="http://schemas.openxmlformats.org/officeDocument/2006/relationships/image" Target="../media/image222.png"/><Relationship Id="rId264" Type="http://schemas.openxmlformats.org/officeDocument/2006/relationships/image" Target="../media/image264.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jpeg"/><Relationship Id="rId373" Type="http://schemas.openxmlformats.org/officeDocument/2006/relationships/image" Target="../media/image373.png"/><Relationship Id="rId429" Type="http://schemas.openxmlformats.org/officeDocument/2006/relationships/image" Target="../media/image429.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jpe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46.jpeg"/><Relationship Id="rId1" Type="http://schemas.openxmlformats.org/officeDocument/2006/relationships/image" Target="../media/image445.png"/></Relationships>
</file>

<file path=xl/drawings/drawing1.xml><?xml version="1.0" encoding="utf-8"?>
<xdr:wsDr xmlns:xdr="http://schemas.openxmlformats.org/drawingml/2006/spreadsheetDrawing" xmlns:a="http://schemas.openxmlformats.org/drawingml/2006/main">
  <xdr:twoCellAnchor editAs="oneCell">
    <xdr:from>
      <xdr:col>16</xdr:col>
      <xdr:colOff>541020</xdr:colOff>
      <xdr:row>2960</xdr:row>
      <xdr:rowOff>15240</xdr:rowOff>
    </xdr:from>
    <xdr:to>
      <xdr:col>18</xdr:col>
      <xdr:colOff>324318</xdr:colOff>
      <xdr:row>2968</xdr:row>
      <xdr:rowOff>89595</xdr:rowOff>
    </xdr:to>
    <xdr:pic>
      <xdr:nvPicPr>
        <xdr:cNvPr id="2" name="Image 1">
          <a:extLst>
            <a:ext uri="{FF2B5EF4-FFF2-40B4-BE49-F238E27FC236}">
              <a16:creationId xmlns:a16="http://schemas.microsoft.com/office/drawing/2014/main" id="{43BD2EC1-3A6D-416B-8C69-C1AE183F5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9233404">
          <a:off x="10246995" y="517803765"/>
          <a:ext cx="745323" cy="1445955"/>
        </a:xfrm>
        <a:prstGeom prst="rect">
          <a:avLst/>
        </a:prstGeom>
      </xdr:spPr>
    </xdr:pic>
    <xdr:clientData/>
  </xdr:twoCellAnchor>
  <xdr:twoCellAnchor editAs="oneCell">
    <xdr:from>
      <xdr:col>12</xdr:col>
      <xdr:colOff>426719</xdr:colOff>
      <xdr:row>2974</xdr:row>
      <xdr:rowOff>66674</xdr:rowOff>
    </xdr:from>
    <xdr:to>
      <xdr:col>14</xdr:col>
      <xdr:colOff>534617</xdr:colOff>
      <xdr:row>2983</xdr:row>
      <xdr:rowOff>41969</xdr:rowOff>
    </xdr:to>
    <xdr:pic>
      <xdr:nvPicPr>
        <xdr:cNvPr id="3" name="Image 2">
          <a:extLst>
            <a:ext uri="{FF2B5EF4-FFF2-40B4-BE49-F238E27FC236}">
              <a16:creationId xmlns:a16="http://schemas.microsoft.com/office/drawing/2014/main" id="{D9CB2277-F717-4EBF-9183-ACA8EA295F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9281936">
          <a:off x="8046719" y="520274549"/>
          <a:ext cx="1108023" cy="1442145"/>
        </a:xfrm>
        <a:prstGeom prst="rect">
          <a:avLst/>
        </a:prstGeom>
      </xdr:spPr>
    </xdr:pic>
    <xdr:clientData/>
  </xdr:twoCellAnchor>
  <xdr:twoCellAnchor editAs="oneCell">
    <xdr:from>
      <xdr:col>4</xdr:col>
      <xdr:colOff>544658</xdr:colOff>
      <xdr:row>101</xdr:row>
      <xdr:rowOff>39831</xdr:rowOff>
    </xdr:from>
    <xdr:to>
      <xdr:col>6</xdr:col>
      <xdr:colOff>421712</xdr:colOff>
      <xdr:row>108</xdr:row>
      <xdr:rowOff>79248</xdr:rowOff>
    </xdr:to>
    <xdr:pic>
      <xdr:nvPicPr>
        <xdr:cNvPr id="4" name="Image 3">
          <a:extLst>
            <a:ext uri="{FF2B5EF4-FFF2-40B4-BE49-F238E27FC236}">
              <a16:creationId xmlns:a16="http://schemas.microsoft.com/office/drawing/2014/main" id="{46060AFA-BA58-457F-B7F8-92D6E5B909E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83183" y="21328206"/>
          <a:ext cx="848604" cy="1258617"/>
        </a:xfrm>
        <a:prstGeom prst="rect">
          <a:avLst/>
        </a:prstGeom>
      </xdr:spPr>
    </xdr:pic>
    <xdr:clientData/>
  </xdr:twoCellAnchor>
  <xdr:twoCellAnchor editAs="oneCell">
    <xdr:from>
      <xdr:col>4</xdr:col>
      <xdr:colOff>535133</xdr:colOff>
      <xdr:row>128</xdr:row>
      <xdr:rowOff>47625</xdr:rowOff>
    </xdr:from>
    <xdr:to>
      <xdr:col>6</xdr:col>
      <xdr:colOff>452923</xdr:colOff>
      <xdr:row>135</xdr:row>
      <xdr:rowOff>71992</xdr:rowOff>
    </xdr:to>
    <xdr:pic>
      <xdr:nvPicPr>
        <xdr:cNvPr id="5" name="Image 4">
          <a:extLst>
            <a:ext uri="{FF2B5EF4-FFF2-40B4-BE49-F238E27FC236}">
              <a16:creationId xmlns:a16="http://schemas.microsoft.com/office/drawing/2014/main" id="{043392D0-ACB4-4BF2-975B-085F36E43EF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973658" y="26384250"/>
          <a:ext cx="889340" cy="1243567"/>
        </a:xfrm>
        <a:prstGeom prst="rect">
          <a:avLst/>
        </a:prstGeom>
      </xdr:spPr>
    </xdr:pic>
    <xdr:clientData/>
  </xdr:twoCellAnchor>
  <xdr:twoCellAnchor editAs="oneCell">
    <xdr:from>
      <xdr:col>4</xdr:col>
      <xdr:colOff>534818</xdr:colOff>
      <xdr:row>173</xdr:row>
      <xdr:rowOff>70138</xdr:rowOff>
    </xdr:from>
    <xdr:to>
      <xdr:col>6</xdr:col>
      <xdr:colOff>461324</xdr:colOff>
      <xdr:row>180</xdr:row>
      <xdr:rowOff>115268</xdr:rowOff>
    </xdr:to>
    <xdr:pic>
      <xdr:nvPicPr>
        <xdr:cNvPr id="6" name="Image 5">
          <a:extLst>
            <a:ext uri="{FF2B5EF4-FFF2-40B4-BE49-F238E27FC236}">
              <a16:creationId xmlns:a16="http://schemas.microsoft.com/office/drawing/2014/main" id="{48B72482-8146-4CA1-AC57-FAA1514992B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973343" y="33950563"/>
          <a:ext cx="898056" cy="1264330"/>
        </a:xfrm>
        <a:prstGeom prst="rect">
          <a:avLst/>
        </a:prstGeom>
      </xdr:spPr>
    </xdr:pic>
    <xdr:clientData/>
  </xdr:twoCellAnchor>
  <xdr:twoCellAnchor editAs="oneCell">
    <xdr:from>
      <xdr:col>4</xdr:col>
      <xdr:colOff>502703</xdr:colOff>
      <xdr:row>187</xdr:row>
      <xdr:rowOff>44650</xdr:rowOff>
    </xdr:from>
    <xdr:to>
      <xdr:col>6</xdr:col>
      <xdr:colOff>491534</xdr:colOff>
      <xdr:row>194</xdr:row>
      <xdr:rowOff>80255</xdr:rowOff>
    </xdr:to>
    <xdr:pic>
      <xdr:nvPicPr>
        <xdr:cNvPr id="7" name="Image 6">
          <a:extLst>
            <a:ext uri="{FF2B5EF4-FFF2-40B4-BE49-F238E27FC236}">
              <a16:creationId xmlns:a16="http://schemas.microsoft.com/office/drawing/2014/main" id="{BE0DF788-7ABE-40C1-9C16-D5B9F5786E2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941228" y="36268225"/>
          <a:ext cx="960381" cy="1254805"/>
        </a:xfrm>
        <a:prstGeom prst="rect">
          <a:avLst/>
        </a:prstGeom>
      </xdr:spPr>
    </xdr:pic>
    <xdr:clientData/>
  </xdr:twoCellAnchor>
  <xdr:twoCellAnchor editAs="oneCell">
    <xdr:from>
      <xdr:col>4</xdr:col>
      <xdr:colOff>465859</xdr:colOff>
      <xdr:row>215</xdr:row>
      <xdr:rowOff>63212</xdr:rowOff>
    </xdr:from>
    <xdr:to>
      <xdr:col>6</xdr:col>
      <xdr:colOff>498533</xdr:colOff>
      <xdr:row>222</xdr:row>
      <xdr:rowOff>110245</xdr:rowOff>
    </xdr:to>
    <xdr:pic>
      <xdr:nvPicPr>
        <xdr:cNvPr id="8" name="Image 7">
          <a:extLst>
            <a:ext uri="{FF2B5EF4-FFF2-40B4-BE49-F238E27FC236}">
              <a16:creationId xmlns:a16="http://schemas.microsoft.com/office/drawing/2014/main" id="{CDE90373-C274-424A-A4CA-666F9ECFCA0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904384" y="40801637"/>
          <a:ext cx="1004224" cy="1266233"/>
        </a:xfrm>
        <a:prstGeom prst="rect">
          <a:avLst/>
        </a:prstGeom>
      </xdr:spPr>
    </xdr:pic>
    <xdr:clientData/>
  </xdr:twoCellAnchor>
  <xdr:twoCellAnchor editAs="oneCell">
    <xdr:from>
      <xdr:col>12</xdr:col>
      <xdr:colOff>309405</xdr:colOff>
      <xdr:row>231</xdr:row>
      <xdr:rowOff>34899</xdr:rowOff>
    </xdr:from>
    <xdr:to>
      <xdr:col>14</xdr:col>
      <xdr:colOff>491577</xdr:colOff>
      <xdr:row>233</xdr:row>
      <xdr:rowOff>155921</xdr:rowOff>
    </xdr:to>
    <xdr:pic>
      <xdr:nvPicPr>
        <xdr:cNvPr id="9" name="Image 8">
          <a:extLst>
            <a:ext uri="{FF2B5EF4-FFF2-40B4-BE49-F238E27FC236}">
              <a16:creationId xmlns:a16="http://schemas.microsoft.com/office/drawing/2014/main" id="{2F3E802D-CDCD-4015-98AD-DABD17EB20D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rot="6571204">
          <a:off x="8288593" y="42947786"/>
          <a:ext cx="463922" cy="1182297"/>
        </a:xfrm>
        <a:prstGeom prst="rect">
          <a:avLst/>
        </a:prstGeom>
      </xdr:spPr>
    </xdr:pic>
    <xdr:clientData/>
  </xdr:twoCellAnchor>
  <xdr:twoCellAnchor editAs="oneCell">
    <xdr:from>
      <xdr:col>8</xdr:col>
      <xdr:colOff>442722</xdr:colOff>
      <xdr:row>231</xdr:row>
      <xdr:rowOff>29366</xdr:rowOff>
    </xdr:from>
    <xdr:to>
      <xdr:col>10</xdr:col>
      <xdr:colOff>376689</xdr:colOff>
      <xdr:row>234</xdr:row>
      <xdr:rowOff>3465</xdr:rowOff>
    </xdr:to>
    <xdr:pic>
      <xdr:nvPicPr>
        <xdr:cNvPr id="10" name="Image 9">
          <a:extLst>
            <a:ext uri="{FF2B5EF4-FFF2-40B4-BE49-F238E27FC236}">
              <a16:creationId xmlns:a16="http://schemas.microsoft.com/office/drawing/2014/main" id="{3418174C-0F26-4B95-8586-EAB5EAE0A11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rot="6477769">
          <a:off x="6204331" y="43035757"/>
          <a:ext cx="488449" cy="1019817"/>
        </a:xfrm>
        <a:prstGeom prst="rect">
          <a:avLst/>
        </a:prstGeom>
      </xdr:spPr>
    </xdr:pic>
    <xdr:clientData/>
  </xdr:twoCellAnchor>
  <xdr:twoCellAnchor editAs="oneCell">
    <xdr:from>
      <xdr:col>4</xdr:col>
      <xdr:colOff>469325</xdr:colOff>
      <xdr:row>566</xdr:row>
      <xdr:rowOff>158461</xdr:rowOff>
    </xdr:from>
    <xdr:to>
      <xdr:col>6</xdr:col>
      <xdr:colOff>491454</xdr:colOff>
      <xdr:row>574</xdr:row>
      <xdr:rowOff>72147</xdr:rowOff>
    </xdr:to>
    <xdr:pic>
      <xdr:nvPicPr>
        <xdr:cNvPr id="11" name="Image 10">
          <a:extLst>
            <a:ext uri="{FF2B5EF4-FFF2-40B4-BE49-F238E27FC236}">
              <a16:creationId xmlns:a16="http://schemas.microsoft.com/office/drawing/2014/main" id="{BD072749-5D7D-419C-BD1E-96D0513496B9}"/>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907850" y="103238011"/>
          <a:ext cx="993679" cy="1275761"/>
        </a:xfrm>
        <a:prstGeom prst="rect">
          <a:avLst/>
        </a:prstGeom>
      </xdr:spPr>
    </xdr:pic>
    <xdr:clientData/>
  </xdr:twoCellAnchor>
  <xdr:twoCellAnchor editAs="oneCell">
    <xdr:from>
      <xdr:col>4</xdr:col>
      <xdr:colOff>485775</xdr:colOff>
      <xdr:row>587</xdr:row>
      <xdr:rowOff>164522</xdr:rowOff>
    </xdr:from>
    <xdr:to>
      <xdr:col>6</xdr:col>
      <xdr:colOff>457794</xdr:colOff>
      <xdr:row>595</xdr:row>
      <xdr:rowOff>72664</xdr:rowOff>
    </xdr:to>
    <xdr:pic>
      <xdr:nvPicPr>
        <xdr:cNvPr id="12" name="Image 11">
          <a:extLst>
            <a:ext uri="{FF2B5EF4-FFF2-40B4-BE49-F238E27FC236}">
              <a16:creationId xmlns:a16="http://schemas.microsoft.com/office/drawing/2014/main" id="{28CD4CB9-E4E6-4A50-87F1-193BF49BD25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924300" y="106634972"/>
          <a:ext cx="943569" cy="1270217"/>
        </a:xfrm>
        <a:prstGeom prst="rect">
          <a:avLst/>
        </a:prstGeom>
      </xdr:spPr>
    </xdr:pic>
    <xdr:clientData/>
  </xdr:twoCellAnchor>
  <xdr:twoCellAnchor editAs="oneCell">
    <xdr:from>
      <xdr:col>4</xdr:col>
      <xdr:colOff>480689</xdr:colOff>
      <xdr:row>600</xdr:row>
      <xdr:rowOff>6658</xdr:rowOff>
    </xdr:from>
    <xdr:to>
      <xdr:col>6</xdr:col>
      <xdr:colOff>499258</xdr:colOff>
      <xdr:row>603</xdr:row>
      <xdr:rowOff>73040</xdr:rowOff>
    </xdr:to>
    <xdr:pic>
      <xdr:nvPicPr>
        <xdr:cNvPr id="13" name="Image 12">
          <a:extLst>
            <a:ext uri="{FF2B5EF4-FFF2-40B4-BE49-F238E27FC236}">
              <a16:creationId xmlns:a16="http://schemas.microsoft.com/office/drawing/2014/main" id="{6B38E476-D55F-494A-91D7-4E303355595D}"/>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rot="18248697">
          <a:off x="4123908" y="108339339"/>
          <a:ext cx="580732" cy="990119"/>
        </a:xfrm>
        <a:prstGeom prst="rect">
          <a:avLst/>
        </a:prstGeom>
      </xdr:spPr>
    </xdr:pic>
    <xdr:clientData/>
  </xdr:twoCellAnchor>
  <xdr:twoCellAnchor editAs="oneCell">
    <xdr:from>
      <xdr:col>4</xdr:col>
      <xdr:colOff>430531</xdr:colOff>
      <xdr:row>611</xdr:row>
      <xdr:rowOff>138200</xdr:rowOff>
    </xdr:from>
    <xdr:to>
      <xdr:col>6</xdr:col>
      <xdr:colOff>460317</xdr:colOff>
      <xdr:row>620</xdr:row>
      <xdr:rowOff>39429</xdr:rowOff>
    </xdr:to>
    <xdr:pic>
      <xdr:nvPicPr>
        <xdr:cNvPr id="14" name="Image 13">
          <a:extLst>
            <a:ext uri="{FF2B5EF4-FFF2-40B4-BE49-F238E27FC236}">
              <a16:creationId xmlns:a16="http://schemas.microsoft.com/office/drawing/2014/main" id="{F31494AD-BE34-43BF-BCE4-72977D605D2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869056" y="110523425"/>
          <a:ext cx="1001336" cy="1358554"/>
        </a:xfrm>
        <a:prstGeom prst="rect">
          <a:avLst/>
        </a:prstGeom>
      </xdr:spPr>
    </xdr:pic>
    <xdr:clientData/>
  </xdr:twoCellAnchor>
  <xdr:twoCellAnchor editAs="oneCell">
    <xdr:from>
      <xdr:col>12</xdr:col>
      <xdr:colOff>331619</xdr:colOff>
      <xdr:row>635</xdr:row>
      <xdr:rowOff>93315</xdr:rowOff>
    </xdr:from>
    <xdr:to>
      <xdr:col>14</xdr:col>
      <xdr:colOff>497574</xdr:colOff>
      <xdr:row>639</xdr:row>
      <xdr:rowOff>75946</xdr:rowOff>
    </xdr:to>
    <xdr:pic>
      <xdr:nvPicPr>
        <xdr:cNvPr id="15" name="Image 14">
          <a:extLst>
            <a:ext uri="{FF2B5EF4-FFF2-40B4-BE49-F238E27FC236}">
              <a16:creationId xmlns:a16="http://schemas.microsoft.com/office/drawing/2014/main" id="{6C7F76F4-2546-431D-B642-520AD0BBCFB4}"/>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rot="18044806">
          <a:off x="8200443" y="113944466"/>
          <a:ext cx="668431" cy="1166080"/>
        </a:xfrm>
        <a:prstGeom prst="rect">
          <a:avLst/>
        </a:prstGeom>
      </xdr:spPr>
    </xdr:pic>
    <xdr:clientData/>
  </xdr:twoCellAnchor>
  <xdr:twoCellAnchor editAs="oneCell">
    <xdr:from>
      <xdr:col>4</xdr:col>
      <xdr:colOff>510068</xdr:colOff>
      <xdr:row>269</xdr:row>
      <xdr:rowOff>75334</xdr:rowOff>
    </xdr:from>
    <xdr:to>
      <xdr:col>6</xdr:col>
      <xdr:colOff>453019</xdr:colOff>
      <xdr:row>276</xdr:row>
      <xdr:rowOff>148999</xdr:rowOff>
    </xdr:to>
    <xdr:pic>
      <xdr:nvPicPr>
        <xdr:cNvPr id="16" name="Image 15">
          <a:extLst>
            <a:ext uri="{FF2B5EF4-FFF2-40B4-BE49-F238E27FC236}">
              <a16:creationId xmlns:a16="http://schemas.microsoft.com/office/drawing/2014/main" id="{062726F6-7C5F-49F5-AC40-6FA5731857E2}"/>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948593" y="49491034"/>
          <a:ext cx="914501" cy="1264290"/>
        </a:xfrm>
        <a:prstGeom prst="rect">
          <a:avLst/>
        </a:prstGeom>
      </xdr:spPr>
    </xdr:pic>
    <xdr:clientData/>
  </xdr:twoCellAnchor>
  <xdr:twoCellAnchor editAs="oneCell">
    <xdr:from>
      <xdr:col>4</xdr:col>
      <xdr:colOff>480581</xdr:colOff>
      <xdr:row>283</xdr:row>
      <xdr:rowOff>69273</xdr:rowOff>
    </xdr:from>
    <xdr:to>
      <xdr:col>6</xdr:col>
      <xdr:colOff>492031</xdr:colOff>
      <xdr:row>290</xdr:row>
      <xdr:rowOff>148655</xdr:rowOff>
    </xdr:to>
    <xdr:pic>
      <xdr:nvPicPr>
        <xdr:cNvPr id="17" name="Image 16">
          <a:extLst>
            <a:ext uri="{FF2B5EF4-FFF2-40B4-BE49-F238E27FC236}">
              <a16:creationId xmlns:a16="http://schemas.microsoft.com/office/drawing/2014/main" id="{B3BC9BE3-4308-45B1-B7EE-B2211D757B7A}"/>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919106" y="51799548"/>
          <a:ext cx="983000" cy="1270007"/>
        </a:xfrm>
        <a:prstGeom prst="rect">
          <a:avLst/>
        </a:prstGeom>
      </xdr:spPr>
    </xdr:pic>
    <xdr:clientData/>
  </xdr:twoCellAnchor>
  <xdr:twoCellAnchor editAs="oneCell">
    <xdr:from>
      <xdr:col>4</xdr:col>
      <xdr:colOff>463261</xdr:colOff>
      <xdr:row>379</xdr:row>
      <xdr:rowOff>165389</xdr:rowOff>
    </xdr:from>
    <xdr:to>
      <xdr:col>6</xdr:col>
      <xdr:colOff>528759</xdr:colOff>
      <xdr:row>387</xdr:row>
      <xdr:rowOff>928</xdr:rowOff>
    </xdr:to>
    <xdr:pic>
      <xdr:nvPicPr>
        <xdr:cNvPr id="18" name="Image 17">
          <a:extLst>
            <a:ext uri="{FF2B5EF4-FFF2-40B4-BE49-F238E27FC236}">
              <a16:creationId xmlns:a16="http://schemas.microsoft.com/office/drawing/2014/main" id="{238000DB-E073-4351-B89B-EF21ED15FA53}"/>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901786" y="67535714"/>
          <a:ext cx="1037048" cy="1273814"/>
        </a:xfrm>
        <a:prstGeom prst="rect">
          <a:avLst/>
        </a:prstGeom>
      </xdr:spPr>
    </xdr:pic>
    <xdr:clientData/>
  </xdr:twoCellAnchor>
  <xdr:twoCellAnchor editAs="oneCell">
    <xdr:from>
      <xdr:col>4</xdr:col>
      <xdr:colOff>479279</xdr:colOff>
      <xdr:row>393</xdr:row>
      <xdr:rowOff>76351</xdr:rowOff>
    </xdr:from>
    <xdr:to>
      <xdr:col>6</xdr:col>
      <xdr:colOff>453687</xdr:colOff>
      <xdr:row>400</xdr:row>
      <xdr:rowOff>71914</xdr:rowOff>
    </xdr:to>
    <xdr:pic>
      <xdr:nvPicPr>
        <xdr:cNvPr id="19" name="Image 18">
          <a:extLst>
            <a:ext uri="{FF2B5EF4-FFF2-40B4-BE49-F238E27FC236}">
              <a16:creationId xmlns:a16="http://schemas.microsoft.com/office/drawing/2014/main" id="{23AF0108-A2B1-4D5F-820E-31CBDECDF103}"/>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3917804" y="69913651"/>
          <a:ext cx="945958" cy="1262388"/>
        </a:xfrm>
        <a:prstGeom prst="rect">
          <a:avLst/>
        </a:prstGeom>
      </xdr:spPr>
    </xdr:pic>
    <xdr:clientData/>
  </xdr:twoCellAnchor>
  <xdr:twoCellAnchor editAs="oneCell">
    <xdr:from>
      <xdr:col>4</xdr:col>
      <xdr:colOff>508290</xdr:colOff>
      <xdr:row>430</xdr:row>
      <xdr:rowOff>103909</xdr:rowOff>
    </xdr:from>
    <xdr:to>
      <xdr:col>6</xdr:col>
      <xdr:colOff>414351</xdr:colOff>
      <xdr:row>437</xdr:row>
      <xdr:rowOff>156793</xdr:rowOff>
    </xdr:to>
    <xdr:pic>
      <xdr:nvPicPr>
        <xdr:cNvPr id="20" name="Image 19">
          <a:extLst>
            <a:ext uri="{FF2B5EF4-FFF2-40B4-BE49-F238E27FC236}">
              <a16:creationId xmlns:a16="http://schemas.microsoft.com/office/drawing/2014/main" id="{153DEAEA-54DC-45D4-ADFA-7C672B2CE988}"/>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946815" y="78894709"/>
          <a:ext cx="877611" cy="1253034"/>
        </a:xfrm>
        <a:prstGeom prst="rect">
          <a:avLst/>
        </a:prstGeom>
      </xdr:spPr>
    </xdr:pic>
    <xdr:clientData/>
  </xdr:twoCellAnchor>
  <xdr:oneCellAnchor>
    <xdr:from>
      <xdr:col>4</xdr:col>
      <xdr:colOff>482314</xdr:colOff>
      <xdr:row>443</xdr:row>
      <xdr:rowOff>112568</xdr:rowOff>
    </xdr:from>
    <xdr:ext cx="874589" cy="1260000"/>
    <xdr:pic>
      <xdr:nvPicPr>
        <xdr:cNvPr id="21" name="Image 20">
          <a:extLst>
            <a:ext uri="{FF2B5EF4-FFF2-40B4-BE49-F238E27FC236}">
              <a16:creationId xmlns:a16="http://schemas.microsoft.com/office/drawing/2014/main" id="{CBF5A5AA-970E-40AC-8901-EFC504BC570D}"/>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920839" y="81113168"/>
          <a:ext cx="874589" cy="1260000"/>
        </a:xfrm>
        <a:prstGeom prst="rect">
          <a:avLst/>
        </a:prstGeom>
      </xdr:spPr>
    </xdr:pic>
    <xdr:clientData/>
  </xdr:oneCellAnchor>
  <xdr:oneCellAnchor>
    <xdr:from>
      <xdr:col>8</xdr:col>
      <xdr:colOff>136153</xdr:colOff>
      <xdr:row>458</xdr:row>
      <xdr:rowOff>125238</xdr:rowOff>
    </xdr:from>
    <xdr:ext cx="1470136" cy="337267"/>
    <xdr:pic>
      <xdr:nvPicPr>
        <xdr:cNvPr id="22" name="Image 21">
          <a:extLst>
            <a:ext uri="{FF2B5EF4-FFF2-40B4-BE49-F238E27FC236}">
              <a16:creationId xmlns:a16="http://schemas.microsoft.com/office/drawing/2014/main" id="{D8F7A357-1CD6-44DD-A91C-66CD275B4BC5}"/>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rot="17943366">
          <a:off x="6198512" y="82988279"/>
          <a:ext cx="337267" cy="1470136"/>
        </a:xfrm>
        <a:prstGeom prst="rect">
          <a:avLst/>
        </a:prstGeom>
      </xdr:spPr>
    </xdr:pic>
    <xdr:clientData/>
  </xdr:oneCellAnchor>
  <xdr:oneCellAnchor>
    <xdr:from>
      <xdr:col>4</xdr:col>
      <xdr:colOff>123569</xdr:colOff>
      <xdr:row>458</xdr:row>
      <xdr:rowOff>114787</xdr:rowOff>
    </xdr:from>
    <xdr:ext cx="1390654" cy="343573"/>
    <xdr:pic>
      <xdr:nvPicPr>
        <xdr:cNvPr id="23" name="Image 22">
          <a:extLst>
            <a:ext uri="{FF2B5EF4-FFF2-40B4-BE49-F238E27FC236}">
              <a16:creationId xmlns:a16="http://schemas.microsoft.com/office/drawing/2014/main" id="{6F6C377E-998A-45D7-B303-2BB8F5BFB8AE}"/>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rot="17937029">
          <a:off x="4085634" y="83020722"/>
          <a:ext cx="343573" cy="1390654"/>
        </a:xfrm>
        <a:prstGeom prst="rect">
          <a:avLst/>
        </a:prstGeom>
      </xdr:spPr>
    </xdr:pic>
    <xdr:clientData/>
  </xdr:oneCellAnchor>
  <xdr:oneCellAnchor>
    <xdr:from>
      <xdr:col>4</xdr:col>
      <xdr:colOff>400918</xdr:colOff>
      <xdr:row>681</xdr:row>
      <xdr:rowOff>69273</xdr:rowOff>
    </xdr:from>
    <xdr:ext cx="985765" cy="1260000"/>
    <xdr:pic>
      <xdr:nvPicPr>
        <xdr:cNvPr id="24" name="Image 23">
          <a:extLst>
            <a:ext uri="{FF2B5EF4-FFF2-40B4-BE49-F238E27FC236}">
              <a16:creationId xmlns:a16="http://schemas.microsoft.com/office/drawing/2014/main" id="{C9119353-9FE6-47FC-A04E-77FA2D25F34A}"/>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839443" y="121503498"/>
          <a:ext cx="985765" cy="1260000"/>
        </a:xfrm>
        <a:prstGeom prst="rect">
          <a:avLst/>
        </a:prstGeom>
      </xdr:spPr>
    </xdr:pic>
    <xdr:clientData/>
  </xdr:oneCellAnchor>
  <xdr:oneCellAnchor>
    <xdr:from>
      <xdr:col>4</xdr:col>
      <xdr:colOff>479194</xdr:colOff>
      <xdr:row>702</xdr:row>
      <xdr:rowOff>55072</xdr:rowOff>
    </xdr:from>
    <xdr:ext cx="941294" cy="1260000"/>
    <xdr:pic>
      <xdr:nvPicPr>
        <xdr:cNvPr id="25" name="Image 24">
          <a:extLst>
            <a:ext uri="{FF2B5EF4-FFF2-40B4-BE49-F238E27FC236}">
              <a16:creationId xmlns:a16="http://schemas.microsoft.com/office/drawing/2014/main" id="{935127A6-A193-4B6C-A002-23CE7441A76C}"/>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917719" y="124937347"/>
          <a:ext cx="941294" cy="1260000"/>
        </a:xfrm>
        <a:prstGeom prst="rect">
          <a:avLst/>
        </a:prstGeom>
      </xdr:spPr>
    </xdr:pic>
    <xdr:clientData/>
  </xdr:oneCellAnchor>
  <xdr:oneCellAnchor>
    <xdr:from>
      <xdr:col>4</xdr:col>
      <xdr:colOff>371475</xdr:colOff>
      <xdr:row>714</xdr:row>
      <xdr:rowOff>0</xdr:rowOff>
    </xdr:from>
    <xdr:ext cx="1094497" cy="629578"/>
    <xdr:pic>
      <xdr:nvPicPr>
        <xdr:cNvPr id="26" name="Image 25">
          <a:extLst>
            <a:ext uri="{FF2B5EF4-FFF2-40B4-BE49-F238E27FC236}">
              <a16:creationId xmlns:a16="http://schemas.microsoft.com/office/drawing/2014/main" id="{16728A40-937A-4AA4-94D3-7D17ECE007A1}"/>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rot="18248697">
          <a:off x="4042460" y="126545290"/>
          <a:ext cx="629578" cy="1094497"/>
        </a:xfrm>
        <a:prstGeom prst="rect">
          <a:avLst/>
        </a:prstGeom>
      </xdr:spPr>
    </xdr:pic>
    <xdr:clientData/>
  </xdr:oneCellAnchor>
  <xdr:twoCellAnchor editAs="oneCell">
    <xdr:from>
      <xdr:col>8</xdr:col>
      <xdr:colOff>517312</xdr:colOff>
      <xdr:row>713</xdr:row>
      <xdr:rowOff>79097</xdr:rowOff>
    </xdr:from>
    <xdr:to>
      <xdr:col>10</xdr:col>
      <xdr:colOff>574550</xdr:colOff>
      <xdr:row>717</xdr:row>
      <xdr:rowOff>71519</xdr:rowOff>
    </xdr:to>
    <xdr:pic>
      <xdr:nvPicPr>
        <xdr:cNvPr id="27" name="Image 26">
          <a:extLst>
            <a:ext uri="{FF2B5EF4-FFF2-40B4-BE49-F238E27FC236}">
              <a16:creationId xmlns:a16="http://schemas.microsoft.com/office/drawing/2014/main" id="{DE9FCBB4-5A9C-44FF-A8B1-15EFAF992C9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rot="18044806">
          <a:off x="6245670" y="126452964"/>
          <a:ext cx="678222" cy="1143088"/>
        </a:xfrm>
        <a:prstGeom prst="rect">
          <a:avLst/>
        </a:prstGeom>
      </xdr:spPr>
    </xdr:pic>
    <xdr:clientData/>
  </xdr:twoCellAnchor>
  <xdr:oneCellAnchor>
    <xdr:from>
      <xdr:col>12</xdr:col>
      <xdr:colOff>282068</xdr:colOff>
      <xdr:row>749</xdr:row>
      <xdr:rowOff>67036</xdr:rowOff>
    </xdr:from>
    <xdr:ext cx="1220528" cy="702074"/>
    <xdr:pic>
      <xdr:nvPicPr>
        <xdr:cNvPr id="28" name="Image 27">
          <a:extLst>
            <a:ext uri="{FF2B5EF4-FFF2-40B4-BE49-F238E27FC236}">
              <a16:creationId xmlns:a16="http://schemas.microsoft.com/office/drawing/2014/main" id="{DA9813B9-A635-4757-A967-D437E6C10CA1}"/>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rot="18044806">
          <a:off x="8161295" y="132195784"/>
          <a:ext cx="702074" cy="1220528"/>
        </a:xfrm>
        <a:prstGeom prst="rect">
          <a:avLst/>
        </a:prstGeom>
      </xdr:spPr>
    </xdr:pic>
    <xdr:clientData/>
  </xdr:oneCellAnchor>
  <xdr:twoCellAnchor editAs="oneCell">
    <xdr:from>
      <xdr:col>4</xdr:col>
      <xdr:colOff>400916</xdr:colOff>
      <xdr:row>796</xdr:row>
      <xdr:rowOff>101311</xdr:rowOff>
    </xdr:from>
    <xdr:to>
      <xdr:col>6</xdr:col>
      <xdr:colOff>377184</xdr:colOff>
      <xdr:row>804</xdr:row>
      <xdr:rowOff>3741</xdr:rowOff>
    </xdr:to>
    <xdr:pic>
      <xdr:nvPicPr>
        <xdr:cNvPr id="29" name="Image 28">
          <a:extLst>
            <a:ext uri="{FF2B5EF4-FFF2-40B4-BE49-F238E27FC236}">
              <a16:creationId xmlns:a16="http://schemas.microsoft.com/office/drawing/2014/main" id="{47D9850B-9049-4879-816E-116D91FC1D1D}"/>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3839441" y="139909261"/>
          <a:ext cx="947818" cy="1274030"/>
        </a:xfrm>
        <a:prstGeom prst="rect">
          <a:avLst/>
        </a:prstGeom>
      </xdr:spPr>
    </xdr:pic>
    <xdr:clientData/>
  </xdr:twoCellAnchor>
  <xdr:twoCellAnchor editAs="oneCell">
    <xdr:from>
      <xdr:col>4</xdr:col>
      <xdr:colOff>423429</xdr:colOff>
      <xdr:row>817</xdr:row>
      <xdr:rowOff>41563</xdr:rowOff>
    </xdr:from>
    <xdr:to>
      <xdr:col>6</xdr:col>
      <xdr:colOff>423039</xdr:colOff>
      <xdr:row>824</xdr:row>
      <xdr:rowOff>114577</xdr:rowOff>
    </xdr:to>
    <xdr:pic>
      <xdr:nvPicPr>
        <xdr:cNvPr id="30" name="Image 29">
          <a:extLst>
            <a:ext uri="{FF2B5EF4-FFF2-40B4-BE49-F238E27FC236}">
              <a16:creationId xmlns:a16="http://schemas.microsoft.com/office/drawing/2014/main" id="{D4E216AE-BA6F-4DCB-925C-9C1B1282B8B3}"/>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861954" y="143240413"/>
          <a:ext cx="971160" cy="1263639"/>
        </a:xfrm>
        <a:prstGeom prst="rect">
          <a:avLst/>
        </a:prstGeom>
      </xdr:spPr>
    </xdr:pic>
    <xdr:clientData/>
  </xdr:twoCellAnchor>
  <xdr:twoCellAnchor editAs="oneCell">
    <xdr:from>
      <xdr:col>8</xdr:col>
      <xdr:colOff>637375</xdr:colOff>
      <xdr:row>852</xdr:row>
      <xdr:rowOff>48038</xdr:rowOff>
    </xdr:from>
    <xdr:to>
      <xdr:col>10</xdr:col>
      <xdr:colOff>263789</xdr:colOff>
      <xdr:row>855</xdr:row>
      <xdr:rowOff>71989</xdr:rowOff>
    </xdr:to>
    <xdr:pic>
      <xdr:nvPicPr>
        <xdr:cNvPr id="31" name="Image 30">
          <a:extLst>
            <a:ext uri="{FF2B5EF4-FFF2-40B4-BE49-F238E27FC236}">
              <a16:creationId xmlns:a16="http://schemas.microsoft.com/office/drawing/2014/main" id="{6559782B-3D67-4950-9D73-CA0C6EA50719}"/>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rot="18018283">
          <a:off x="6220281" y="148760607"/>
          <a:ext cx="538301" cy="712264"/>
        </a:xfrm>
        <a:prstGeom prst="rect">
          <a:avLst/>
        </a:prstGeom>
      </xdr:spPr>
    </xdr:pic>
    <xdr:clientData/>
  </xdr:twoCellAnchor>
  <xdr:oneCellAnchor>
    <xdr:from>
      <xdr:col>4</xdr:col>
      <xdr:colOff>400916</xdr:colOff>
      <xdr:row>890</xdr:row>
      <xdr:rowOff>92652</xdr:rowOff>
    </xdr:from>
    <xdr:ext cx="941294" cy="1260000"/>
    <xdr:pic>
      <xdr:nvPicPr>
        <xdr:cNvPr id="32" name="Image 31">
          <a:extLst>
            <a:ext uri="{FF2B5EF4-FFF2-40B4-BE49-F238E27FC236}">
              <a16:creationId xmlns:a16="http://schemas.microsoft.com/office/drawing/2014/main" id="{C07D6A2D-85F6-453C-8B3A-17C65EAD7A03}"/>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3839441" y="154864377"/>
          <a:ext cx="941294" cy="1260000"/>
        </a:xfrm>
        <a:prstGeom prst="rect">
          <a:avLst/>
        </a:prstGeom>
      </xdr:spPr>
    </xdr:pic>
    <xdr:clientData/>
  </xdr:oneCellAnchor>
  <xdr:oneCellAnchor>
    <xdr:from>
      <xdr:col>4</xdr:col>
      <xdr:colOff>357620</xdr:colOff>
      <xdr:row>911</xdr:row>
      <xdr:rowOff>58882</xdr:rowOff>
    </xdr:from>
    <xdr:ext cx="978353" cy="1260000"/>
    <xdr:pic>
      <xdr:nvPicPr>
        <xdr:cNvPr id="33" name="Image 32">
          <a:extLst>
            <a:ext uri="{FF2B5EF4-FFF2-40B4-BE49-F238E27FC236}">
              <a16:creationId xmlns:a16="http://schemas.microsoft.com/office/drawing/2014/main" id="{4A3159E4-06CA-4F4C-BF0E-04B31D27163E}"/>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796145" y="158211982"/>
          <a:ext cx="978353" cy="1260000"/>
        </a:xfrm>
        <a:prstGeom prst="rect">
          <a:avLst/>
        </a:prstGeom>
      </xdr:spPr>
    </xdr:pic>
    <xdr:clientData/>
  </xdr:oneCellAnchor>
  <xdr:twoCellAnchor editAs="oneCell">
    <xdr:from>
      <xdr:col>4</xdr:col>
      <xdr:colOff>387927</xdr:colOff>
      <xdr:row>840</xdr:row>
      <xdr:rowOff>77205</xdr:rowOff>
    </xdr:from>
    <xdr:to>
      <xdr:col>6</xdr:col>
      <xdr:colOff>339029</xdr:colOff>
      <xdr:row>847</xdr:row>
      <xdr:rowOff>150216</xdr:rowOff>
    </xdr:to>
    <xdr:pic>
      <xdr:nvPicPr>
        <xdr:cNvPr id="34" name="Image 33">
          <a:extLst>
            <a:ext uri="{FF2B5EF4-FFF2-40B4-BE49-F238E27FC236}">
              <a16:creationId xmlns:a16="http://schemas.microsoft.com/office/drawing/2014/main" id="{A7A0C38B-C3B1-46FC-BF5E-4D890EAEE603}"/>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3826452" y="146981280"/>
          <a:ext cx="922652" cy="1263636"/>
        </a:xfrm>
        <a:prstGeom prst="rect">
          <a:avLst/>
        </a:prstGeom>
      </xdr:spPr>
    </xdr:pic>
    <xdr:clientData/>
  </xdr:twoCellAnchor>
  <xdr:twoCellAnchor editAs="oneCell">
    <xdr:from>
      <xdr:col>4</xdr:col>
      <xdr:colOff>430359</xdr:colOff>
      <xdr:row>934</xdr:row>
      <xdr:rowOff>120361</xdr:rowOff>
    </xdr:from>
    <xdr:to>
      <xdr:col>6</xdr:col>
      <xdr:colOff>346522</xdr:colOff>
      <xdr:row>942</xdr:row>
      <xdr:rowOff>2873</xdr:rowOff>
    </xdr:to>
    <xdr:pic>
      <xdr:nvPicPr>
        <xdr:cNvPr id="35" name="Image 34">
          <a:extLst>
            <a:ext uri="{FF2B5EF4-FFF2-40B4-BE49-F238E27FC236}">
              <a16:creationId xmlns:a16="http://schemas.microsoft.com/office/drawing/2014/main" id="{E735B3FF-162F-440A-AB94-970768F4CA78}"/>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3868884" y="161950111"/>
          <a:ext cx="887713" cy="1273162"/>
        </a:xfrm>
        <a:prstGeom prst="rect">
          <a:avLst/>
        </a:prstGeom>
      </xdr:spPr>
    </xdr:pic>
    <xdr:clientData/>
  </xdr:twoCellAnchor>
  <xdr:oneCellAnchor>
    <xdr:from>
      <xdr:col>4</xdr:col>
      <xdr:colOff>446636</xdr:colOff>
      <xdr:row>1131</xdr:row>
      <xdr:rowOff>42776</xdr:rowOff>
    </xdr:from>
    <xdr:ext cx="941294" cy="1260000"/>
    <xdr:pic>
      <xdr:nvPicPr>
        <xdr:cNvPr id="36" name="Image 35">
          <a:extLst>
            <a:ext uri="{FF2B5EF4-FFF2-40B4-BE49-F238E27FC236}">
              <a16:creationId xmlns:a16="http://schemas.microsoft.com/office/drawing/2014/main" id="{E4E204AC-D34B-46D0-A642-608ABF0D2CD9}"/>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3885161" y="192885926"/>
          <a:ext cx="941294" cy="1260000"/>
        </a:xfrm>
        <a:prstGeom prst="rect">
          <a:avLst/>
        </a:prstGeom>
      </xdr:spPr>
    </xdr:pic>
    <xdr:clientData/>
  </xdr:oneCellAnchor>
  <xdr:oneCellAnchor>
    <xdr:from>
      <xdr:col>4</xdr:col>
      <xdr:colOff>446636</xdr:colOff>
      <xdr:row>1152</xdr:row>
      <xdr:rowOff>16279</xdr:rowOff>
    </xdr:from>
    <xdr:ext cx="978353" cy="1260000"/>
    <xdr:pic>
      <xdr:nvPicPr>
        <xdr:cNvPr id="37" name="Image 36">
          <a:extLst>
            <a:ext uri="{FF2B5EF4-FFF2-40B4-BE49-F238E27FC236}">
              <a16:creationId xmlns:a16="http://schemas.microsoft.com/office/drawing/2014/main" id="{02D96A14-B9BB-4A8C-AFD0-F47E18A452B7}"/>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885161" y="196250329"/>
          <a:ext cx="978353" cy="1260000"/>
        </a:xfrm>
        <a:prstGeom prst="rect">
          <a:avLst/>
        </a:prstGeom>
      </xdr:spPr>
    </xdr:pic>
    <xdr:clientData/>
  </xdr:oneCellAnchor>
  <xdr:oneCellAnchor>
    <xdr:from>
      <xdr:col>8</xdr:col>
      <xdr:colOff>399594</xdr:colOff>
      <xdr:row>1185</xdr:row>
      <xdr:rowOff>82449</xdr:rowOff>
    </xdr:from>
    <xdr:ext cx="1074365" cy="899714"/>
    <xdr:pic>
      <xdr:nvPicPr>
        <xdr:cNvPr id="38" name="Image 37">
          <a:extLst>
            <a:ext uri="{FF2B5EF4-FFF2-40B4-BE49-F238E27FC236}">
              <a16:creationId xmlns:a16="http://schemas.microsoft.com/office/drawing/2014/main" id="{62C9420E-7D5D-462E-B49A-97154CA3DE83}"/>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rot="20557355">
          <a:off x="5895519" y="201650499"/>
          <a:ext cx="1074365" cy="899714"/>
        </a:xfrm>
        <a:prstGeom prst="rect">
          <a:avLst/>
        </a:prstGeom>
      </xdr:spPr>
    </xdr:pic>
    <xdr:clientData/>
  </xdr:oneCellAnchor>
  <xdr:oneCellAnchor>
    <xdr:from>
      <xdr:col>4</xdr:col>
      <xdr:colOff>437283</xdr:colOff>
      <xdr:row>1196</xdr:row>
      <xdr:rowOff>106507</xdr:rowOff>
    </xdr:from>
    <xdr:ext cx="1008000" cy="1278807"/>
    <xdr:pic>
      <xdr:nvPicPr>
        <xdr:cNvPr id="39" name="Image 38">
          <a:extLst>
            <a:ext uri="{FF2B5EF4-FFF2-40B4-BE49-F238E27FC236}">
              <a16:creationId xmlns:a16="http://schemas.microsoft.com/office/drawing/2014/main" id="{6C311650-EE95-4AF8-AEFC-AABE71F5E2FA}"/>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3875808" y="203322382"/>
          <a:ext cx="1008000" cy="1278807"/>
        </a:xfrm>
        <a:prstGeom prst="rect">
          <a:avLst/>
        </a:prstGeom>
      </xdr:spPr>
    </xdr:pic>
    <xdr:clientData/>
  </xdr:oneCellAnchor>
  <xdr:twoCellAnchor editAs="oneCell">
    <xdr:from>
      <xdr:col>4</xdr:col>
      <xdr:colOff>432954</xdr:colOff>
      <xdr:row>1278</xdr:row>
      <xdr:rowOff>47626</xdr:rowOff>
    </xdr:from>
    <xdr:to>
      <xdr:col>6</xdr:col>
      <xdr:colOff>377108</xdr:colOff>
      <xdr:row>1285</xdr:row>
      <xdr:rowOff>118731</xdr:rowOff>
    </xdr:to>
    <xdr:pic>
      <xdr:nvPicPr>
        <xdr:cNvPr id="40" name="Image 39">
          <a:extLst>
            <a:ext uri="{FF2B5EF4-FFF2-40B4-BE49-F238E27FC236}">
              <a16:creationId xmlns:a16="http://schemas.microsoft.com/office/drawing/2014/main" id="{86CE11E3-420A-4690-9822-BA03E103EB4A}"/>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3871479" y="216169876"/>
          <a:ext cx="915704" cy="1261730"/>
        </a:xfrm>
        <a:prstGeom prst="rect">
          <a:avLst/>
        </a:prstGeom>
      </xdr:spPr>
    </xdr:pic>
    <xdr:clientData/>
  </xdr:twoCellAnchor>
  <xdr:twoCellAnchor editAs="oneCell">
    <xdr:from>
      <xdr:col>4</xdr:col>
      <xdr:colOff>481998</xdr:colOff>
      <xdr:row>54</xdr:row>
      <xdr:rowOff>23513</xdr:rowOff>
    </xdr:from>
    <xdr:to>
      <xdr:col>6</xdr:col>
      <xdr:colOff>491511</xdr:colOff>
      <xdr:row>61</xdr:row>
      <xdr:rowOff>110899</xdr:rowOff>
    </xdr:to>
    <xdr:pic>
      <xdr:nvPicPr>
        <xdr:cNvPr id="41" name="Image 40">
          <a:extLst>
            <a:ext uri="{FF2B5EF4-FFF2-40B4-BE49-F238E27FC236}">
              <a16:creationId xmlns:a16="http://schemas.microsoft.com/office/drawing/2014/main" id="{AB8C2231-2CE9-4D9B-983C-E9F3C87C05B1}"/>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3920523" y="13815713"/>
          <a:ext cx="981063" cy="1278011"/>
        </a:xfrm>
        <a:prstGeom prst="rect">
          <a:avLst/>
        </a:prstGeom>
      </xdr:spPr>
    </xdr:pic>
    <xdr:clientData/>
  </xdr:twoCellAnchor>
  <xdr:oneCellAnchor>
    <xdr:from>
      <xdr:col>4</xdr:col>
      <xdr:colOff>486109</xdr:colOff>
      <xdr:row>1302</xdr:row>
      <xdr:rowOff>49289</xdr:rowOff>
    </xdr:from>
    <xdr:ext cx="911647" cy="1260000"/>
    <xdr:pic>
      <xdr:nvPicPr>
        <xdr:cNvPr id="42" name="Image 41">
          <a:extLst>
            <a:ext uri="{FF2B5EF4-FFF2-40B4-BE49-F238E27FC236}">
              <a16:creationId xmlns:a16="http://schemas.microsoft.com/office/drawing/2014/main" id="{DD64C3F4-8F80-4BC3-B8D5-A27316649A2C}"/>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924634" y="220191089"/>
          <a:ext cx="911647" cy="1260000"/>
        </a:xfrm>
        <a:prstGeom prst="rect">
          <a:avLst/>
        </a:prstGeom>
      </xdr:spPr>
    </xdr:pic>
    <xdr:clientData/>
  </xdr:oneCellAnchor>
  <xdr:oneCellAnchor>
    <xdr:from>
      <xdr:col>4</xdr:col>
      <xdr:colOff>442253</xdr:colOff>
      <xdr:row>1323</xdr:row>
      <xdr:rowOff>39097</xdr:rowOff>
    </xdr:from>
    <xdr:ext cx="956117" cy="1260000"/>
    <xdr:pic>
      <xdr:nvPicPr>
        <xdr:cNvPr id="43" name="Image 42">
          <a:extLst>
            <a:ext uri="{FF2B5EF4-FFF2-40B4-BE49-F238E27FC236}">
              <a16:creationId xmlns:a16="http://schemas.microsoft.com/office/drawing/2014/main" id="{F809FA61-51C8-4CB8-A701-07E6B60676C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3880778" y="223543222"/>
          <a:ext cx="956117" cy="1260000"/>
        </a:xfrm>
        <a:prstGeom prst="rect">
          <a:avLst/>
        </a:prstGeom>
      </xdr:spPr>
    </xdr:pic>
    <xdr:clientData/>
  </xdr:oneCellAnchor>
  <xdr:oneCellAnchor>
    <xdr:from>
      <xdr:col>12</xdr:col>
      <xdr:colOff>362253</xdr:colOff>
      <xdr:row>1313</xdr:row>
      <xdr:rowOff>113893</xdr:rowOff>
    </xdr:from>
    <xdr:ext cx="1154989" cy="664374"/>
    <xdr:pic>
      <xdr:nvPicPr>
        <xdr:cNvPr id="44" name="Image 43">
          <a:extLst>
            <a:ext uri="{FF2B5EF4-FFF2-40B4-BE49-F238E27FC236}">
              <a16:creationId xmlns:a16="http://schemas.microsoft.com/office/drawing/2014/main" id="{5238BEE2-4B7F-45CC-9E20-DD09A2A11FCF}"/>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rot="18044806">
          <a:off x="8227561" y="221734410"/>
          <a:ext cx="664374" cy="1154989"/>
        </a:xfrm>
        <a:prstGeom prst="rect">
          <a:avLst/>
        </a:prstGeom>
      </xdr:spPr>
    </xdr:pic>
    <xdr:clientData/>
  </xdr:oneCellAnchor>
  <xdr:oneCellAnchor>
    <xdr:from>
      <xdr:col>4</xdr:col>
      <xdr:colOff>320879</xdr:colOff>
      <xdr:row>1334</xdr:row>
      <xdr:rowOff>100799</xdr:rowOff>
    </xdr:from>
    <xdr:ext cx="1271194" cy="731218"/>
    <xdr:pic>
      <xdr:nvPicPr>
        <xdr:cNvPr id="45" name="Image 44">
          <a:extLst>
            <a:ext uri="{FF2B5EF4-FFF2-40B4-BE49-F238E27FC236}">
              <a16:creationId xmlns:a16="http://schemas.microsoft.com/office/drawing/2014/main" id="{F2566957-4CBF-41ED-AE69-99940286E239}"/>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rot="18044806">
          <a:off x="4029392" y="225058961"/>
          <a:ext cx="731218" cy="1271194"/>
        </a:xfrm>
        <a:prstGeom prst="rect">
          <a:avLst/>
        </a:prstGeom>
      </xdr:spPr>
    </xdr:pic>
    <xdr:clientData/>
  </xdr:oneCellAnchor>
  <xdr:twoCellAnchor editAs="oneCell">
    <xdr:from>
      <xdr:col>4</xdr:col>
      <xdr:colOff>424297</xdr:colOff>
      <xdr:row>1344</xdr:row>
      <xdr:rowOff>85258</xdr:rowOff>
    </xdr:from>
    <xdr:to>
      <xdr:col>6</xdr:col>
      <xdr:colOff>376820</xdr:colOff>
      <xdr:row>1351</xdr:row>
      <xdr:rowOff>157057</xdr:rowOff>
    </xdr:to>
    <xdr:pic>
      <xdr:nvPicPr>
        <xdr:cNvPr id="46" name="Image 45">
          <a:extLst>
            <a:ext uri="{FF2B5EF4-FFF2-40B4-BE49-F238E27FC236}">
              <a16:creationId xmlns:a16="http://schemas.microsoft.com/office/drawing/2014/main" id="{49E9658B-B278-48AA-B009-D6799DF9F80E}"/>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3862822" y="226951708"/>
          <a:ext cx="924073" cy="1262424"/>
        </a:xfrm>
        <a:prstGeom prst="rect">
          <a:avLst/>
        </a:prstGeom>
      </xdr:spPr>
    </xdr:pic>
    <xdr:clientData/>
  </xdr:twoCellAnchor>
  <xdr:twoCellAnchor editAs="oneCell">
    <xdr:from>
      <xdr:col>4</xdr:col>
      <xdr:colOff>282817</xdr:colOff>
      <xdr:row>1356</xdr:row>
      <xdr:rowOff>39436</xdr:rowOff>
    </xdr:from>
    <xdr:to>
      <xdr:col>6</xdr:col>
      <xdr:colOff>452807</xdr:colOff>
      <xdr:row>1359</xdr:row>
      <xdr:rowOff>71780</xdr:rowOff>
    </xdr:to>
    <xdr:pic>
      <xdr:nvPicPr>
        <xdr:cNvPr id="47" name="Image 46">
          <a:extLst>
            <a:ext uri="{FF2B5EF4-FFF2-40B4-BE49-F238E27FC236}">
              <a16:creationId xmlns:a16="http://schemas.microsoft.com/office/drawing/2014/main" id="{95106E3E-EA7E-42FC-AECB-9BE72E220FFF}"/>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rot="18398303">
          <a:off x="4018765" y="228503938"/>
          <a:ext cx="546694" cy="1141540"/>
        </a:xfrm>
        <a:prstGeom prst="rect">
          <a:avLst/>
        </a:prstGeom>
      </xdr:spPr>
    </xdr:pic>
    <xdr:clientData/>
  </xdr:twoCellAnchor>
  <xdr:oneCellAnchor>
    <xdr:from>
      <xdr:col>4</xdr:col>
      <xdr:colOff>201499</xdr:colOff>
      <xdr:row>1385</xdr:row>
      <xdr:rowOff>7167</xdr:rowOff>
    </xdr:from>
    <xdr:ext cx="1344081" cy="499569"/>
    <xdr:pic>
      <xdr:nvPicPr>
        <xdr:cNvPr id="48" name="Image 47">
          <a:extLst>
            <a:ext uri="{FF2B5EF4-FFF2-40B4-BE49-F238E27FC236}">
              <a16:creationId xmlns:a16="http://schemas.microsoft.com/office/drawing/2014/main" id="{290BD30B-B53A-404A-BFC5-0BBB006B6D9C}"/>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062280" y="233071236"/>
          <a:ext cx="499569" cy="1344081"/>
        </a:xfrm>
        <a:prstGeom prst="rect">
          <a:avLst/>
        </a:prstGeom>
      </xdr:spPr>
    </xdr:pic>
    <xdr:clientData/>
  </xdr:oneCellAnchor>
  <xdr:twoCellAnchor editAs="oneCell">
    <xdr:from>
      <xdr:col>12</xdr:col>
      <xdr:colOff>266276</xdr:colOff>
      <xdr:row>1384</xdr:row>
      <xdr:rowOff>151644</xdr:rowOff>
    </xdr:from>
    <xdr:to>
      <xdr:col>14</xdr:col>
      <xdr:colOff>614289</xdr:colOff>
      <xdr:row>1388</xdr:row>
      <xdr:rowOff>35088</xdr:rowOff>
    </xdr:to>
    <xdr:pic>
      <xdr:nvPicPr>
        <xdr:cNvPr id="49" name="Image 48">
          <a:extLst>
            <a:ext uri="{FF2B5EF4-FFF2-40B4-BE49-F238E27FC236}">
              <a16:creationId xmlns:a16="http://schemas.microsoft.com/office/drawing/2014/main" id="{0DD9FF0B-7A54-4EE3-96B9-CD73FB8218D8}"/>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rot="6534728">
          <a:off x="8275723" y="233077072"/>
          <a:ext cx="569244" cy="1348138"/>
        </a:xfrm>
        <a:prstGeom prst="rect">
          <a:avLst/>
        </a:prstGeom>
      </xdr:spPr>
    </xdr:pic>
    <xdr:clientData/>
  </xdr:twoCellAnchor>
  <xdr:twoCellAnchor editAs="oneCell">
    <xdr:from>
      <xdr:col>8</xdr:col>
      <xdr:colOff>401620</xdr:colOff>
      <xdr:row>1384</xdr:row>
      <xdr:rowOff>145296</xdr:rowOff>
    </xdr:from>
    <xdr:to>
      <xdr:col>10</xdr:col>
      <xdr:colOff>415044</xdr:colOff>
      <xdr:row>1388</xdr:row>
      <xdr:rowOff>4737</xdr:rowOff>
    </xdr:to>
    <xdr:pic>
      <xdr:nvPicPr>
        <xdr:cNvPr id="50" name="Image 49">
          <a:extLst>
            <a:ext uri="{FF2B5EF4-FFF2-40B4-BE49-F238E27FC236}">
              <a16:creationId xmlns:a16="http://schemas.microsoft.com/office/drawing/2014/main" id="{3C802DC1-C6B3-46BB-8E9F-057DAA5C154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rot="6767139">
          <a:off x="6174561" y="233183155"/>
          <a:ext cx="545241" cy="1099274"/>
        </a:xfrm>
        <a:prstGeom prst="rect">
          <a:avLst/>
        </a:prstGeom>
      </xdr:spPr>
    </xdr:pic>
    <xdr:clientData/>
  </xdr:twoCellAnchor>
  <xdr:twoCellAnchor editAs="oneCell">
    <xdr:from>
      <xdr:col>4</xdr:col>
      <xdr:colOff>462237</xdr:colOff>
      <xdr:row>1367</xdr:row>
      <xdr:rowOff>9725</xdr:rowOff>
    </xdr:from>
    <xdr:to>
      <xdr:col>6</xdr:col>
      <xdr:colOff>414536</xdr:colOff>
      <xdr:row>1374</xdr:row>
      <xdr:rowOff>79617</xdr:rowOff>
    </xdr:to>
    <xdr:pic>
      <xdr:nvPicPr>
        <xdr:cNvPr id="51" name="Image 50">
          <a:extLst>
            <a:ext uri="{FF2B5EF4-FFF2-40B4-BE49-F238E27FC236}">
              <a16:creationId xmlns:a16="http://schemas.microsoft.com/office/drawing/2014/main" id="{9BC8F5E8-F018-4668-88D2-0DCE7C90DE4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3900762" y="230581400"/>
          <a:ext cx="923849" cy="1260517"/>
        </a:xfrm>
        <a:prstGeom prst="rect">
          <a:avLst/>
        </a:prstGeom>
      </xdr:spPr>
    </xdr:pic>
    <xdr:clientData/>
  </xdr:twoCellAnchor>
  <xdr:twoCellAnchor editAs="oneCell">
    <xdr:from>
      <xdr:col>4</xdr:col>
      <xdr:colOff>396986</xdr:colOff>
      <xdr:row>1404</xdr:row>
      <xdr:rowOff>34638</xdr:rowOff>
    </xdr:from>
    <xdr:to>
      <xdr:col>6</xdr:col>
      <xdr:colOff>416130</xdr:colOff>
      <xdr:row>1411</xdr:row>
      <xdr:rowOff>110251</xdr:rowOff>
    </xdr:to>
    <xdr:pic>
      <xdr:nvPicPr>
        <xdr:cNvPr id="52" name="Image 51">
          <a:extLst>
            <a:ext uri="{FF2B5EF4-FFF2-40B4-BE49-F238E27FC236}">
              <a16:creationId xmlns:a16="http://schemas.microsoft.com/office/drawing/2014/main" id="{56A86F6C-3179-47A7-B912-776A7AF2B4B1}"/>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3835511" y="236835663"/>
          <a:ext cx="990694" cy="1266238"/>
        </a:xfrm>
        <a:prstGeom prst="rect">
          <a:avLst/>
        </a:prstGeom>
      </xdr:spPr>
    </xdr:pic>
    <xdr:clientData/>
  </xdr:twoCellAnchor>
  <xdr:oneCellAnchor>
    <xdr:from>
      <xdr:col>4</xdr:col>
      <xdr:colOff>130413</xdr:colOff>
      <xdr:row>1426</xdr:row>
      <xdr:rowOff>102104</xdr:rowOff>
    </xdr:from>
    <xdr:ext cx="1334683" cy="329745"/>
    <xdr:pic>
      <xdr:nvPicPr>
        <xdr:cNvPr id="53" name="Image 52">
          <a:extLst>
            <a:ext uri="{FF2B5EF4-FFF2-40B4-BE49-F238E27FC236}">
              <a16:creationId xmlns:a16="http://schemas.microsoft.com/office/drawing/2014/main" id="{72B7ABBF-6F83-41BA-A203-1897AA1E875B}"/>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rot="17937029">
          <a:off x="4071407" y="239924910"/>
          <a:ext cx="329745" cy="1334683"/>
        </a:xfrm>
        <a:prstGeom prst="rect">
          <a:avLst/>
        </a:prstGeom>
      </xdr:spPr>
    </xdr:pic>
    <xdr:clientData/>
  </xdr:oneCellAnchor>
  <xdr:twoCellAnchor editAs="oneCell">
    <xdr:from>
      <xdr:col>4</xdr:col>
      <xdr:colOff>408974</xdr:colOff>
      <xdr:row>1414</xdr:row>
      <xdr:rowOff>66608</xdr:rowOff>
    </xdr:from>
    <xdr:to>
      <xdr:col>6</xdr:col>
      <xdr:colOff>342444</xdr:colOff>
      <xdr:row>1421</xdr:row>
      <xdr:rowOff>147931</xdr:rowOff>
    </xdr:to>
    <xdr:pic>
      <xdr:nvPicPr>
        <xdr:cNvPr id="54" name="Image 53">
          <a:extLst>
            <a:ext uri="{FF2B5EF4-FFF2-40B4-BE49-F238E27FC236}">
              <a16:creationId xmlns:a16="http://schemas.microsoft.com/office/drawing/2014/main" id="{8570141B-3A93-4809-983D-E09A55446A24}"/>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3847499" y="238496408"/>
          <a:ext cx="905020" cy="1271948"/>
        </a:xfrm>
        <a:prstGeom prst="rect">
          <a:avLst/>
        </a:prstGeom>
      </xdr:spPr>
    </xdr:pic>
    <xdr:clientData/>
  </xdr:twoCellAnchor>
  <xdr:twoCellAnchor editAs="oneCell">
    <xdr:from>
      <xdr:col>4</xdr:col>
      <xdr:colOff>92148</xdr:colOff>
      <xdr:row>2799</xdr:row>
      <xdr:rowOff>120336</xdr:rowOff>
    </xdr:from>
    <xdr:to>
      <xdr:col>6</xdr:col>
      <xdr:colOff>610160</xdr:colOff>
      <xdr:row>2801</xdr:row>
      <xdr:rowOff>154537</xdr:rowOff>
    </xdr:to>
    <xdr:pic>
      <xdr:nvPicPr>
        <xdr:cNvPr id="55" name="Image 54">
          <a:extLst>
            <a:ext uri="{FF2B5EF4-FFF2-40B4-BE49-F238E27FC236}">
              <a16:creationId xmlns:a16="http://schemas.microsoft.com/office/drawing/2014/main" id="{D3A2017E-6CF0-4648-85CC-50C6CB6022A7}"/>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rot="18152698">
          <a:off x="4086903" y="489596781"/>
          <a:ext cx="377101" cy="1489562"/>
        </a:xfrm>
        <a:prstGeom prst="rect">
          <a:avLst/>
        </a:prstGeom>
      </xdr:spPr>
    </xdr:pic>
    <xdr:clientData/>
  </xdr:twoCellAnchor>
  <xdr:twoCellAnchor editAs="oneCell">
    <xdr:from>
      <xdr:col>7</xdr:col>
      <xdr:colOff>118107</xdr:colOff>
      <xdr:row>2799</xdr:row>
      <xdr:rowOff>98449</xdr:rowOff>
    </xdr:from>
    <xdr:to>
      <xdr:col>10</xdr:col>
      <xdr:colOff>614337</xdr:colOff>
      <xdr:row>2801</xdr:row>
      <xdr:rowOff>155306</xdr:rowOff>
    </xdr:to>
    <xdr:pic>
      <xdr:nvPicPr>
        <xdr:cNvPr id="56" name="Image 55">
          <a:extLst>
            <a:ext uri="{FF2B5EF4-FFF2-40B4-BE49-F238E27FC236}">
              <a16:creationId xmlns:a16="http://schemas.microsoft.com/office/drawing/2014/main" id="{BE84ED86-4ECA-479A-8AF2-2343A5D1F504}"/>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rot="18479174">
          <a:off x="6143281" y="489478050"/>
          <a:ext cx="399757" cy="1705905"/>
        </a:xfrm>
        <a:prstGeom prst="rect">
          <a:avLst/>
        </a:prstGeom>
      </xdr:spPr>
    </xdr:pic>
    <xdr:clientData/>
  </xdr:twoCellAnchor>
  <xdr:twoCellAnchor editAs="oneCell">
    <xdr:from>
      <xdr:col>12</xdr:col>
      <xdr:colOff>186647</xdr:colOff>
      <xdr:row>2799</xdr:row>
      <xdr:rowOff>0</xdr:rowOff>
    </xdr:from>
    <xdr:to>
      <xdr:col>14</xdr:col>
      <xdr:colOff>614115</xdr:colOff>
      <xdr:row>2802</xdr:row>
      <xdr:rowOff>34630</xdr:rowOff>
    </xdr:to>
    <xdr:pic>
      <xdr:nvPicPr>
        <xdr:cNvPr id="57" name="Image 56">
          <a:extLst>
            <a:ext uri="{FF2B5EF4-FFF2-40B4-BE49-F238E27FC236}">
              <a16:creationId xmlns:a16="http://schemas.microsoft.com/office/drawing/2014/main" id="{FDF81FED-4E8F-426F-AF44-3A3218BFF27C}"/>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8512931">
          <a:off x="8245954" y="489593368"/>
          <a:ext cx="548980" cy="1427593"/>
        </a:xfrm>
        <a:prstGeom prst="rect">
          <a:avLst/>
        </a:prstGeom>
      </xdr:spPr>
    </xdr:pic>
    <xdr:clientData/>
  </xdr:twoCellAnchor>
  <xdr:twoCellAnchor editAs="oneCell">
    <xdr:from>
      <xdr:col>16</xdr:col>
      <xdr:colOff>159620</xdr:colOff>
      <xdr:row>2799</xdr:row>
      <xdr:rowOff>66840</xdr:rowOff>
    </xdr:from>
    <xdr:to>
      <xdr:col>19</xdr:col>
      <xdr:colOff>249</xdr:colOff>
      <xdr:row>2801</xdr:row>
      <xdr:rowOff>118952</xdr:rowOff>
    </xdr:to>
    <xdr:pic>
      <xdr:nvPicPr>
        <xdr:cNvPr id="58" name="Image 57">
          <a:extLst>
            <a:ext uri="{FF2B5EF4-FFF2-40B4-BE49-F238E27FC236}">
              <a16:creationId xmlns:a16="http://schemas.microsoft.com/office/drawing/2014/main" id="{9C98234C-A049-4743-81CE-2C0D394B63C7}"/>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rot="18667412">
          <a:off x="10426604" y="489538506"/>
          <a:ext cx="395012" cy="1517029"/>
        </a:xfrm>
        <a:prstGeom prst="rect">
          <a:avLst/>
        </a:prstGeom>
      </xdr:spPr>
    </xdr:pic>
    <xdr:clientData/>
  </xdr:twoCellAnchor>
  <xdr:twoCellAnchor editAs="oneCell">
    <xdr:from>
      <xdr:col>4</xdr:col>
      <xdr:colOff>166902</xdr:colOff>
      <xdr:row>2814</xdr:row>
      <xdr:rowOff>0</xdr:rowOff>
    </xdr:from>
    <xdr:to>
      <xdr:col>6</xdr:col>
      <xdr:colOff>796441</xdr:colOff>
      <xdr:row>2816</xdr:row>
      <xdr:rowOff>71620</xdr:rowOff>
    </xdr:to>
    <xdr:pic>
      <xdr:nvPicPr>
        <xdr:cNvPr id="59" name="Image 58">
          <a:extLst>
            <a:ext uri="{FF2B5EF4-FFF2-40B4-BE49-F238E27FC236}">
              <a16:creationId xmlns:a16="http://schemas.microsoft.com/office/drawing/2014/main" id="{9DE4BEBB-4F17-4E05-A750-C630DA815FD2}"/>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rot="18736921">
          <a:off x="4198712" y="492163540"/>
          <a:ext cx="414520" cy="1601089"/>
        </a:xfrm>
        <a:prstGeom prst="rect">
          <a:avLst/>
        </a:prstGeom>
      </xdr:spPr>
    </xdr:pic>
    <xdr:clientData/>
  </xdr:twoCellAnchor>
  <xdr:twoCellAnchor editAs="oneCell">
    <xdr:from>
      <xdr:col>8</xdr:col>
      <xdr:colOff>554487</xdr:colOff>
      <xdr:row>2811</xdr:row>
      <xdr:rowOff>94054</xdr:rowOff>
    </xdr:from>
    <xdr:to>
      <xdr:col>10</xdr:col>
      <xdr:colOff>111284</xdr:colOff>
      <xdr:row>2820</xdr:row>
      <xdr:rowOff>41727</xdr:rowOff>
    </xdr:to>
    <xdr:pic>
      <xdr:nvPicPr>
        <xdr:cNvPr id="60" name="Image 59">
          <a:extLst>
            <a:ext uri="{FF2B5EF4-FFF2-40B4-BE49-F238E27FC236}">
              <a16:creationId xmlns:a16="http://schemas.microsoft.com/office/drawing/2014/main" id="{DB27EC38-E754-40D4-A191-9AE4CF3F3955}"/>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rot="18955108">
          <a:off x="6050412" y="492336529"/>
          <a:ext cx="642647" cy="1414523"/>
        </a:xfrm>
        <a:prstGeom prst="rect">
          <a:avLst/>
        </a:prstGeom>
      </xdr:spPr>
    </xdr:pic>
    <xdr:clientData/>
  </xdr:twoCellAnchor>
  <xdr:twoCellAnchor editAs="oneCell">
    <xdr:from>
      <xdr:col>12</xdr:col>
      <xdr:colOff>662861</xdr:colOff>
      <xdr:row>2810</xdr:row>
      <xdr:rowOff>154968</xdr:rowOff>
    </xdr:from>
    <xdr:to>
      <xdr:col>14</xdr:col>
      <xdr:colOff>72264</xdr:colOff>
      <xdr:row>2820</xdr:row>
      <xdr:rowOff>72576</xdr:rowOff>
    </xdr:to>
    <xdr:pic>
      <xdr:nvPicPr>
        <xdr:cNvPr id="61" name="Image 60">
          <a:extLst>
            <a:ext uri="{FF2B5EF4-FFF2-40B4-BE49-F238E27FC236}">
              <a16:creationId xmlns:a16="http://schemas.microsoft.com/office/drawing/2014/main" id="{E5EF7744-3783-4CA7-8A30-E0D6FBEBC665}"/>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rot="18998711">
          <a:off x="8282861" y="492245043"/>
          <a:ext cx="409528" cy="1536858"/>
        </a:xfrm>
        <a:prstGeom prst="rect">
          <a:avLst/>
        </a:prstGeom>
      </xdr:spPr>
    </xdr:pic>
    <xdr:clientData/>
  </xdr:twoCellAnchor>
  <xdr:twoCellAnchor editAs="oneCell">
    <xdr:from>
      <xdr:col>4</xdr:col>
      <xdr:colOff>454269</xdr:colOff>
      <xdr:row>2828</xdr:row>
      <xdr:rowOff>95251</xdr:rowOff>
    </xdr:from>
    <xdr:to>
      <xdr:col>6</xdr:col>
      <xdr:colOff>422763</xdr:colOff>
      <xdr:row>2836</xdr:row>
      <xdr:rowOff>40401</xdr:rowOff>
    </xdr:to>
    <xdr:pic>
      <xdr:nvPicPr>
        <xdr:cNvPr id="62" name="Image 61">
          <a:extLst>
            <a:ext uri="{FF2B5EF4-FFF2-40B4-BE49-F238E27FC236}">
              <a16:creationId xmlns:a16="http://schemas.microsoft.com/office/drawing/2014/main" id="{87981CF2-F606-43FA-89E8-EED6FA17AE7A}"/>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rot="19241808">
          <a:off x="3892794" y="495214276"/>
          <a:ext cx="940044" cy="1240550"/>
        </a:xfrm>
        <a:prstGeom prst="rect">
          <a:avLst/>
        </a:prstGeom>
      </xdr:spPr>
    </xdr:pic>
    <xdr:clientData/>
  </xdr:twoCellAnchor>
  <xdr:twoCellAnchor editAs="oneCell">
    <xdr:from>
      <xdr:col>8</xdr:col>
      <xdr:colOff>158138</xdr:colOff>
      <xdr:row>2829</xdr:row>
      <xdr:rowOff>68262</xdr:rowOff>
    </xdr:from>
    <xdr:to>
      <xdr:col>10</xdr:col>
      <xdr:colOff>385517</xdr:colOff>
      <xdr:row>2832</xdr:row>
      <xdr:rowOff>111219</xdr:rowOff>
    </xdr:to>
    <xdr:pic>
      <xdr:nvPicPr>
        <xdr:cNvPr id="63" name="Image 62">
          <a:extLst>
            <a:ext uri="{FF2B5EF4-FFF2-40B4-BE49-F238E27FC236}">
              <a16:creationId xmlns:a16="http://schemas.microsoft.com/office/drawing/2014/main" id="{30CBA9D5-28FD-4365-8854-DEDAB66C8FE4}"/>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rot="7377379">
          <a:off x="6032024" y="494980776"/>
          <a:ext cx="557307" cy="1313229"/>
        </a:xfrm>
        <a:prstGeom prst="rect">
          <a:avLst/>
        </a:prstGeom>
      </xdr:spPr>
    </xdr:pic>
    <xdr:clientData/>
  </xdr:twoCellAnchor>
  <xdr:twoCellAnchor editAs="oneCell">
    <xdr:from>
      <xdr:col>12</xdr:col>
      <xdr:colOff>209316</xdr:colOff>
      <xdr:row>2829</xdr:row>
      <xdr:rowOff>132132</xdr:rowOff>
    </xdr:from>
    <xdr:to>
      <xdr:col>14</xdr:col>
      <xdr:colOff>499900</xdr:colOff>
      <xdr:row>2832</xdr:row>
      <xdr:rowOff>148318</xdr:rowOff>
    </xdr:to>
    <xdr:pic>
      <xdr:nvPicPr>
        <xdr:cNvPr id="64" name="Image 63">
          <a:extLst>
            <a:ext uri="{FF2B5EF4-FFF2-40B4-BE49-F238E27FC236}">
              <a16:creationId xmlns:a16="http://schemas.microsoft.com/office/drawing/2014/main" id="{47DE59E2-C4B2-4596-9E53-0DDC144BDEE2}"/>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7226602">
          <a:off x="8209403" y="495042520"/>
          <a:ext cx="530536" cy="1290709"/>
        </a:xfrm>
        <a:prstGeom prst="rect">
          <a:avLst/>
        </a:prstGeom>
      </xdr:spPr>
    </xdr:pic>
    <xdr:clientData/>
  </xdr:twoCellAnchor>
  <xdr:twoCellAnchor editAs="oneCell">
    <xdr:from>
      <xdr:col>16</xdr:col>
      <xdr:colOff>174365</xdr:colOff>
      <xdr:row>2829</xdr:row>
      <xdr:rowOff>147463</xdr:rowOff>
    </xdr:from>
    <xdr:to>
      <xdr:col>18</xdr:col>
      <xdr:colOff>530004</xdr:colOff>
      <xdr:row>2833</xdr:row>
      <xdr:rowOff>72478</xdr:rowOff>
    </xdr:to>
    <xdr:pic>
      <xdr:nvPicPr>
        <xdr:cNvPr id="65" name="Image 64">
          <a:extLst>
            <a:ext uri="{FF2B5EF4-FFF2-40B4-BE49-F238E27FC236}">
              <a16:creationId xmlns:a16="http://schemas.microsoft.com/office/drawing/2014/main" id="{17329D50-0145-443E-AC15-FF4D26292CE9}"/>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rot="7225442">
          <a:off x="10233764" y="495084514"/>
          <a:ext cx="610815" cy="1317664"/>
        </a:xfrm>
        <a:prstGeom prst="rect">
          <a:avLst/>
        </a:prstGeom>
      </xdr:spPr>
    </xdr:pic>
    <xdr:clientData/>
  </xdr:twoCellAnchor>
  <xdr:twoCellAnchor editAs="oneCell">
    <xdr:from>
      <xdr:col>4</xdr:col>
      <xdr:colOff>556846</xdr:colOff>
      <xdr:row>2842</xdr:row>
      <xdr:rowOff>43962</xdr:rowOff>
    </xdr:from>
    <xdr:to>
      <xdr:col>6</xdr:col>
      <xdr:colOff>262157</xdr:colOff>
      <xdr:row>2849</xdr:row>
      <xdr:rowOff>76516</xdr:rowOff>
    </xdr:to>
    <xdr:pic>
      <xdr:nvPicPr>
        <xdr:cNvPr id="66" name="Image 65">
          <a:extLst>
            <a:ext uri="{FF2B5EF4-FFF2-40B4-BE49-F238E27FC236}">
              <a16:creationId xmlns:a16="http://schemas.microsoft.com/office/drawing/2014/main" id="{478AF7AC-1F6A-409D-BD8F-4B0EC88627DF}"/>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rot="19128127">
          <a:off x="3995371" y="497734737"/>
          <a:ext cx="676861" cy="1232704"/>
        </a:xfrm>
        <a:prstGeom prst="rect">
          <a:avLst/>
        </a:prstGeom>
      </xdr:spPr>
    </xdr:pic>
    <xdr:clientData/>
  </xdr:twoCellAnchor>
  <xdr:twoCellAnchor editAs="oneCell">
    <xdr:from>
      <xdr:col>8</xdr:col>
      <xdr:colOff>399166</xdr:colOff>
      <xdr:row>2843</xdr:row>
      <xdr:rowOff>128372</xdr:rowOff>
    </xdr:from>
    <xdr:to>
      <xdr:col>10</xdr:col>
      <xdr:colOff>270262</xdr:colOff>
      <xdr:row>2846</xdr:row>
      <xdr:rowOff>110192</xdr:rowOff>
    </xdr:to>
    <xdr:pic>
      <xdr:nvPicPr>
        <xdr:cNvPr id="67" name="Image 66">
          <a:extLst>
            <a:ext uri="{FF2B5EF4-FFF2-40B4-BE49-F238E27FC236}">
              <a16:creationId xmlns:a16="http://schemas.microsoft.com/office/drawing/2014/main" id="{D9CCA4EC-C383-41B5-98C0-6F4B83053AEE}"/>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rot="7228272">
          <a:off x="6125479" y="497760209"/>
          <a:ext cx="496170" cy="956946"/>
        </a:xfrm>
        <a:prstGeom prst="rect">
          <a:avLst/>
        </a:prstGeom>
      </xdr:spPr>
    </xdr:pic>
    <xdr:clientData/>
  </xdr:twoCellAnchor>
  <xdr:twoCellAnchor editAs="oneCell">
    <xdr:from>
      <xdr:col>12</xdr:col>
      <xdr:colOff>310360</xdr:colOff>
      <xdr:row>2843</xdr:row>
      <xdr:rowOff>93925</xdr:rowOff>
    </xdr:from>
    <xdr:to>
      <xdr:col>14</xdr:col>
      <xdr:colOff>342066</xdr:colOff>
      <xdr:row>2846</xdr:row>
      <xdr:rowOff>147934</xdr:rowOff>
    </xdr:to>
    <xdr:pic>
      <xdr:nvPicPr>
        <xdr:cNvPr id="68" name="Image 67">
          <a:extLst>
            <a:ext uri="{FF2B5EF4-FFF2-40B4-BE49-F238E27FC236}">
              <a16:creationId xmlns:a16="http://schemas.microsoft.com/office/drawing/2014/main" id="{141338FC-B2A5-47DE-B659-53DBBA52CF38}"/>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rot="7546907">
          <a:off x="8162096" y="497724414"/>
          <a:ext cx="568359" cy="1031831"/>
        </a:xfrm>
        <a:prstGeom prst="rect">
          <a:avLst/>
        </a:prstGeom>
      </xdr:spPr>
    </xdr:pic>
    <xdr:clientData/>
  </xdr:twoCellAnchor>
  <xdr:twoCellAnchor editAs="oneCell">
    <xdr:from>
      <xdr:col>16</xdr:col>
      <xdr:colOff>549520</xdr:colOff>
      <xdr:row>2841</xdr:row>
      <xdr:rowOff>146539</xdr:rowOff>
    </xdr:from>
    <xdr:to>
      <xdr:col>18</xdr:col>
      <xdr:colOff>300058</xdr:colOff>
      <xdr:row>2849</xdr:row>
      <xdr:rowOff>35158</xdr:rowOff>
    </xdr:to>
    <xdr:pic>
      <xdr:nvPicPr>
        <xdr:cNvPr id="69" name="Image 68">
          <a:extLst>
            <a:ext uri="{FF2B5EF4-FFF2-40B4-BE49-F238E27FC236}">
              <a16:creationId xmlns:a16="http://schemas.microsoft.com/office/drawing/2014/main" id="{F0CE69A0-32FF-46EF-B881-654887C191E1}"/>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rot="18904923">
          <a:off x="10255495" y="497665864"/>
          <a:ext cx="712563" cy="1260219"/>
        </a:xfrm>
        <a:prstGeom prst="rect">
          <a:avLst/>
        </a:prstGeom>
      </xdr:spPr>
    </xdr:pic>
    <xdr:clientData/>
  </xdr:twoCellAnchor>
  <xdr:twoCellAnchor editAs="oneCell">
    <xdr:from>
      <xdr:col>4</xdr:col>
      <xdr:colOff>449841</xdr:colOff>
      <xdr:row>2858</xdr:row>
      <xdr:rowOff>131171</xdr:rowOff>
    </xdr:from>
    <xdr:to>
      <xdr:col>6</xdr:col>
      <xdr:colOff>421169</xdr:colOff>
      <xdr:row>2865</xdr:row>
      <xdr:rowOff>110728</xdr:rowOff>
    </xdr:to>
    <xdr:pic>
      <xdr:nvPicPr>
        <xdr:cNvPr id="70" name="Image 69">
          <a:extLst>
            <a:ext uri="{FF2B5EF4-FFF2-40B4-BE49-F238E27FC236}">
              <a16:creationId xmlns:a16="http://schemas.microsoft.com/office/drawing/2014/main" id="{DBFF9B51-7B1E-4D54-9E80-F305310A3F79}"/>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rot="19338778">
          <a:off x="3888366" y="500698496"/>
          <a:ext cx="942878" cy="1179707"/>
        </a:xfrm>
        <a:prstGeom prst="rect">
          <a:avLst/>
        </a:prstGeom>
      </xdr:spPr>
    </xdr:pic>
    <xdr:clientData/>
  </xdr:twoCellAnchor>
  <xdr:twoCellAnchor editAs="oneCell">
    <xdr:from>
      <xdr:col>8</xdr:col>
      <xdr:colOff>446274</xdr:colOff>
      <xdr:row>2858</xdr:row>
      <xdr:rowOff>115441</xdr:rowOff>
    </xdr:from>
    <xdr:to>
      <xdr:col>10</xdr:col>
      <xdr:colOff>414930</xdr:colOff>
      <xdr:row>2865</xdr:row>
      <xdr:rowOff>3833</xdr:rowOff>
    </xdr:to>
    <xdr:pic>
      <xdr:nvPicPr>
        <xdr:cNvPr id="71" name="Image 70">
          <a:extLst>
            <a:ext uri="{FF2B5EF4-FFF2-40B4-BE49-F238E27FC236}">
              <a16:creationId xmlns:a16="http://schemas.microsoft.com/office/drawing/2014/main" id="{57282BB2-BBB3-4305-9197-402BCAAFA715}"/>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rot="19485090">
          <a:off x="5942199" y="500682766"/>
          <a:ext cx="1054506" cy="1088542"/>
        </a:xfrm>
        <a:prstGeom prst="rect">
          <a:avLst/>
        </a:prstGeom>
      </xdr:spPr>
    </xdr:pic>
    <xdr:clientData/>
  </xdr:twoCellAnchor>
  <xdr:twoCellAnchor editAs="oneCell">
    <xdr:from>
      <xdr:col>12</xdr:col>
      <xdr:colOff>504092</xdr:colOff>
      <xdr:row>2859</xdr:row>
      <xdr:rowOff>1465</xdr:rowOff>
    </xdr:from>
    <xdr:to>
      <xdr:col>14</xdr:col>
      <xdr:colOff>530322</xdr:colOff>
      <xdr:row>2865</xdr:row>
      <xdr:rowOff>72223</xdr:rowOff>
    </xdr:to>
    <xdr:pic>
      <xdr:nvPicPr>
        <xdr:cNvPr id="72" name="Image 71">
          <a:extLst>
            <a:ext uri="{FF2B5EF4-FFF2-40B4-BE49-F238E27FC236}">
              <a16:creationId xmlns:a16="http://schemas.microsoft.com/office/drawing/2014/main" id="{98384475-4883-4E54-B651-D27DB54AEECF}"/>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8124092" y="500740240"/>
          <a:ext cx="1026355" cy="1099458"/>
        </a:xfrm>
        <a:prstGeom prst="rect">
          <a:avLst/>
        </a:prstGeom>
      </xdr:spPr>
    </xdr:pic>
    <xdr:clientData/>
  </xdr:twoCellAnchor>
  <xdr:twoCellAnchor editAs="oneCell">
    <xdr:from>
      <xdr:col>16</xdr:col>
      <xdr:colOff>373673</xdr:colOff>
      <xdr:row>2858</xdr:row>
      <xdr:rowOff>124558</xdr:rowOff>
    </xdr:from>
    <xdr:to>
      <xdr:col>18</xdr:col>
      <xdr:colOff>422765</xdr:colOff>
      <xdr:row>2865</xdr:row>
      <xdr:rowOff>34872</xdr:rowOff>
    </xdr:to>
    <xdr:pic>
      <xdr:nvPicPr>
        <xdr:cNvPr id="73" name="Image 72">
          <a:extLst>
            <a:ext uri="{FF2B5EF4-FFF2-40B4-BE49-F238E27FC236}">
              <a16:creationId xmlns:a16="http://schemas.microsoft.com/office/drawing/2014/main" id="{AA55B887-BCB4-437B-A955-9442F2A99207}"/>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0079648" y="500691883"/>
          <a:ext cx="1011117" cy="1110464"/>
        </a:xfrm>
        <a:prstGeom prst="rect">
          <a:avLst/>
        </a:prstGeom>
      </xdr:spPr>
    </xdr:pic>
    <xdr:clientData/>
  </xdr:twoCellAnchor>
  <xdr:twoCellAnchor editAs="oneCell">
    <xdr:from>
      <xdr:col>4</xdr:col>
      <xdr:colOff>439616</xdr:colOff>
      <xdr:row>2873</xdr:row>
      <xdr:rowOff>36634</xdr:rowOff>
    </xdr:from>
    <xdr:to>
      <xdr:col>6</xdr:col>
      <xdr:colOff>347296</xdr:colOff>
      <xdr:row>2878</xdr:row>
      <xdr:rowOff>155396</xdr:rowOff>
    </xdr:to>
    <xdr:pic>
      <xdr:nvPicPr>
        <xdr:cNvPr id="74" name="Image 73">
          <a:extLst>
            <a:ext uri="{FF2B5EF4-FFF2-40B4-BE49-F238E27FC236}">
              <a16:creationId xmlns:a16="http://schemas.microsoft.com/office/drawing/2014/main" id="{5EDFBE40-7830-4BE5-8E05-28F365386E1A}"/>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3878141" y="503194759"/>
          <a:ext cx="879230" cy="976012"/>
        </a:xfrm>
        <a:prstGeom prst="rect">
          <a:avLst/>
        </a:prstGeom>
      </xdr:spPr>
    </xdr:pic>
    <xdr:clientData/>
  </xdr:twoCellAnchor>
  <xdr:twoCellAnchor editAs="oneCell">
    <xdr:from>
      <xdr:col>8</xdr:col>
      <xdr:colOff>480940</xdr:colOff>
      <xdr:row>2873</xdr:row>
      <xdr:rowOff>29307</xdr:rowOff>
    </xdr:from>
    <xdr:to>
      <xdr:col>10</xdr:col>
      <xdr:colOff>339219</xdr:colOff>
      <xdr:row>2878</xdr:row>
      <xdr:rowOff>147785</xdr:rowOff>
    </xdr:to>
    <xdr:pic>
      <xdr:nvPicPr>
        <xdr:cNvPr id="75" name="Image 74">
          <a:extLst>
            <a:ext uri="{FF2B5EF4-FFF2-40B4-BE49-F238E27FC236}">
              <a16:creationId xmlns:a16="http://schemas.microsoft.com/office/drawing/2014/main" id="{9C8A92A4-E319-459E-A48E-8D27EBC35077}"/>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5976865" y="503187432"/>
          <a:ext cx="944129" cy="975728"/>
        </a:xfrm>
        <a:prstGeom prst="rect">
          <a:avLst/>
        </a:prstGeom>
      </xdr:spPr>
    </xdr:pic>
    <xdr:clientData/>
  </xdr:twoCellAnchor>
  <xdr:twoCellAnchor editAs="oneCell">
    <xdr:from>
      <xdr:col>4</xdr:col>
      <xdr:colOff>62467</xdr:colOff>
      <xdr:row>2891</xdr:row>
      <xdr:rowOff>112516</xdr:rowOff>
    </xdr:from>
    <xdr:to>
      <xdr:col>7</xdr:col>
      <xdr:colOff>22061</xdr:colOff>
      <xdr:row>2893</xdr:row>
      <xdr:rowOff>42192</xdr:rowOff>
    </xdr:to>
    <xdr:pic>
      <xdr:nvPicPr>
        <xdr:cNvPr id="76" name="Image 75">
          <a:extLst>
            <a:ext uri="{FF2B5EF4-FFF2-40B4-BE49-F238E27FC236}">
              <a16:creationId xmlns:a16="http://schemas.microsoft.com/office/drawing/2014/main" id="{EC915765-7EFB-4822-AFFD-EF07C343B981}"/>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rot="18093391">
          <a:off x="4311289" y="505489294"/>
          <a:ext cx="272576" cy="1893169"/>
        </a:xfrm>
        <a:prstGeom prst="rect">
          <a:avLst/>
        </a:prstGeom>
      </xdr:spPr>
    </xdr:pic>
    <xdr:clientData/>
  </xdr:twoCellAnchor>
  <xdr:twoCellAnchor editAs="oneCell">
    <xdr:from>
      <xdr:col>8</xdr:col>
      <xdr:colOff>364621</xdr:colOff>
      <xdr:row>2889</xdr:row>
      <xdr:rowOff>96708</xdr:rowOff>
    </xdr:from>
    <xdr:to>
      <xdr:col>10</xdr:col>
      <xdr:colOff>307261</xdr:colOff>
      <xdr:row>2894</xdr:row>
      <xdr:rowOff>80893</xdr:rowOff>
    </xdr:to>
    <xdr:pic>
      <xdr:nvPicPr>
        <xdr:cNvPr id="77" name="Image 76">
          <a:extLst>
            <a:ext uri="{FF2B5EF4-FFF2-40B4-BE49-F238E27FC236}">
              <a16:creationId xmlns:a16="http://schemas.microsoft.com/office/drawing/2014/main" id="{6F8F7440-C87E-430D-AF51-305BCFFB25C8}"/>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rot="18748369">
          <a:off x="5954073" y="505847356"/>
          <a:ext cx="841435" cy="1028490"/>
        </a:xfrm>
        <a:prstGeom prst="rect">
          <a:avLst/>
        </a:prstGeom>
      </xdr:spPr>
    </xdr:pic>
    <xdr:clientData/>
  </xdr:twoCellAnchor>
  <xdr:twoCellAnchor editAs="oneCell">
    <xdr:from>
      <xdr:col>12</xdr:col>
      <xdr:colOff>299119</xdr:colOff>
      <xdr:row>2889</xdr:row>
      <xdr:rowOff>3538</xdr:rowOff>
    </xdr:from>
    <xdr:to>
      <xdr:col>14</xdr:col>
      <xdr:colOff>414342</xdr:colOff>
      <xdr:row>2894</xdr:row>
      <xdr:rowOff>148306</xdr:rowOff>
    </xdr:to>
    <xdr:pic>
      <xdr:nvPicPr>
        <xdr:cNvPr id="78" name="Image 77">
          <a:extLst>
            <a:ext uri="{FF2B5EF4-FFF2-40B4-BE49-F238E27FC236}">
              <a16:creationId xmlns:a16="http://schemas.microsoft.com/office/drawing/2014/main" id="{82234F16-4B40-44A1-A131-416F443C4B46}"/>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rot="18557833">
          <a:off x="7975784" y="505791048"/>
          <a:ext cx="1002018" cy="1115348"/>
        </a:xfrm>
        <a:prstGeom prst="rect">
          <a:avLst/>
        </a:prstGeom>
      </xdr:spPr>
    </xdr:pic>
    <xdr:clientData/>
  </xdr:twoCellAnchor>
  <xdr:twoCellAnchor editAs="oneCell">
    <xdr:from>
      <xdr:col>16</xdr:col>
      <xdr:colOff>95251</xdr:colOff>
      <xdr:row>2888</xdr:row>
      <xdr:rowOff>120747</xdr:rowOff>
    </xdr:from>
    <xdr:to>
      <xdr:col>18</xdr:col>
      <xdr:colOff>681381</xdr:colOff>
      <xdr:row>2895</xdr:row>
      <xdr:rowOff>154141</xdr:rowOff>
    </xdr:to>
    <xdr:pic>
      <xdr:nvPicPr>
        <xdr:cNvPr id="79" name="Image 78">
          <a:extLst>
            <a:ext uri="{FF2B5EF4-FFF2-40B4-BE49-F238E27FC236}">
              <a16:creationId xmlns:a16="http://schemas.microsoft.com/office/drawing/2014/main" id="{6BC9F386-B437-453A-9B5E-EB7D58E5EA0B}"/>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9801226" y="505793472"/>
          <a:ext cx="1548155" cy="1233544"/>
        </a:xfrm>
        <a:prstGeom prst="rect">
          <a:avLst/>
        </a:prstGeom>
      </xdr:spPr>
    </xdr:pic>
    <xdr:clientData/>
  </xdr:twoCellAnchor>
  <xdr:twoCellAnchor editAs="oneCell">
    <xdr:from>
      <xdr:col>12</xdr:col>
      <xdr:colOff>397935</xdr:colOff>
      <xdr:row>2903</xdr:row>
      <xdr:rowOff>27956</xdr:rowOff>
    </xdr:from>
    <xdr:to>
      <xdr:col>14</xdr:col>
      <xdr:colOff>606555</xdr:colOff>
      <xdr:row>2908</xdr:row>
      <xdr:rowOff>117573</xdr:rowOff>
    </xdr:to>
    <xdr:pic>
      <xdr:nvPicPr>
        <xdr:cNvPr id="80" name="Image 79">
          <a:extLst>
            <a:ext uri="{FF2B5EF4-FFF2-40B4-BE49-F238E27FC236}">
              <a16:creationId xmlns:a16="http://schemas.microsoft.com/office/drawing/2014/main" id="{AE560886-A6E3-4C2D-94DD-BBEDDF08AE2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rot="18563044">
          <a:off x="8148874" y="508160542"/>
          <a:ext cx="946867" cy="1208745"/>
        </a:xfrm>
        <a:prstGeom prst="rect">
          <a:avLst/>
        </a:prstGeom>
      </xdr:spPr>
    </xdr:pic>
    <xdr:clientData/>
  </xdr:twoCellAnchor>
  <xdr:twoCellAnchor editAs="oneCell">
    <xdr:from>
      <xdr:col>4</xdr:col>
      <xdr:colOff>51289</xdr:colOff>
      <xdr:row>2902</xdr:row>
      <xdr:rowOff>168518</xdr:rowOff>
    </xdr:from>
    <xdr:to>
      <xdr:col>6</xdr:col>
      <xdr:colOff>757898</xdr:colOff>
      <xdr:row>2909</xdr:row>
      <xdr:rowOff>117011</xdr:rowOff>
    </xdr:to>
    <xdr:pic>
      <xdr:nvPicPr>
        <xdr:cNvPr id="81" name="Image 80">
          <a:extLst>
            <a:ext uri="{FF2B5EF4-FFF2-40B4-BE49-F238E27FC236}">
              <a16:creationId xmlns:a16="http://schemas.microsoft.com/office/drawing/2014/main" id="{F9640568-DFF9-4E3A-B9C9-95A4B26BD9AD}"/>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3489814" y="508260593"/>
          <a:ext cx="1678159" cy="1148643"/>
        </a:xfrm>
        <a:prstGeom prst="rect">
          <a:avLst/>
        </a:prstGeom>
      </xdr:spPr>
    </xdr:pic>
    <xdr:clientData/>
  </xdr:twoCellAnchor>
  <xdr:twoCellAnchor editAs="oneCell">
    <xdr:from>
      <xdr:col>8</xdr:col>
      <xdr:colOff>313856</xdr:colOff>
      <xdr:row>2903</xdr:row>
      <xdr:rowOff>38129</xdr:rowOff>
    </xdr:from>
    <xdr:to>
      <xdr:col>10</xdr:col>
      <xdr:colOff>338303</xdr:colOff>
      <xdr:row>2908</xdr:row>
      <xdr:rowOff>39696</xdr:rowOff>
    </xdr:to>
    <xdr:pic>
      <xdr:nvPicPr>
        <xdr:cNvPr id="82" name="Image 81">
          <a:extLst>
            <a:ext uri="{FF2B5EF4-FFF2-40B4-BE49-F238E27FC236}">
              <a16:creationId xmlns:a16="http://schemas.microsoft.com/office/drawing/2014/main" id="{F1252A68-C40F-41A3-896F-016CEB76E3A1}"/>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rot="18619962">
          <a:off x="5935521" y="508175914"/>
          <a:ext cx="858817" cy="1110297"/>
        </a:xfrm>
        <a:prstGeom prst="rect">
          <a:avLst/>
        </a:prstGeom>
      </xdr:spPr>
    </xdr:pic>
    <xdr:clientData/>
  </xdr:twoCellAnchor>
  <xdr:twoCellAnchor editAs="oneCell">
    <xdr:from>
      <xdr:col>4</xdr:col>
      <xdr:colOff>7618</xdr:colOff>
      <xdr:row>1444</xdr:row>
      <xdr:rowOff>12759</xdr:rowOff>
    </xdr:from>
    <xdr:to>
      <xdr:col>5</xdr:col>
      <xdr:colOff>1421</xdr:colOff>
      <xdr:row>1445</xdr:row>
      <xdr:rowOff>3097</xdr:rowOff>
    </xdr:to>
    <xdr:pic>
      <xdr:nvPicPr>
        <xdr:cNvPr id="83" name="Image 82">
          <a:extLst>
            <a:ext uri="{FF2B5EF4-FFF2-40B4-BE49-F238E27FC236}">
              <a16:creationId xmlns:a16="http://schemas.microsoft.com/office/drawing/2014/main" id="{899D5254-3CFD-4839-90A4-A0FD2297F359}"/>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3446143" y="243547959"/>
          <a:ext cx="841528" cy="295138"/>
        </a:xfrm>
        <a:prstGeom prst="rect">
          <a:avLst/>
        </a:prstGeom>
      </xdr:spPr>
    </xdr:pic>
    <xdr:clientData/>
  </xdr:twoCellAnchor>
  <xdr:twoCellAnchor editAs="oneCell">
    <xdr:from>
      <xdr:col>4</xdr:col>
      <xdr:colOff>7619</xdr:colOff>
      <xdr:row>1446</xdr:row>
      <xdr:rowOff>11908</xdr:rowOff>
    </xdr:from>
    <xdr:to>
      <xdr:col>4</xdr:col>
      <xdr:colOff>842609</xdr:colOff>
      <xdr:row>1447</xdr:row>
      <xdr:rowOff>3308</xdr:rowOff>
    </xdr:to>
    <xdr:pic>
      <xdr:nvPicPr>
        <xdr:cNvPr id="84" name="Image 83">
          <a:extLst>
            <a:ext uri="{FF2B5EF4-FFF2-40B4-BE49-F238E27FC236}">
              <a16:creationId xmlns:a16="http://schemas.microsoft.com/office/drawing/2014/main" id="{E6ED6609-0EFD-4E2E-B7F3-741AF58F84C9}"/>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3446144" y="243947158"/>
          <a:ext cx="834990" cy="296200"/>
        </a:xfrm>
        <a:prstGeom prst="rect">
          <a:avLst/>
        </a:prstGeom>
      </xdr:spPr>
    </xdr:pic>
    <xdr:clientData/>
  </xdr:twoCellAnchor>
  <xdr:twoCellAnchor editAs="oneCell">
    <xdr:from>
      <xdr:col>4</xdr:col>
      <xdr:colOff>7619</xdr:colOff>
      <xdr:row>1448</xdr:row>
      <xdr:rowOff>11906</xdr:rowOff>
    </xdr:from>
    <xdr:to>
      <xdr:col>4</xdr:col>
      <xdr:colOff>841705</xdr:colOff>
      <xdr:row>1449</xdr:row>
      <xdr:rowOff>4149</xdr:rowOff>
    </xdr:to>
    <xdr:pic>
      <xdr:nvPicPr>
        <xdr:cNvPr id="85" name="Image 84">
          <a:extLst>
            <a:ext uri="{FF2B5EF4-FFF2-40B4-BE49-F238E27FC236}">
              <a16:creationId xmlns:a16="http://schemas.microsoft.com/office/drawing/2014/main" id="{DBEB4BB6-3673-4635-9923-34DC74133975}"/>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3446144" y="244347206"/>
          <a:ext cx="834086" cy="297043"/>
        </a:xfrm>
        <a:prstGeom prst="rect">
          <a:avLst/>
        </a:prstGeom>
      </xdr:spPr>
    </xdr:pic>
    <xdr:clientData/>
  </xdr:twoCellAnchor>
  <xdr:twoCellAnchor editAs="oneCell">
    <xdr:from>
      <xdr:col>4</xdr:col>
      <xdr:colOff>7618</xdr:colOff>
      <xdr:row>1450</xdr:row>
      <xdr:rowOff>11906</xdr:rowOff>
    </xdr:from>
    <xdr:to>
      <xdr:col>4</xdr:col>
      <xdr:colOff>841600</xdr:colOff>
      <xdr:row>1451</xdr:row>
      <xdr:rowOff>4149</xdr:rowOff>
    </xdr:to>
    <xdr:pic>
      <xdr:nvPicPr>
        <xdr:cNvPr id="86" name="Image 85">
          <a:extLst>
            <a:ext uri="{FF2B5EF4-FFF2-40B4-BE49-F238E27FC236}">
              <a16:creationId xmlns:a16="http://schemas.microsoft.com/office/drawing/2014/main" id="{410DAF76-0400-45CC-9420-1D5E0336EA1E}"/>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3446143" y="244747256"/>
          <a:ext cx="833982" cy="297043"/>
        </a:xfrm>
        <a:prstGeom prst="rect">
          <a:avLst/>
        </a:prstGeom>
      </xdr:spPr>
    </xdr:pic>
    <xdr:clientData/>
  </xdr:twoCellAnchor>
  <xdr:twoCellAnchor editAs="oneCell">
    <xdr:from>
      <xdr:col>4</xdr:col>
      <xdr:colOff>7619</xdr:colOff>
      <xdr:row>1464</xdr:row>
      <xdr:rowOff>15478</xdr:rowOff>
    </xdr:from>
    <xdr:to>
      <xdr:col>4</xdr:col>
      <xdr:colOff>833745</xdr:colOff>
      <xdr:row>1465</xdr:row>
      <xdr:rowOff>1853</xdr:rowOff>
    </xdr:to>
    <xdr:pic>
      <xdr:nvPicPr>
        <xdr:cNvPr id="87" name="Image 86">
          <a:extLst>
            <a:ext uri="{FF2B5EF4-FFF2-40B4-BE49-F238E27FC236}">
              <a16:creationId xmlns:a16="http://schemas.microsoft.com/office/drawing/2014/main" id="{9A1FA9DC-988E-4D04-8FEC-5A299F07359E}"/>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3446144" y="247284478"/>
          <a:ext cx="826126" cy="291175"/>
        </a:xfrm>
        <a:prstGeom prst="rect">
          <a:avLst/>
        </a:prstGeom>
      </xdr:spPr>
    </xdr:pic>
    <xdr:clientData/>
  </xdr:twoCellAnchor>
  <xdr:twoCellAnchor editAs="oneCell">
    <xdr:from>
      <xdr:col>4</xdr:col>
      <xdr:colOff>7619</xdr:colOff>
      <xdr:row>1466</xdr:row>
      <xdr:rowOff>9526</xdr:rowOff>
    </xdr:from>
    <xdr:to>
      <xdr:col>4</xdr:col>
      <xdr:colOff>842167</xdr:colOff>
      <xdr:row>1467</xdr:row>
      <xdr:rowOff>1769</xdr:rowOff>
    </xdr:to>
    <xdr:pic>
      <xdr:nvPicPr>
        <xdr:cNvPr id="88" name="Image 87">
          <a:extLst>
            <a:ext uri="{FF2B5EF4-FFF2-40B4-BE49-F238E27FC236}">
              <a16:creationId xmlns:a16="http://schemas.microsoft.com/office/drawing/2014/main" id="{B4BD4FDA-BD3D-40A5-8358-BF539306037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3446144" y="247678576"/>
          <a:ext cx="834548" cy="297043"/>
        </a:xfrm>
        <a:prstGeom prst="rect">
          <a:avLst/>
        </a:prstGeom>
      </xdr:spPr>
    </xdr:pic>
    <xdr:clientData/>
  </xdr:twoCellAnchor>
  <xdr:twoCellAnchor editAs="oneCell">
    <xdr:from>
      <xdr:col>4</xdr:col>
      <xdr:colOff>7619</xdr:colOff>
      <xdr:row>1468</xdr:row>
      <xdr:rowOff>11907</xdr:rowOff>
    </xdr:from>
    <xdr:to>
      <xdr:col>4</xdr:col>
      <xdr:colOff>841705</xdr:colOff>
      <xdr:row>1469</xdr:row>
      <xdr:rowOff>4150</xdr:rowOff>
    </xdr:to>
    <xdr:pic>
      <xdr:nvPicPr>
        <xdr:cNvPr id="89" name="Image 88">
          <a:extLst>
            <a:ext uri="{FF2B5EF4-FFF2-40B4-BE49-F238E27FC236}">
              <a16:creationId xmlns:a16="http://schemas.microsoft.com/office/drawing/2014/main" id="{759C00D2-AD1C-4AC6-A95A-AE234071698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3446144" y="248081007"/>
          <a:ext cx="834086" cy="297043"/>
        </a:xfrm>
        <a:prstGeom prst="rect">
          <a:avLst/>
        </a:prstGeom>
      </xdr:spPr>
    </xdr:pic>
    <xdr:clientData/>
  </xdr:twoCellAnchor>
  <xdr:twoCellAnchor editAs="oneCell">
    <xdr:from>
      <xdr:col>4</xdr:col>
      <xdr:colOff>7619</xdr:colOff>
      <xdr:row>1470</xdr:row>
      <xdr:rowOff>9525</xdr:rowOff>
    </xdr:from>
    <xdr:to>
      <xdr:col>4</xdr:col>
      <xdr:colOff>842167</xdr:colOff>
      <xdr:row>1471</xdr:row>
      <xdr:rowOff>1768</xdr:rowOff>
    </xdr:to>
    <xdr:pic>
      <xdr:nvPicPr>
        <xdr:cNvPr id="90" name="Image 89">
          <a:extLst>
            <a:ext uri="{FF2B5EF4-FFF2-40B4-BE49-F238E27FC236}">
              <a16:creationId xmlns:a16="http://schemas.microsoft.com/office/drawing/2014/main" id="{3597D17D-8F6D-4620-86C0-F17FA13C5B6B}"/>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3446144" y="248478675"/>
          <a:ext cx="834548" cy="297043"/>
        </a:xfrm>
        <a:prstGeom prst="rect">
          <a:avLst/>
        </a:prstGeom>
      </xdr:spPr>
    </xdr:pic>
    <xdr:clientData/>
  </xdr:twoCellAnchor>
  <xdr:twoCellAnchor editAs="oneCell">
    <xdr:from>
      <xdr:col>4</xdr:col>
      <xdr:colOff>7619</xdr:colOff>
      <xdr:row>1474</xdr:row>
      <xdr:rowOff>11906</xdr:rowOff>
    </xdr:from>
    <xdr:to>
      <xdr:col>4</xdr:col>
      <xdr:colOff>841705</xdr:colOff>
      <xdr:row>1475</xdr:row>
      <xdr:rowOff>4149</xdr:rowOff>
    </xdr:to>
    <xdr:pic>
      <xdr:nvPicPr>
        <xdr:cNvPr id="91" name="Image 90">
          <a:extLst>
            <a:ext uri="{FF2B5EF4-FFF2-40B4-BE49-F238E27FC236}">
              <a16:creationId xmlns:a16="http://schemas.microsoft.com/office/drawing/2014/main" id="{8C3FECCF-3555-48AB-B0C7-1C9FB8985135}"/>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3446144" y="249147806"/>
          <a:ext cx="834086" cy="297043"/>
        </a:xfrm>
        <a:prstGeom prst="rect">
          <a:avLst/>
        </a:prstGeom>
      </xdr:spPr>
    </xdr:pic>
    <xdr:clientData/>
  </xdr:twoCellAnchor>
  <xdr:twoCellAnchor editAs="oneCell">
    <xdr:from>
      <xdr:col>4</xdr:col>
      <xdr:colOff>7618</xdr:colOff>
      <xdr:row>1476</xdr:row>
      <xdr:rowOff>7124</xdr:rowOff>
    </xdr:from>
    <xdr:to>
      <xdr:col>4</xdr:col>
      <xdr:colOff>841466</xdr:colOff>
      <xdr:row>1477</xdr:row>
      <xdr:rowOff>34289</xdr:rowOff>
    </xdr:to>
    <xdr:pic>
      <xdr:nvPicPr>
        <xdr:cNvPr id="92" name="Image 91">
          <a:extLst>
            <a:ext uri="{FF2B5EF4-FFF2-40B4-BE49-F238E27FC236}">
              <a16:creationId xmlns:a16="http://schemas.microsoft.com/office/drawing/2014/main" id="{872A05AD-5434-4802-B8A0-8A8893143D06}"/>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3446143" y="249543074"/>
          <a:ext cx="833848" cy="331965"/>
        </a:xfrm>
        <a:prstGeom prst="rect">
          <a:avLst/>
        </a:prstGeom>
      </xdr:spPr>
    </xdr:pic>
    <xdr:clientData/>
  </xdr:twoCellAnchor>
  <xdr:twoCellAnchor editAs="oneCell">
    <xdr:from>
      <xdr:col>4</xdr:col>
      <xdr:colOff>7618</xdr:colOff>
      <xdr:row>1478</xdr:row>
      <xdr:rowOff>14250</xdr:rowOff>
    </xdr:from>
    <xdr:to>
      <xdr:col>4</xdr:col>
      <xdr:colOff>836272</xdr:colOff>
      <xdr:row>1479</xdr:row>
      <xdr:rowOff>1050</xdr:rowOff>
    </xdr:to>
    <xdr:pic>
      <xdr:nvPicPr>
        <xdr:cNvPr id="93" name="Image 92">
          <a:extLst>
            <a:ext uri="{FF2B5EF4-FFF2-40B4-BE49-F238E27FC236}">
              <a16:creationId xmlns:a16="http://schemas.microsoft.com/office/drawing/2014/main" id="{28D89847-94AB-4413-82D3-6198AB0ADAE1}"/>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3446143" y="249950250"/>
          <a:ext cx="828654" cy="291600"/>
        </a:xfrm>
        <a:prstGeom prst="rect">
          <a:avLst/>
        </a:prstGeom>
      </xdr:spPr>
    </xdr:pic>
    <xdr:clientData/>
  </xdr:twoCellAnchor>
  <xdr:twoCellAnchor editAs="oneCell">
    <xdr:from>
      <xdr:col>4</xdr:col>
      <xdr:colOff>7620</xdr:colOff>
      <xdr:row>1492</xdr:row>
      <xdr:rowOff>5952</xdr:rowOff>
    </xdr:from>
    <xdr:to>
      <xdr:col>4</xdr:col>
      <xdr:colOff>841706</xdr:colOff>
      <xdr:row>1493</xdr:row>
      <xdr:rowOff>34289</xdr:rowOff>
    </xdr:to>
    <xdr:pic>
      <xdr:nvPicPr>
        <xdr:cNvPr id="94" name="Image 93">
          <a:extLst>
            <a:ext uri="{FF2B5EF4-FFF2-40B4-BE49-F238E27FC236}">
              <a16:creationId xmlns:a16="http://schemas.microsoft.com/office/drawing/2014/main" id="{885A7F8C-7499-4803-9F52-1D896205AC8E}"/>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3446145" y="252475602"/>
          <a:ext cx="834086" cy="333137"/>
        </a:xfrm>
        <a:prstGeom prst="rect">
          <a:avLst/>
        </a:prstGeom>
      </xdr:spPr>
    </xdr:pic>
    <xdr:clientData/>
  </xdr:twoCellAnchor>
  <xdr:twoCellAnchor editAs="oneCell">
    <xdr:from>
      <xdr:col>4</xdr:col>
      <xdr:colOff>7620</xdr:colOff>
      <xdr:row>1501</xdr:row>
      <xdr:rowOff>11906</xdr:rowOff>
    </xdr:from>
    <xdr:to>
      <xdr:col>4</xdr:col>
      <xdr:colOff>841706</xdr:colOff>
      <xdr:row>1502</xdr:row>
      <xdr:rowOff>4149</xdr:rowOff>
    </xdr:to>
    <xdr:pic>
      <xdr:nvPicPr>
        <xdr:cNvPr id="95" name="Image 94">
          <a:extLst>
            <a:ext uri="{FF2B5EF4-FFF2-40B4-BE49-F238E27FC236}">
              <a16:creationId xmlns:a16="http://schemas.microsoft.com/office/drawing/2014/main" id="{0D0CE7C0-360E-4640-8FF0-C7DEB1D429BE}"/>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3446145" y="254177006"/>
          <a:ext cx="834086" cy="297043"/>
        </a:xfrm>
        <a:prstGeom prst="rect">
          <a:avLst/>
        </a:prstGeom>
      </xdr:spPr>
    </xdr:pic>
    <xdr:clientData/>
  </xdr:twoCellAnchor>
  <xdr:twoCellAnchor editAs="oneCell">
    <xdr:from>
      <xdr:col>4</xdr:col>
      <xdr:colOff>7618</xdr:colOff>
      <xdr:row>1482</xdr:row>
      <xdr:rowOff>17858</xdr:rowOff>
    </xdr:from>
    <xdr:to>
      <xdr:col>4</xdr:col>
      <xdr:colOff>842067</xdr:colOff>
      <xdr:row>1483</xdr:row>
      <xdr:rowOff>4658</xdr:rowOff>
    </xdr:to>
    <xdr:pic>
      <xdr:nvPicPr>
        <xdr:cNvPr id="96" name="Image 95">
          <a:extLst>
            <a:ext uri="{FF2B5EF4-FFF2-40B4-BE49-F238E27FC236}">
              <a16:creationId xmlns:a16="http://schemas.microsoft.com/office/drawing/2014/main" id="{538540BD-465A-4149-BCDC-F18D565BF682}"/>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3446143" y="250620608"/>
          <a:ext cx="834449" cy="291600"/>
        </a:xfrm>
        <a:prstGeom prst="rect">
          <a:avLst/>
        </a:prstGeom>
      </xdr:spPr>
    </xdr:pic>
    <xdr:clientData/>
  </xdr:twoCellAnchor>
  <xdr:twoCellAnchor editAs="oneCell">
    <xdr:from>
      <xdr:col>4</xdr:col>
      <xdr:colOff>7618</xdr:colOff>
      <xdr:row>1484</xdr:row>
      <xdr:rowOff>13078</xdr:rowOff>
    </xdr:from>
    <xdr:to>
      <xdr:col>4</xdr:col>
      <xdr:colOff>841466</xdr:colOff>
      <xdr:row>1485</xdr:row>
      <xdr:rowOff>3416</xdr:rowOff>
    </xdr:to>
    <xdr:pic>
      <xdr:nvPicPr>
        <xdr:cNvPr id="97" name="Image 96">
          <a:extLst>
            <a:ext uri="{FF2B5EF4-FFF2-40B4-BE49-F238E27FC236}">
              <a16:creationId xmlns:a16="http://schemas.microsoft.com/office/drawing/2014/main" id="{CEB8C2EE-5036-4DF9-BC64-DD89979779A3}"/>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3446143" y="251015878"/>
          <a:ext cx="833848" cy="295138"/>
        </a:xfrm>
        <a:prstGeom prst="rect">
          <a:avLst/>
        </a:prstGeom>
      </xdr:spPr>
    </xdr:pic>
    <xdr:clientData/>
  </xdr:twoCellAnchor>
  <xdr:twoCellAnchor editAs="oneCell">
    <xdr:from>
      <xdr:col>4</xdr:col>
      <xdr:colOff>7620</xdr:colOff>
      <xdr:row>1525</xdr:row>
      <xdr:rowOff>11906</xdr:rowOff>
    </xdr:from>
    <xdr:to>
      <xdr:col>4</xdr:col>
      <xdr:colOff>841706</xdr:colOff>
      <xdr:row>1526</xdr:row>
      <xdr:rowOff>4149</xdr:rowOff>
    </xdr:to>
    <xdr:pic>
      <xdr:nvPicPr>
        <xdr:cNvPr id="98" name="Image 97">
          <a:extLst>
            <a:ext uri="{FF2B5EF4-FFF2-40B4-BE49-F238E27FC236}">
              <a16:creationId xmlns:a16="http://schemas.microsoft.com/office/drawing/2014/main" id="{724E27DA-2391-40A8-B74E-87B8AB479AF5}"/>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3446145" y="258663281"/>
          <a:ext cx="834086" cy="297043"/>
        </a:xfrm>
        <a:prstGeom prst="rect">
          <a:avLst/>
        </a:prstGeom>
      </xdr:spPr>
    </xdr:pic>
    <xdr:clientData/>
  </xdr:twoCellAnchor>
  <xdr:twoCellAnchor editAs="oneCell">
    <xdr:from>
      <xdr:col>4</xdr:col>
      <xdr:colOff>7620</xdr:colOff>
      <xdr:row>1527</xdr:row>
      <xdr:rowOff>11906</xdr:rowOff>
    </xdr:from>
    <xdr:to>
      <xdr:col>4</xdr:col>
      <xdr:colOff>841706</xdr:colOff>
      <xdr:row>1528</xdr:row>
      <xdr:rowOff>4148</xdr:rowOff>
    </xdr:to>
    <xdr:pic>
      <xdr:nvPicPr>
        <xdr:cNvPr id="99" name="Image 98">
          <a:extLst>
            <a:ext uri="{FF2B5EF4-FFF2-40B4-BE49-F238E27FC236}">
              <a16:creationId xmlns:a16="http://schemas.microsoft.com/office/drawing/2014/main" id="{123CCD12-F7CB-4C75-BE8D-DEEB0E1FD113}"/>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3446145" y="259063331"/>
          <a:ext cx="834086" cy="297042"/>
        </a:xfrm>
        <a:prstGeom prst="rect">
          <a:avLst/>
        </a:prstGeom>
      </xdr:spPr>
    </xdr:pic>
    <xdr:clientData/>
  </xdr:twoCellAnchor>
  <xdr:twoCellAnchor editAs="oneCell">
    <xdr:from>
      <xdr:col>4</xdr:col>
      <xdr:colOff>7620</xdr:colOff>
      <xdr:row>1529</xdr:row>
      <xdr:rowOff>11906</xdr:rowOff>
    </xdr:from>
    <xdr:to>
      <xdr:col>4</xdr:col>
      <xdr:colOff>841706</xdr:colOff>
      <xdr:row>1530</xdr:row>
      <xdr:rowOff>4149</xdr:rowOff>
    </xdr:to>
    <xdr:pic>
      <xdr:nvPicPr>
        <xdr:cNvPr id="100" name="Image 99">
          <a:extLst>
            <a:ext uri="{FF2B5EF4-FFF2-40B4-BE49-F238E27FC236}">
              <a16:creationId xmlns:a16="http://schemas.microsoft.com/office/drawing/2014/main" id="{29B99ADD-12EA-44BB-9C2A-D8B106E43F24}"/>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3446145" y="259463381"/>
          <a:ext cx="834086" cy="297043"/>
        </a:xfrm>
        <a:prstGeom prst="rect">
          <a:avLst/>
        </a:prstGeom>
      </xdr:spPr>
    </xdr:pic>
    <xdr:clientData/>
  </xdr:twoCellAnchor>
  <xdr:twoCellAnchor editAs="oneCell">
    <xdr:from>
      <xdr:col>4</xdr:col>
      <xdr:colOff>26670</xdr:colOff>
      <xdr:row>1531</xdr:row>
      <xdr:rowOff>11906</xdr:rowOff>
    </xdr:from>
    <xdr:to>
      <xdr:col>5</xdr:col>
      <xdr:colOff>18746</xdr:colOff>
      <xdr:row>1532</xdr:row>
      <xdr:rowOff>4149</xdr:rowOff>
    </xdr:to>
    <xdr:pic>
      <xdr:nvPicPr>
        <xdr:cNvPr id="101" name="Image 100">
          <a:extLst>
            <a:ext uri="{FF2B5EF4-FFF2-40B4-BE49-F238E27FC236}">
              <a16:creationId xmlns:a16="http://schemas.microsoft.com/office/drawing/2014/main" id="{202B2248-C90C-4C72-9A76-2BB541737B3F}"/>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3465195" y="259863431"/>
          <a:ext cx="839801" cy="297043"/>
        </a:xfrm>
        <a:prstGeom prst="rect">
          <a:avLst/>
        </a:prstGeom>
      </xdr:spPr>
    </xdr:pic>
    <xdr:clientData/>
  </xdr:twoCellAnchor>
  <xdr:twoCellAnchor editAs="oneCell">
    <xdr:from>
      <xdr:col>4</xdr:col>
      <xdr:colOff>7619</xdr:colOff>
      <xdr:row>1517</xdr:row>
      <xdr:rowOff>8333</xdr:rowOff>
    </xdr:from>
    <xdr:to>
      <xdr:col>4</xdr:col>
      <xdr:colOff>842062</xdr:colOff>
      <xdr:row>1518</xdr:row>
      <xdr:rowOff>576</xdr:rowOff>
    </xdr:to>
    <xdr:pic>
      <xdr:nvPicPr>
        <xdr:cNvPr id="102" name="Image 101">
          <a:extLst>
            <a:ext uri="{FF2B5EF4-FFF2-40B4-BE49-F238E27FC236}">
              <a16:creationId xmlns:a16="http://schemas.microsoft.com/office/drawing/2014/main" id="{425E964B-5952-486C-B5F0-7B0823143717}"/>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446144" y="257164283"/>
          <a:ext cx="834443" cy="297043"/>
        </a:xfrm>
        <a:prstGeom prst="rect">
          <a:avLst/>
        </a:prstGeom>
      </xdr:spPr>
    </xdr:pic>
    <xdr:clientData/>
  </xdr:twoCellAnchor>
  <xdr:twoCellAnchor editAs="oneCell">
    <xdr:from>
      <xdr:col>4</xdr:col>
      <xdr:colOff>7620</xdr:colOff>
      <xdr:row>1519</xdr:row>
      <xdr:rowOff>13078</xdr:rowOff>
    </xdr:from>
    <xdr:to>
      <xdr:col>4</xdr:col>
      <xdr:colOff>841706</xdr:colOff>
      <xdr:row>1520</xdr:row>
      <xdr:rowOff>3416</xdr:rowOff>
    </xdr:to>
    <xdr:pic>
      <xdr:nvPicPr>
        <xdr:cNvPr id="103" name="Image 102">
          <a:extLst>
            <a:ext uri="{FF2B5EF4-FFF2-40B4-BE49-F238E27FC236}">
              <a16:creationId xmlns:a16="http://schemas.microsoft.com/office/drawing/2014/main" id="{A634AA26-3D32-4277-A197-717ACAE35295}"/>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3446145" y="257569078"/>
          <a:ext cx="834086" cy="295138"/>
        </a:xfrm>
        <a:prstGeom prst="rect">
          <a:avLst/>
        </a:prstGeom>
      </xdr:spPr>
    </xdr:pic>
    <xdr:clientData/>
  </xdr:twoCellAnchor>
  <xdr:twoCellAnchor editAs="oneCell">
    <xdr:from>
      <xdr:col>4</xdr:col>
      <xdr:colOff>7619</xdr:colOff>
      <xdr:row>1521</xdr:row>
      <xdr:rowOff>20203</xdr:rowOff>
    </xdr:from>
    <xdr:to>
      <xdr:col>4</xdr:col>
      <xdr:colOff>842056</xdr:colOff>
      <xdr:row>1522</xdr:row>
      <xdr:rowOff>3193</xdr:rowOff>
    </xdr:to>
    <xdr:pic>
      <xdr:nvPicPr>
        <xdr:cNvPr id="104" name="Image 103">
          <a:extLst>
            <a:ext uri="{FF2B5EF4-FFF2-40B4-BE49-F238E27FC236}">
              <a16:creationId xmlns:a16="http://schemas.microsoft.com/office/drawing/2014/main" id="{845DAF09-A744-4683-81EA-205FB1681391}"/>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3446144" y="257976253"/>
          <a:ext cx="834437" cy="287790"/>
        </a:xfrm>
        <a:prstGeom prst="rect">
          <a:avLst/>
        </a:prstGeom>
      </xdr:spPr>
    </xdr:pic>
    <xdr:clientData/>
  </xdr:twoCellAnchor>
  <xdr:twoCellAnchor editAs="oneCell">
    <xdr:from>
      <xdr:col>4</xdr:col>
      <xdr:colOff>7620</xdr:colOff>
      <xdr:row>1535</xdr:row>
      <xdr:rowOff>14287</xdr:rowOff>
    </xdr:from>
    <xdr:to>
      <xdr:col>4</xdr:col>
      <xdr:colOff>842060</xdr:colOff>
      <xdr:row>1536</xdr:row>
      <xdr:rowOff>1087</xdr:rowOff>
    </xdr:to>
    <xdr:pic>
      <xdr:nvPicPr>
        <xdr:cNvPr id="105" name="Image 104">
          <a:extLst>
            <a:ext uri="{FF2B5EF4-FFF2-40B4-BE49-F238E27FC236}">
              <a16:creationId xmlns:a16="http://schemas.microsoft.com/office/drawing/2014/main" id="{80FC536D-01D6-4656-8F92-0E7214915B44}"/>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3446145" y="260561137"/>
          <a:ext cx="834440" cy="291600"/>
        </a:xfrm>
        <a:prstGeom prst="rect">
          <a:avLst/>
        </a:prstGeom>
      </xdr:spPr>
    </xdr:pic>
    <xdr:clientData/>
  </xdr:twoCellAnchor>
  <xdr:twoCellAnchor editAs="oneCell">
    <xdr:from>
      <xdr:col>4</xdr:col>
      <xdr:colOff>7619</xdr:colOff>
      <xdr:row>1537</xdr:row>
      <xdr:rowOff>7125</xdr:rowOff>
    </xdr:from>
    <xdr:to>
      <xdr:col>4</xdr:col>
      <xdr:colOff>841601</xdr:colOff>
      <xdr:row>1537</xdr:row>
      <xdr:rowOff>300630</xdr:rowOff>
    </xdr:to>
    <xdr:pic>
      <xdr:nvPicPr>
        <xdr:cNvPr id="106" name="Image 105">
          <a:extLst>
            <a:ext uri="{FF2B5EF4-FFF2-40B4-BE49-F238E27FC236}">
              <a16:creationId xmlns:a16="http://schemas.microsoft.com/office/drawing/2014/main" id="{A9364AE8-9379-420E-947E-C720C3BB4BF7}"/>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3446144" y="260954025"/>
          <a:ext cx="833982" cy="293505"/>
        </a:xfrm>
        <a:prstGeom prst="rect">
          <a:avLst/>
        </a:prstGeom>
      </xdr:spPr>
    </xdr:pic>
    <xdr:clientData/>
  </xdr:twoCellAnchor>
  <xdr:twoCellAnchor editAs="oneCell">
    <xdr:from>
      <xdr:col>4</xdr:col>
      <xdr:colOff>11191</xdr:colOff>
      <xdr:row>1564</xdr:row>
      <xdr:rowOff>3572</xdr:rowOff>
    </xdr:from>
    <xdr:to>
      <xdr:col>4</xdr:col>
      <xdr:colOff>837317</xdr:colOff>
      <xdr:row>1564</xdr:row>
      <xdr:rowOff>301097</xdr:rowOff>
    </xdr:to>
    <xdr:pic>
      <xdr:nvPicPr>
        <xdr:cNvPr id="107" name="Image 106">
          <a:extLst>
            <a:ext uri="{FF2B5EF4-FFF2-40B4-BE49-F238E27FC236}">
              <a16:creationId xmlns:a16="http://schemas.microsoft.com/office/drawing/2014/main" id="{9FC115F6-79E5-4E3C-8688-212C19869A52}"/>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3449716" y="266217797"/>
          <a:ext cx="826126" cy="297525"/>
        </a:xfrm>
        <a:prstGeom prst="rect">
          <a:avLst/>
        </a:prstGeom>
      </xdr:spPr>
    </xdr:pic>
    <xdr:clientData/>
  </xdr:twoCellAnchor>
  <xdr:twoCellAnchor editAs="oneCell">
    <xdr:from>
      <xdr:col>4</xdr:col>
      <xdr:colOff>11191</xdr:colOff>
      <xdr:row>1566</xdr:row>
      <xdr:rowOff>9526</xdr:rowOff>
    </xdr:from>
    <xdr:to>
      <xdr:col>4</xdr:col>
      <xdr:colOff>840624</xdr:colOff>
      <xdr:row>1566</xdr:row>
      <xdr:rowOff>301336</xdr:rowOff>
    </xdr:to>
    <xdr:pic>
      <xdr:nvPicPr>
        <xdr:cNvPr id="108" name="Image 107">
          <a:extLst>
            <a:ext uri="{FF2B5EF4-FFF2-40B4-BE49-F238E27FC236}">
              <a16:creationId xmlns:a16="http://schemas.microsoft.com/office/drawing/2014/main" id="{948741B0-BC11-4203-BA5E-398A9001AE07}"/>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3449716" y="266623801"/>
          <a:ext cx="829433" cy="291810"/>
        </a:xfrm>
        <a:prstGeom prst="rect">
          <a:avLst/>
        </a:prstGeom>
      </xdr:spPr>
    </xdr:pic>
    <xdr:clientData/>
  </xdr:twoCellAnchor>
  <xdr:twoCellAnchor editAs="oneCell">
    <xdr:from>
      <xdr:col>4</xdr:col>
      <xdr:colOff>11191</xdr:colOff>
      <xdr:row>1549</xdr:row>
      <xdr:rowOff>7620</xdr:rowOff>
    </xdr:from>
    <xdr:to>
      <xdr:col>5</xdr:col>
      <xdr:colOff>3267</xdr:colOff>
      <xdr:row>1549</xdr:row>
      <xdr:rowOff>301125</xdr:rowOff>
    </xdr:to>
    <xdr:pic>
      <xdr:nvPicPr>
        <xdr:cNvPr id="109" name="Image 108">
          <a:extLst>
            <a:ext uri="{FF2B5EF4-FFF2-40B4-BE49-F238E27FC236}">
              <a16:creationId xmlns:a16="http://schemas.microsoft.com/office/drawing/2014/main" id="{4F70BF1B-B439-424E-AE01-CB6338F0EE94}"/>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3449716" y="263250045"/>
          <a:ext cx="839801" cy="293505"/>
        </a:xfrm>
        <a:prstGeom prst="rect">
          <a:avLst/>
        </a:prstGeom>
      </xdr:spPr>
    </xdr:pic>
    <xdr:clientData/>
  </xdr:twoCellAnchor>
  <xdr:twoCellAnchor editAs="oneCell">
    <xdr:from>
      <xdr:col>4</xdr:col>
      <xdr:colOff>11191</xdr:colOff>
      <xdr:row>1568</xdr:row>
      <xdr:rowOff>11192</xdr:rowOff>
    </xdr:from>
    <xdr:to>
      <xdr:col>4</xdr:col>
      <xdr:colOff>840624</xdr:colOff>
      <xdr:row>1568</xdr:row>
      <xdr:rowOff>301097</xdr:rowOff>
    </xdr:to>
    <xdr:pic>
      <xdr:nvPicPr>
        <xdr:cNvPr id="110" name="Image 109">
          <a:extLst>
            <a:ext uri="{FF2B5EF4-FFF2-40B4-BE49-F238E27FC236}">
              <a16:creationId xmlns:a16="http://schemas.microsoft.com/office/drawing/2014/main" id="{47C3FBF1-1BF3-4F32-9C43-EF348C7E004B}"/>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3449716" y="267025517"/>
          <a:ext cx="829433" cy="289905"/>
        </a:xfrm>
        <a:prstGeom prst="rect">
          <a:avLst/>
        </a:prstGeom>
      </xdr:spPr>
    </xdr:pic>
    <xdr:clientData/>
  </xdr:twoCellAnchor>
  <xdr:twoCellAnchor editAs="oneCell">
    <xdr:from>
      <xdr:col>4</xdr:col>
      <xdr:colOff>13573</xdr:colOff>
      <xdr:row>1606</xdr:row>
      <xdr:rowOff>11907</xdr:rowOff>
    </xdr:from>
    <xdr:to>
      <xdr:col>5</xdr:col>
      <xdr:colOff>3640</xdr:colOff>
      <xdr:row>1607</xdr:row>
      <xdr:rowOff>4149</xdr:rowOff>
    </xdr:to>
    <xdr:pic>
      <xdr:nvPicPr>
        <xdr:cNvPr id="111" name="Image 110">
          <a:extLst>
            <a:ext uri="{FF2B5EF4-FFF2-40B4-BE49-F238E27FC236}">
              <a16:creationId xmlns:a16="http://schemas.microsoft.com/office/drawing/2014/main" id="{25397E0D-E35E-4C16-A82C-F5DA98F9E65D}"/>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3452098" y="273950907"/>
          <a:ext cx="837792" cy="297042"/>
        </a:xfrm>
        <a:prstGeom prst="rect">
          <a:avLst/>
        </a:prstGeom>
      </xdr:spPr>
    </xdr:pic>
    <xdr:clientData/>
  </xdr:twoCellAnchor>
  <xdr:twoCellAnchor editAs="oneCell">
    <xdr:from>
      <xdr:col>4</xdr:col>
      <xdr:colOff>13573</xdr:colOff>
      <xdr:row>1608</xdr:row>
      <xdr:rowOff>11906</xdr:rowOff>
    </xdr:from>
    <xdr:to>
      <xdr:col>5</xdr:col>
      <xdr:colOff>3640</xdr:colOff>
      <xdr:row>1609</xdr:row>
      <xdr:rowOff>4149</xdr:rowOff>
    </xdr:to>
    <xdr:pic>
      <xdr:nvPicPr>
        <xdr:cNvPr id="112" name="Image 111">
          <a:extLst>
            <a:ext uri="{FF2B5EF4-FFF2-40B4-BE49-F238E27FC236}">
              <a16:creationId xmlns:a16="http://schemas.microsoft.com/office/drawing/2014/main" id="{B65F6555-710D-448D-B71A-DE29A30D8A14}"/>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3452098" y="274350956"/>
          <a:ext cx="837792" cy="297043"/>
        </a:xfrm>
        <a:prstGeom prst="rect">
          <a:avLst/>
        </a:prstGeom>
      </xdr:spPr>
    </xdr:pic>
    <xdr:clientData/>
  </xdr:twoCellAnchor>
  <xdr:twoCellAnchor editAs="oneCell">
    <xdr:from>
      <xdr:col>4</xdr:col>
      <xdr:colOff>13574</xdr:colOff>
      <xdr:row>1610</xdr:row>
      <xdr:rowOff>11906</xdr:rowOff>
    </xdr:from>
    <xdr:to>
      <xdr:col>5</xdr:col>
      <xdr:colOff>3642</xdr:colOff>
      <xdr:row>1611</xdr:row>
      <xdr:rowOff>4149</xdr:rowOff>
    </xdr:to>
    <xdr:pic>
      <xdr:nvPicPr>
        <xdr:cNvPr id="113" name="Image 112">
          <a:extLst>
            <a:ext uri="{FF2B5EF4-FFF2-40B4-BE49-F238E27FC236}">
              <a16:creationId xmlns:a16="http://schemas.microsoft.com/office/drawing/2014/main" id="{0E0FEDA4-27D8-4A97-85BD-14AC510B9479}"/>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3452099" y="274751006"/>
          <a:ext cx="837793" cy="297043"/>
        </a:xfrm>
        <a:prstGeom prst="rect">
          <a:avLst/>
        </a:prstGeom>
      </xdr:spPr>
    </xdr:pic>
    <xdr:clientData/>
  </xdr:twoCellAnchor>
  <xdr:twoCellAnchor editAs="oneCell">
    <xdr:from>
      <xdr:col>4</xdr:col>
      <xdr:colOff>13573</xdr:colOff>
      <xdr:row>1612</xdr:row>
      <xdr:rowOff>11906</xdr:rowOff>
    </xdr:from>
    <xdr:to>
      <xdr:col>5</xdr:col>
      <xdr:colOff>3642</xdr:colOff>
      <xdr:row>1613</xdr:row>
      <xdr:rowOff>4149</xdr:rowOff>
    </xdr:to>
    <xdr:pic>
      <xdr:nvPicPr>
        <xdr:cNvPr id="114" name="Image 113">
          <a:extLst>
            <a:ext uri="{FF2B5EF4-FFF2-40B4-BE49-F238E27FC236}">
              <a16:creationId xmlns:a16="http://schemas.microsoft.com/office/drawing/2014/main" id="{3BAE4485-098E-4DDD-A06E-04DBCBC2820B}"/>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3452098" y="275151056"/>
          <a:ext cx="837794" cy="297043"/>
        </a:xfrm>
        <a:prstGeom prst="rect">
          <a:avLst/>
        </a:prstGeom>
      </xdr:spPr>
    </xdr:pic>
    <xdr:clientData/>
  </xdr:twoCellAnchor>
  <xdr:twoCellAnchor editAs="oneCell">
    <xdr:from>
      <xdr:col>4</xdr:col>
      <xdr:colOff>13573</xdr:colOff>
      <xdr:row>1614</xdr:row>
      <xdr:rowOff>11906</xdr:rowOff>
    </xdr:from>
    <xdr:to>
      <xdr:col>5</xdr:col>
      <xdr:colOff>3640</xdr:colOff>
      <xdr:row>1615</xdr:row>
      <xdr:rowOff>4149</xdr:rowOff>
    </xdr:to>
    <xdr:pic>
      <xdr:nvPicPr>
        <xdr:cNvPr id="115" name="Image 114">
          <a:extLst>
            <a:ext uri="{FF2B5EF4-FFF2-40B4-BE49-F238E27FC236}">
              <a16:creationId xmlns:a16="http://schemas.microsoft.com/office/drawing/2014/main" id="{91BEF4E6-A1D6-4212-91A3-6D8AE6B08D67}"/>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3452098" y="275551106"/>
          <a:ext cx="837792" cy="297043"/>
        </a:xfrm>
        <a:prstGeom prst="rect">
          <a:avLst/>
        </a:prstGeom>
      </xdr:spPr>
    </xdr:pic>
    <xdr:clientData/>
  </xdr:twoCellAnchor>
  <xdr:twoCellAnchor editAs="oneCell">
    <xdr:from>
      <xdr:col>4</xdr:col>
      <xdr:colOff>13574</xdr:colOff>
      <xdr:row>1616</xdr:row>
      <xdr:rowOff>5953</xdr:rowOff>
    </xdr:from>
    <xdr:to>
      <xdr:col>5</xdr:col>
      <xdr:colOff>3642</xdr:colOff>
      <xdr:row>1616</xdr:row>
      <xdr:rowOff>301363</xdr:rowOff>
    </xdr:to>
    <xdr:pic>
      <xdr:nvPicPr>
        <xdr:cNvPr id="116" name="Image 115">
          <a:extLst>
            <a:ext uri="{FF2B5EF4-FFF2-40B4-BE49-F238E27FC236}">
              <a16:creationId xmlns:a16="http://schemas.microsoft.com/office/drawing/2014/main" id="{F404A71A-BCFE-448C-AE5E-12BACCEC0FBF}"/>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3452099" y="275945203"/>
          <a:ext cx="837793" cy="295410"/>
        </a:xfrm>
        <a:prstGeom prst="rect">
          <a:avLst/>
        </a:prstGeom>
      </xdr:spPr>
    </xdr:pic>
    <xdr:clientData/>
  </xdr:twoCellAnchor>
  <xdr:twoCellAnchor editAs="oneCell">
    <xdr:from>
      <xdr:col>4</xdr:col>
      <xdr:colOff>34528</xdr:colOff>
      <xdr:row>1620</xdr:row>
      <xdr:rowOff>17859</xdr:rowOff>
    </xdr:from>
    <xdr:to>
      <xdr:col>5</xdr:col>
      <xdr:colOff>33003</xdr:colOff>
      <xdr:row>1621</xdr:row>
      <xdr:rowOff>4659</xdr:rowOff>
    </xdr:to>
    <xdr:pic>
      <xdr:nvPicPr>
        <xdr:cNvPr id="117" name="Image 116">
          <a:extLst>
            <a:ext uri="{FF2B5EF4-FFF2-40B4-BE49-F238E27FC236}">
              <a16:creationId xmlns:a16="http://schemas.microsoft.com/office/drawing/2014/main" id="{07944FB7-6280-4D36-A13E-36D07620AED7}"/>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3473053" y="276623859"/>
          <a:ext cx="846200" cy="291600"/>
        </a:xfrm>
        <a:prstGeom prst="rect">
          <a:avLst/>
        </a:prstGeom>
      </xdr:spPr>
    </xdr:pic>
    <xdr:clientData/>
  </xdr:twoCellAnchor>
  <xdr:twoCellAnchor editAs="oneCell">
    <xdr:from>
      <xdr:col>4</xdr:col>
      <xdr:colOff>34528</xdr:colOff>
      <xdr:row>1622</xdr:row>
      <xdr:rowOff>11906</xdr:rowOff>
    </xdr:from>
    <xdr:to>
      <xdr:col>5</xdr:col>
      <xdr:colOff>40319</xdr:colOff>
      <xdr:row>1623</xdr:row>
      <xdr:rowOff>4149</xdr:rowOff>
    </xdr:to>
    <xdr:pic>
      <xdr:nvPicPr>
        <xdr:cNvPr id="118" name="Image 117">
          <a:extLst>
            <a:ext uri="{FF2B5EF4-FFF2-40B4-BE49-F238E27FC236}">
              <a16:creationId xmlns:a16="http://schemas.microsoft.com/office/drawing/2014/main" id="{87055563-F8E4-4E98-A4A6-8919CADB0764}"/>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3473053" y="277017956"/>
          <a:ext cx="853516" cy="297043"/>
        </a:xfrm>
        <a:prstGeom prst="rect">
          <a:avLst/>
        </a:prstGeom>
      </xdr:spPr>
    </xdr:pic>
    <xdr:clientData/>
  </xdr:twoCellAnchor>
  <xdr:twoCellAnchor editAs="oneCell">
    <xdr:from>
      <xdr:col>4</xdr:col>
      <xdr:colOff>34528</xdr:colOff>
      <xdr:row>1624</xdr:row>
      <xdr:rowOff>11906</xdr:rowOff>
    </xdr:from>
    <xdr:to>
      <xdr:col>5</xdr:col>
      <xdr:colOff>40319</xdr:colOff>
      <xdr:row>1625</xdr:row>
      <xdr:rowOff>4148</xdr:rowOff>
    </xdr:to>
    <xdr:pic>
      <xdr:nvPicPr>
        <xdr:cNvPr id="119" name="Image 118">
          <a:extLst>
            <a:ext uri="{FF2B5EF4-FFF2-40B4-BE49-F238E27FC236}">
              <a16:creationId xmlns:a16="http://schemas.microsoft.com/office/drawing/2014/main" id="{FCD4AB3F-53F7-4D7B-B547-D4352FF932E9}"/>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3473053" y="277418006"/>
          <a:ext cx="853516" cy="297042"/>
        </a:xfrm>
        <a:prstGeom prst="rect">
          <a:avLst/>
        </a:prstGeom>
      </xdr:spPr>
    </xdr:pic>
    <xdr:clientData/>
  </xdr:twoCellAnchor>
  <xdr:twoCellAnchor editAs="oneCell">
    <xdr:from>
      <xdr:col>4</xdr:col>
      <xdr:colOff>34528</xdr:colOff>
      <xdr:row>1626</xdr:row>
      <xdr:rowOff>11906</xdr:rowOff>
    </xdr:from>
    <xdr:to>
      <xdr:col>5</xdr:col>
      <xdr:colOff>40319</xdr:colOff>
      <xdr:row>1627</xdr:row>
      <xdr:rowOff>4149</xdr:rowOff>
    </xdr:to>
    <xdr:pic>
      <xdr:nvPicPr>
        <xdr:cNvPr id="120" name="Image 119">
          <a:extLst>
            <a:ext uri="{FF2B5EF4-FFF2-40B4-BE49-F238E27FC236}">
              <a16:creationId xmlns:a16="http://schemas.microsoft.com/office/drawing/2014/main" id="{9F706F5A-2F0B-46E6-9ED7-E624948FA023}"/>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3473053" y="277818056"/>
          <a:ext cx="853516" cy="297043"/>
        </a:xfrm>
        <a:prstGeom prst="rect">
          <a:avLst/>
        </a:prstGeom>
      </xdr:spPr>
    </xdr:pic>
    <xdr:clientData/>
  </xdr:twoCellAnchor>
  <xdr:twoCellAnchor editAs="oneCell">
    <xdr:from>
      <xdr:col>4</xdr:col>
      <xdr:colOff>34528</xdr:colOff>
      <xdr:row>1628</xdr:row>
      <xdr:rowOff>11906</xdr:rowOff>
    </xdr:from>
    <xdr:to>
      <xdr:col>5</xdr:col>
      <xdr:colOff>40319</xdr:colOff>
      <xdr:row>1629</xdr:row>
      <xdr:rowOff>4149</xdr:rowOff>
    </xdr:to>
    <xdr:pic>
      <xdr:nvPicPr>
        <xdr:cNvPr id="121" name="Image 120">
          <a:extLst>
            <a:ext uri="{FF2B5EF4-FFF2-40B4-BE49-F238E27FC236}">
              <a16:creationId xmlns:a16="http://schemas.microsoft.com/office/drawing/2014/main" id="{9CC7ACAC-7F06-4076-ACC3-E8CFD9FF7019}"/>
            </a:ext>
          </a:extLst>
        </xdr:cNvPr>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val="0"/>
            </a:ext>
          </a:extLst>
        </a:blip>
        <a:stretch>
          <a:fillRect/>
        </a:stretch>
      </xdr:blipFill>
      <xdr:spPr>
        <a:xfrm>
          <a:off x="3473053" y="278218106"/>
          <a:ext cx="853516" cy="297043"/>
        </a:xfrm>
        <a:prstGeom prst="rect">
          <a:avLst/>
        </a:prstGeom>
      </xdr:spPr>
    </xdr:pic>
    <xdr:clientData/>
  </xdr:twoCellAnchor>
  <xdr:twoCellAnchor editAs="oneCell">
    <xdr:from>
      <xdr:col>4</xdr:col>
      <xdr:colOff>13574</xdr:colOff>
      <xdr:row>1632</xdr:row>
      <xdr:rowOff>11906</xdr:rowOff>
    </xdr:from>
    <xdr:to>
      <xdr:col>4</xdr:col>
      <xdr:colOff>841023</xdr:colOff>
      <xdr:row>1633</xdr:row>
      <xdr:rowOff>549</xdr:rowOff>
    </xdr:to>
    <xdr:pic>
      <xdr:nvPicPr>
        <xdr:cNvPr id="122" name="Image 121">
          <a:extLst>
            <a:ext uri="{FF2B5EF4-FFF2-40B4-BE49-F238E27FC236}">
              <a16:creationId xmlns:a16="http://schemas.microsoft.com/office/drawing/2014/main" id="{030023F0-3AE2-422F-A619-C5DEC9C9D18F}"/>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3452099" y="278884856"/>
          <a:ext cx="827449" cy="293443"/>
        </a:xfrm>
        <a:prstGeom prst="rect">
          <a:avLst/>
        </a:prstGeom>
      </xdr:spPr>
    </xdr:pic>
    <xdr:clientData/>
  </xdr:twoCellAnchor>
  <xdr:twoCellAnchor editAs="oneCell">
    <xdr:from>
      <xdr:col>4</xdr:col>
      <xdr:colOff>13574</xdr:colOff>
      <xdr:row>1634</xdr:row>
      <xdr:rowOff>11906</xdr:rowOff>
    </xdr:from>
    <xdr:to>
      <xdr:col>4</xdr:col>
      <xdr:colOff>841023</xdr:colOff>
      <xdr:row>1635</xdr:row>
      <xdr:rowOff>549</xdr:rowOff>
    </xdr:to>
    <xdr:pic>
      <xdr:nvPicPr>
        <xdr:cNvPr id="123" name="Image 122">
          <a:extLst>
            <a:ext uri="{FF2B5EF4-FFF2-40B4-BE49-F238E27FC236}">
              <a16:creationId xmlns:a16="http://schemas.microsoft.com/office/drawing/2014/main" id="{B995C996-8769-45AA-8137-B9D03C80C0C0}"/>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3452099" y="279284906"/>
          <a:ext cx="827449" cy="293443"/>
        </a:xfrm>
        <a:prstGeom prst="rect">
          <a:avLst/>
        </a:prstGeom>
      </xdr:spPr>
    </xdr:pic>
    <xdr:clientData/>
  </xdr:twoCellAnchor>
  <xdr:twoCellAnchor editAs="oneCell">
    <xdr:from>
      <xdr:col>4</xdr:col>
      <xdr:colOff>13574</xdr:colOff>
      <xdr:row>1636</xdr:row>
      <xdr:rowOff>11906</xdr:rowOff>
    </xdr:from>
    <xdr:to>
      <xdr:col>4</xdr:col>
      <xdr:colOff>841023</xdr:colOff>
      <xdr:row>1637</xdr:row>
      <xdr:rowOff>549</xdr:rowOff>
    </xdr:to>
    <xdr:pic>
      <xdr:nvPicPr>
        <xdr:cNvPr id="124" name="Image 123">
          <a:extLst>
            <a:ext uri="{FF2B5EF4-FFF2-40B4-BE49-F238E27FC236}">
              <a16:creationId xmlns:a16="http://schemas.microsoft.com/office/drawing/2014/main" id="{6CC90A9C-3296-4C0D-903C-AC818D4CF3C1}"/>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3452099" y="279684956"/>
          <a:ext cx="827449" cy="293443"/>
        </a:xfrm>
        <a:prstGeom prst="rect">
          <a:avLst/>
        </a:prstGeom>
      </xdr:spPr>
    </xdr:pic>
    <xdr:clientData/>
  </xdr:twoCellAnchor>
  <xdr:twoCellAnchor editAs="oneCell">
    <xdr:from>
      <xdr:col>4</xdr:col>
      <xdr:colOff>13574</xdr:colOff>
      <xdr:row>1638</xdr:row>
      <xdr:rowOff>11906</xdr:rowOff>
    </xdr:from>
    <xdr:to>
      <xdr:col>4</xdr:col>
      <xdr:colOff>841024</xdr:colOff>
      <xdr:row>1639</xdr:row>
      <xdr:rowOff>549</xdr:rowOff>
    </xdr:to>
    <xdr:pic>
      <xdr:nvPicPr>
        <xdr:cNvPr id="125" name="Image 124">
          <a:extLst>
            <a:ext uri="{FF2B5EF4-FFF2-40B4-BE49-F238E27FC236}">
              <a16:creationId xmlns:a16="http://schemas.microsoft.com/office/drawing/2014/main" id="{EB620257-C7EA-4A40-93A3-9FF4C157DC16}"/>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3452099" y="280085006"/>
          <a:ext cx="827450" cy="293443"/>
        </a:xfrm>
        <a:prstGeom prst="rect">
          <a:avLst/>
        </a:prstGeom>
      </xdr:spPr>
    </xdr:pic>
    <xdr:clientData/>
  </xdr:twoCellAnchor>
  <xdr:twoCellAnchor editAs="oneCell">
    <xdr:from>
      <xdr:col>4</xdr:col>
      <xdr:colOff>13574</xdr:colOff>
      <xdr:row>1640</xdr:row>
      <xdr:rowOff>8334</xdr:rowOff>
    </xdr:from>
    <xdr:to>
      <xdr:col>4</xdr:col>
      <xdr:colOff>841023</xdr:colOff>
      <xdr:row>1640</xdr:row>
      <xdr:rowOff>301333</xdr:rowOff>
    </xdr:to>
    <xdr:pic>
      <xdr:nvPicPr>
        <xdr:cNvPr id="126" name="Image 125">
          <a:extLst>
            <a:ext uri="{FF2B5EF4-FFF2-40B4-BE49-F238E27FC236}">
              <a16:creationId xmlns:a16="http://schemas.microsoft.com/office/drawing/2014/main" id="{A394C7C8-B2BD-434D-BB2C-2518BF076682}"/>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3452099" y="280481484"/>
          <a:ext cx="827449" cy="292999"/>
        </a:xfrm>
        <a:prstGeom prst="rect">
          <a:avLst/>
        </a:prstGeom>
      </xdr:spPr>
    </xdr:pic>
    <xdr:clientData/>
  </xdr:twoCellAnchor>
  <xdr:twoCellAnchor editAs="oneCell">
    <xdr:from>
      <xdr:col>4</xdr:col>
      <xdr:colOff>13574</xdr:colOff>
      <xdr:row>1642</xdr:row>
      <xdr:rowOff>5953</xdr:rowOff>
    </xdr:from>
    <xdr:to>
      <xdr:col>4</xdr:col>
      <xdr:colOff>841024</xdr:colOff>
      <xdr:row>1642</xdr:row>
      <xdr:rowOff>301573</xdr:rowOff>
    </xdr:to>
    <xdr:pic>
      <xdr:nvPicPr>
        <xdr:cNvPr id="127" name="Image 126">
          <a:extLst>
            <a:ext uri="{FF2B5EF4-FFF2-40B4-BE49-F238E27FC236}">
              <a16:creationId xmlns:a16="http://schemas.microsoft.com/office/drawing/2014/main" id="{1119A825-C3A4-4651-8E6B-E6AD0925B922}"/>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3452099" y="280879153"/>
          <a:ext cx="827450" cy="295620"/>
        </a:xfrm>
        <a:prstGeom prst="rect">
          <a:avLst/>
        </a:prstGeom>
      </xdr:spPr>
    </xdr:pic>
    <xdr:clientData/>
  </xdr:twoCellAnchor>
  <xdr:twoCellAnchor editAs="oneCell">
    <xdr:from>
      <xdr:col>4</xdr:col>
      <xdr:colOff>13574</xdr:colOff>
      <xdr:row>1646</xdr:row>
      <xdr:rowOff>5954</xdr:rowOff>
    </xdr:from>
    <xdr:to>
      <xdr:col>4</xdr:col>
      <xdr:colOff>841023</xdr:colOff>
      <xdr:row>1646</xdr:row>
      <xdr:rowOff>300936</xdr:rowOff>
    </xdr:to>
    <xdr:pic>
      <xdr:nvPicPr>
        <xdr:cNvPr id="128" name="Image 127">
          <a:extLst>
            <a:ext uri="{FF2B5EF4-FFF2-40B4-BE49-F238E27FC236}">
              <a16:creationId xmlns:a16="http://schemas.microsoft.com/office/drawing/2014/main" id="{2F0B6A42-741C-4D12-8649-18A014278BE9}"/>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3452099" y="281545904"/>
          <a:ext cx="827449" cy="294982"/>
        </a:xfrm>
        <a:prstGeom prst="rect">
          <a:avLst/>
        </a:prstGeom>
      </xdr:spPr>
    </xdr:pic>
    <xdr:clientData/>
  </xdr:twoCellAnchor>
  <xdr:twoCellAnchor editAs="oneCell">
    <xdr:from>
      <xdr:col>4</xdr:col>
      <xdr:colOff>4048</xdr:colOff>
      <xdr:row>1648</xdr:row>
      <xdr:rowOff>9525</xdr:rowOff>
    </xdr:from>
    <xdr:to>
      <xdr:col>4</xdr:col>
      <xdr:colOff>841840</xdr:colOff>
      <xdr:row>1649</xdr:row>
      <xdr:rowOff>1768</xdr:rowOff>
    </xdr:to>
    <xdr:pic>
      <xdr:nvPicPr>
        <xdr:cNvPr id="129" name="Image 128">
          <a:extLst>
            <a:ext uri="{FF2B5EF4-FFF2-40B4-BE49-F238E27FC236}">
              <a16:creationId xmlns:a16="http://schemas.microsoft.com/office/drawing/2014/main" id="{ED325C99-3911-4987-8246-0AB7C8D3039C}"/>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3442573" y="281949525"/>
          <a:ext cx="837792" cy="297043"/>
        </a:xfrm>
        <a:prstGeom prst="rect">
          <a:avLst/>
        </a:prstGeom>
      </xdr:spPr>
    </xdr:pic>
    <xdr:clientData/>
  </xdr:twoCellAnchor>
  <xdr:twoCellAnchor editAs="oneCell">
    <xdr:from>
      <xdr:col>4</xdr:col>
      <xdr:colOff>13574</xdr:colOff>
      <xdr:row>1650</xdr:row>
      <xdr:rowOff>5953</xdr:rowOff>
    </xdr:from>
    <xdr:to>
      <xdr:col>4</xdr:col>
      <xdr:colOff>841023</xdr:colOff>
      <xdr:row>1650</xdr:row>
      <xdr:rowOff>300937</xdr:rowOff>
    </xdr:to>
    <xdr:pic>
      <xdr:nvPicPr>
        <xdr:cNvPr id="130" name="Image 129">
          <a:extLst>
            <a:ext uri="{FF2B5EF4-FFF2-40B4-BE49-F238E27FC236}">
              <a16:creationId xmlns:a16="http://schemas.microsoft.com/office/drawing/2014/main" id="{0D4F03F7-3B99-4F67-8392-3359AC4219AE}"/>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3452099" y="282346003"/>
          <a:ext cx="827449" cy="294984"/>
        </a:xfrm>
        <a:prstGeom prst="rect">
          <a:avLst/>
        </a:prstGeom>
      </xdr:spPr>
    </xdr:pic>
    <xdr:clientData/>
  </xdr:twoCellAnchor>
  <xdr:twoCellAnchor editAs="oneCell">
    <xdr:from>
      <xdr:col>4</xdr:col>
      <xdr:colOff>13574</xdr:colOff>
      <xdr:row>1652</xdr:row>
      <xdr:rowOff>5953</xdr:rowOff>
    </xdr:from>
    <xdr:to>
      <xdr:col>4</xdr:col>
      <xdr:colOff>841024</xdr:colOff>
      <xdr:row>1652</xdr:row>
      <xdr:rowOff>300938</xdr:rowOff>
    </xdr:to>
    <xdr:pic>
      <xdr:nvPicPr>
        <xdr:cNvPr id="131" name="Image 130">
          <a:extLst>
            <a:ext uri="{FF2B5EF4-FFF2-40B4-BE49-F238E27FC236}">
              <a16:creationId xmlns:a16="http://schemas.microsoft.com/office/drawing/2014/main" id="{25E8D0AB-F1EE-4405-9E5F-7BE24FF06879}"/>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3452099" y="282746053"/>
          <a:ext cx="827450" cy="294985"/>
        </a:xfrm>
        <a:prstGeom prst="rect">
          <a:avLst/>
        </a:prstGeom>
      </xdr:spPr>
    </xdr:pic>
    <xdr:clientData/>
  </xdr:twoCellAnchor>
  <xdr:twoCellAnchor editAs="oneCell">
    <xdr:from>
      <xdr:col>4</xdr:col>
      <xdr:colOff>28576</xdr:colOff>
      <xdr:row>1664</xdr:row>
      <xdr:rowOff>9525</xdr:rowOff>
    </xdr:from>
    <xdr:to>
      <xdr:col>5</xdr:col>
      <xdr:colOff>32359</xdr:colOff>
      <xdr:row>1665</xdr:row>
      <xdr:rowOff>1768</xdr:rowOff>
    </xdr:to>
    <xdr:pic>
      <xdr:nvPicPr>
        <xdr:cNvPr id="132" name="Image 131">
          <a:extLst>
            <a:ext uri="{FF2B5EF4-FFF2-40B4-BE49-F238E27FC236}">
              <a16:creationId xmlns:a16="http://schemas.microsoft.com/office/drawing/2014/main" id="{B3A20ACA-7C3E-42AB-823E-0E677D75E758}"/>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3467101" y="284968950"/>
          <a:ext cx="851508" cy="297043"/>
        </a:xfrm>
        <a:prstGeom prst="rect">
          <a:avLst/>
        </a:prstGeom>
      </xdr:spPr>
    </xdr:pic>
    <xdr:clientData/>
  </xdr:twoCellAnchor>
  <xdr:twoCellAnchor editAs="oneCell">
    <xdr:from>
      <xdr:col>4</xdr:col>
      <xdr:colOff>28576</xdr:colOff>
      <xdr:row>1668</xdr:row>
      <xdr:rowOff>11906</xdr:rowOff>
    </xdr:from>
    <xdr:to>
      <xdr:col>5</xdr:col>
      <xdr:colOff>32358</xdr:colOff>
      <xdr:row>1669</xdr:row>
      <xdr:rowOff>4149</xdr:rowOff>
    </xdr:to>
    <xdr:pic>
      <xdr:nvPicPr>
        <xdr:cNvPr id="133" name="Image 132">
          <a:extLst>
            <a:ext uri="{FF2B5EF4-FFF2-40B4-BE49-F238E27FC236}">
              <a16:creationId xmlns:a16="http://schemas.microsoft.com/office/drawing/2014/main" id="{27C3404D-68CD-4ABC-B6B1-C8425368DFE4}"/>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3467101" y="285638081"/>
          <a:ext cx="851507" cy="297043"/>
        </a:xfrm>
        <a:prstGeom prst="rect">
          <a:avLst/>
        </a:prstGeom>
      </xdr:spPr>
    </xdr:pic>
    <xdr:clientData/>
  </xdr:twoCellAnchor>
  <xdr:twoCellAnchor editAs="oneCell">
    <xdr:from>
      <xdr:col>4</xdr:col>
      <xdr:colOff>28576</xdr:colOff>
      <xdr:row>1670</xdr:row>
      <xdr:rowOff>5953</xdr:rowOff>
    </xdr:from>
    <xdr:to>
      <xdr:col>5</xdr:col>
      <xdr:colOff>32358</xdr:colOff>
      <xdr:row>1670</xdr:row>
      <xdr:rowOff>301363</xdr:rowOff>
    </xdr:to>
    <xdr:pic>
      <xdr:nvPicPr>
        <xdr:cNvPr id="134" name="Image 133">
          <a:extLst>
            <a:ext uri="{FF2B5EF4-FFF2-40B4-BE49-F238E27FC236}">
              <a16:creationId xmlns:a16="http://schemas.microsoft.com/office/drawing/2014/main" id="{C9CBD77D-C970-4EAA-B098-565AD92B2B21}"/>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3467101" y="286032178"/>
          <a:ext cx="851507" cy="295410"/>
        </a:xfrm>
        <a:prstGeom prst="rect">
          <a:avLst/>
        </a:prstGeom>
      </xdr:spPr>
    </xdr:pic>
    <xdr:clientData/>
  </xdr:twoCellAnchor>
  <xdr:twoCellAnchor editAs="oneCell">
    <xdr:from>
      <xdr:col>4</xdr:col>
      <xdr:colOff>28576</xdr:colOff>
      <xdr:row>1672</xdr:row>
      <xdr:rowOff>5953</xdr:rowOff>
    </xdr:from>
    <xdr:to>
      <xdr:col>5</xdr:col>
      <xdr:colOff>32358</xdr:colOff>
      <xdr:row>1672</xdr:row>
      <xdr:rowOff>301363</xdr:rowOff>
    </xdr:to>
    <xdr:pic>
      <xdr:nvPicPr>
        <xdr:cNvPr id="135" name="Image 134">
          <a:extLst>
            <a:ext uri="{FF2B5EF4-FFF2-40B4-BE49-F238E27FC236}">
              <a16:creationId xmlns:a16="http://schemas.microsoft.com/office/drawing/2014/main" id="{E014466E-60AE-4530-A3E7-B65E9CE0E6F4}"/>
            </a:ext>
          </a:extLst>
        </xdr:cNvPr>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3467101" y="286432228"/>
          <a:ext cx="851507" cy="295410"/>
        </a:xfrm>
        <a:prstGeom prst="rect">
          <a:avLst/>
        </a:prstGeom>
      </xdr:spPr>
    </xdr:pic>
    <xdr:clientData/>
  </xdr:twoCellAnchor>
  <xdr:twoCellAnchor editAs="oneCell">
    <xdr:from>
      <xdr:col>4</xdr:col>
      <xdr:colOff>19051</xdr:colOff>
      <xdr:row>1674</xdr:row>
      <xdr:rowOff>11906</xdr:rowOff>
    </xdr:from>
    <xdr:to>
      <xdr:col>5</xdr:col>
      <xdr:colOff>22833</xdr:colOff>
      <xdr:row>1675</xdr:row>
      <xdr:rowOff>4149</xdr:rowOff>
    </xdr:to>
    <xdr:pic>
      <xdr:nvPicPr>
        <xdr:cNvPr id="136" name="Image 135">
          <a:extLst>
            <a:ext uri="{FF2B5EF4-FFF2-40B4-BE49-F238E27FC236}">
              <a16:creationId xmlns:a16="http://schemas.microsoft.com/office/drawing/2014/main" id="{2ADB0DFC-8BA0-49C1-9AB9-6996CE591874}"/>
            </a:ext>
          </a:extLst>
        </xdr:cNvPr>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3457576" y="286838231"/>
          <a:ext cx="851507" cy="297043"/>
        </a:xfrm>
        <a:prstGeom prst="rect">
          <a:avLst/>
        </a:prstGeom>
      </xdr:spPr>
    </xdr:pic>
    <xdr:clientData/>
  </xdr:twoCellAnchor>
  <xdr:twoCellAnchor editAs="oneCell">
    <xdr:from>
      <xdr:col>4</xdr:col>
      <xdr:colOff>9526</xdr:colOff>
      <xdr:row>1676</xdr:row>
      <xdr:rowOff>11906</xdr:rowOff>
    </xdr:from>
    <xdr:to>
      <xdr:col>5</xdr:col>
      <xdr:colOff>13308</xdr:colOff>
      <xdr:row>1677</xdr:row>
      <xdr:rowOff>4149</xdr:rowOff>
    </xdr:to>
    <xdr:pic>
      <xdr:nvPicPr>
        <xdr:cNvPr id="137" name="Image 136">
          <a:extLst>
            <a:ext uri="{FF2B5EF4-FFF2-40B4-BE49-F238E27FC236}">
              <a16:creationId xmlns:a16="http://schemas.microsoft.com/office/drawing/2014/main" id="{223DE041-503D-4485-9B1F-D0185EF0EBA1}"/>
            </a:ext>
          </a:extLst>
        </xdr:cNvPr>
        <xdr:cNvPicPr>
          <a:picLocks noChangeAspect="1"/>
        </xdr:cNvPicPr>
      </xdr:nvPicPr>
      <xdr:blipFill>
        <a:blip xmlns:r="http://schemas.openxmlformats.org/officeDocument/2006/relationships" r:embed="rId107" cstate="print">
          <a:extLst>
            <a:ext uri="{28A0092B-C50C-407E-A947-70E740481C1C}">
              <a14:useLocalDpi xmlns:a14="http://schemas.microsoft.com/office/drawing/2010/main" val="0"/>
            </a:ext>
          </a:extLst>
        </a:blip>
        <a:stretch>
          <a:fillRect/>
        </a:stretch>
      </xdr:blipFill>
      <xdr:spPr>
        <a:xfrm>
          <a:off x="3448051" y="287238281"/>
          <a:ext cx="851507" cy="297043"/>
        </a:xfrm>
        <a:prstGeom prst="rect">
          <a:avLst/>
        </a:prstGeom>
      </xdr:spPr>
    </xdr:pic>
    <xdr:clientData/>
  </xdr:twoCellAnchor>
  <xdr:twoCellAnchor editAs="oneCell">
    <xdr:from>
      <xdr:col>4</xdr:col>
      <xdr:colOff>9526</xdr:colOff>
      <xdr:row>1678</xdr:row>
      <xdr:rowOff>11906</xdr:rowOff>
    </xdr:from>
    <xdr:to>
      <xdr:col>5</xdr:col>
      <xdr:colOff>13308</xdr:colOff>
      <xdr:row>1679</xdr:row>
      <xdr:rowOff>4149</xdr:rowOff>
    </xdr:to>
    <xdr:pic>
      <xdr:nvPicPr>
        <xdr:cNvPr id="138" name="Image 137">
          <a:extLst>
            <a:ext uri="{FF2B5EF4-FFF2-40B4-BE49-F238E27FC236}">
              <a16:creationId xmlns:a16="http://schemas.microsoft.com/office/drawing/2014/main" id="{523FC2E0-6B00-40F7-823B-6E1123C61569}"/>
            </a:ext>
          </a:extLst>
        </xdr:cNvPr>
        <xdr:cNvPicPr>
          <a:picLocks noChangeAspect="1"/>
        </xdr:cNvPicPr>
      </xdr:nvPicPr>
      <xdr:blipFill>
        <a:blip xmlns:r="http://schemas.openxmlformats.org/officeDocument/2006/relationships" r:embed="rId108" cstate="print">
          <a:extLst>
            <a:ext uri="{28A0092B-C50C-407E-A947-70E740481C1C}">
              <a14:useLocalDpi xmlns:a14="http://schemas.microsoft.com/office/drawing/2010/main" val="0"/>
            </a:ext>
          </a:extLst>
        </a:blip>
        <a:stretch>
          <a:fillRect/>
        </a:stretch>
      </xdr:blipFill>
      <xdr:spPr>
        <a:xfrm>
          <a:off x="3448051" y="287638331"/>
          <a:ext cx="851507" cy="297043"/>
        </a:xfrm>
        <a:prstGeom prst="rect">
          <a:avLst/>
        </a:prstGeom>
      </xdr:spPr>
    </xdr:pic>
    <xdr:clientData/>
  </xdr:twoCellAnchor>
  <xdr:twoCellAnchor editAs="oneCell">
    <xdr:from>
      <xdr:col>4</xdr:col>
      <xdr:colOff>9526</xdr:colOff>
      <xdr:row>1680</xdr:row>
      <xdr:rowOff>11906</xdr:rowOff>
    </xdr:from>
    <xdr:to>
      <xdr:col>5</xdr:col>
      <xdr:colOff>13308</xdr:colOff>
      <xdr:row>1681</xdr:row>
      <xdr:rowOff>4149</xdr:rowOff>
    </xdr:to>
    <xdr:pic>
      <xdr:nvPicPr>
        <xdr:cNvPr id="139" name="Image 138">
          <a:extLst>
            <a:ext uri="{FF2B5EF4-FFF2-40B4-BE49-F238E27FC236}">
              <a16:creationId xmlns:a16="http://schemas.microsoft.com/office/drawing/2014/main" id="{789598DE-FA47-4812-85FC-5B619DBF007C}"/>
            </a:ext>
          </a:extLst>
        </xdr:cNvPr>
        <xdr:cNvPicPr>
          <a:picLocks noChangeAspect="1"/>
        </xdr:cNvPicPr>
      </xdr:nvPicPr>
      <xdr:blipFill>
        <a:blip xmlns:r="http://schemas.openxmlformats.org/officeDocument/2006/relationships" r:embed="rId109" cstate="print">
          <a:extLst>
            <a:ext uri="{28A0092B-C50C-407E-A947-70E740481C1C}">
              <a14:useLocalDpi xmlns:a14="http://schemas.microsoft.com/office/drawing/2010/main" val="0"/>
            </a:ext>
          </a:extLst>
        </a:blip>
        <a:stretch>
          <a:fillRect/>
        </a:stretch>
      </xdr:blipFill>
      <xdr:spPr>
        <a:xfrm>
          <a:off x="3448051" y="288038381"/>
          <a:ext cx="851507" cy="297043"/>
        </a:xfrm>
        <a:prstGeom prst="rect">
          <a:avLst/>
        </a:prstGeom>
      </xdr:spPr>
    </xdr:pic>
    <xdr:clientData/>
  </xdr:twoCellAnchor>
  <xdr:twoCellAnchor editAs="oneCell">
    <xdr:from>
      <xdr:col>4</xdr:col>
      <xdr:colOff>1</xdr:colOff>
      <xdr:row>1684</xdr:row>
      <xdr:rowOff>5954</xdr:rowOff>
    </xdr:from>
    <xdr:to>
      <xdr:col>4</xdr:col>
      <xdr:colOff>839673</xdr:colOff>
      <xdr:row>1684</xdr:row>
      <xdr:rowOff>300943</xdr:rowOff>
    </xdr:to>
    <xdr:pic>
      <xdr:nvPicPr>
        <xdr:cNvPr id="140" name="Image 139">
          <a:extLst>
            <a:ext uri="{FF2B5EF4-FFF2-40B4-BE49-F238E27FC236}">
              <a16:creationId xmlns:a16="http://schemas.microsoft.com/office/drawing/2014/main" id="{F13B40B6-F79D-4636-925C-D5FCA17843F1}"/>
            </a:ext>
          </a:extLst>
        </xdr:cNvPr>
        <xdr:cNvPicPr>
          <a:picLocks noChangeAspect="1"/>
        </xdr:cNvPicPr>
      </xdr:nvPicPr>
      <xdr:blipFill>
        <a:blip xmlns:r="http://schemas.openxmlformats.org/officeDocument/2006/relationships" r:embed="rId110" cstate="print">
          <a:extLst>
            <a:ext uri="{28A0092B-C50C-407E-A947-70E740481C1C}">
              <a14:useLocalDpi xmlns:a14="http://schemas.microsoft.com/office/drawing/2010/main" val="0"/>
            </a:ext>
          </a:extLst>
        </a:blip>
        <a:stretch>
          <a:fillRect/>
        </a:stretch>
      </xdr:blipFill>
      <xdr:spPr>
        <a:xfrm>
          <a:off x="3438526" y="288699179"/>
          <a:ext cx="839672" cy="294989"/>
        </a:xfrm>
        <a:prstGeom prst="rect">
          <a:avLst/>
        </a:prstGeom>
      </xdr:spPr>
    </xdr:pic>
    <xdr:clientData/>
  </xdr:twoCellAnchor>
  <xdr:twoCellAnchor editAs="oneCell">
    <xdr:from>
      <xdr:col>4</xdr:col>
      <xdr:colOff>9526</xdr:colOff>
      <xdr:row>1686</xdr:row>
      <xdr:rowOff>9526</xdr:rowOff>
    </xdr:from>
    <xdr:to>
      <xdr:col>5</xdr:col>
      <xdr:colOff>11969</xdr:colOff>
      <xdr:row>1687</xdr:row>
      <xdr:rowOff>1769</xdr:rowOff>
    </xdr:to>
    <xdr:pic>
      <xdr:nvPicPr>
        <xdr:cNvPr id="141" name="Image 140">
          <a:extLst>
            <a:ext uri="{FF2B5EF4-FFF2-40B4-BE49-F238E27FC236}">
              <a16:creationId xmlns:a16="http://schemas.microsoft.com/office/drawing/2014/main" id="{ED3CC044-81E5-4078-A8A6-77BCAC7D1728}"/>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3448051" y="289102801"/>
          <a:ext cx="850168" cy="297043"/>
        </a:xfrm>
        <a:prstGeom prst="rect">
          <a:avLst/>
        </a:prstGeom>
      </xdr:spPr>
    </xdr:pic>
    <xdr:clientData/>
  </xdr:twoCellAnchor>
  <xdr:twoCellAnchor editAs="oneCell">
    <xdr:from>
      <xdr:col>4</xdr:col>
      <xdr:colOff>9526</xdr:colOff>
      <xdr:row>1688</xdr:row>
      <xdr:rowOff>9526</xdr:rowOff>
    </xdr:from>
    <xdr:to>
      <xdr:col>5</xdr:col>
      <xdr:colOff>11969</xdr:colOff>
      <xdr:row>1689</xdr:row>
      <xdr:rowOff>1768</xdr:rowOff>
    </xdr:to>
    <xdr:pic>
      <xdr:nvPicPr>
        <xdr:cNvPr id="142" name="Image 141">
          <a:extLst>
            <a:ext uri="{FF2B5EF4-FFF2-40B4-BE49-F238E27FC236}">
              <a16:creationId xmlns:a16="http://schemas.microsoft.com/office/drawing/2014/main" id="{8DBF10D6-BC45-4F1E-A46A-990BCE635A4E}"/>
            </a:ext>
          </a:extLst>
        </xdr:cNvPr>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3448051" y="289502851"/>
          <a:ext cx="850168" cy="297042"/>
        </a:xfrm>
        <a:prstGeom prst="rect">
          <a:avLst/>
        </a:prstGeom>
      </xdr:spPr>
    </xdr:pic>
    <xdr:clientData/>
  </xdr:twoCellAnchor>
  <xdr:twoCellAnchor editAs="oneCell">
    <xdr:from>
      <xdr:col>4</xdr:col>
      <xdr:colOff>1</xdr:colOff>
      <xdr:row>1690</xdr:row>
      <xdr:rowOff>5954</xdr:rowOff>
    </xdr:from>
    <xdr:to>
      <xdr:col>4</xdr:col>
      <xdr:colOff>839673</xdr:colOff>
      <xdr:row>1690</xdr:row>
      <xdr:rowOff>300939</xdr:rowOff>
    </xdr:to>
    <xdr:pic>
      <xdr:nvPicPr>
        <xdr:cNvPr id="143" name="Image 142">
          <a:extLst>
            <a:ext uri="{FF2B5EF4-FFF2-40B4-BE49-F238E27FC236}">
              <a16:creationId xmlns:a16="http://schemas.microsoft.com/office/drawing/2014/main" id="{A8C11863-7027-49D2-9576-AF652BEC376D}"/>
            </a:ext>
          </a:extLst>
        </xdr:cNvPr>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3438526" y="289899329"/>
          <a:ext cx="839672" cy="294985"/>
        </a:xfrm>
        <a:prstGeom prst="rect">
          <a:avLst/>
        </a:prstGeom>
      </xdr:spPr>
    </xdr:pic>
    <xdr:clientData/>
  </xdr:twoCellAnchor>
  <xdr:twoCellAnchor editAs="oneCell">
    <xdr:from>
      <xdr:col>4</xdr:col>
      <xdr:colOff>1</xdr:colOff>
      <xdr:row>1692</xdr:row>
      <xdr:rowOff>5954</xdr:rowOff>
    </xdr:from>
    <xdr:to>
      <xdr:col>4</xdr:col>
      <xdr:colOff>839673</xdr:colOff>
      <xdr:row>1692</xdr:row>
      <xdr:rowOff>300941</xdr:rowOff>
    </xdr:to>
    <xdr:pic>
      <xdr:nvPicPr>
        <xdr:cNvPr id="144" name="Image 143">
          <a:extLst>
            <a:ext uri="{FF2B5EF4-FFF2-40B4-BE49-F238E27FC236}">
              <a16:creationId xmlns:a16="http://schemas.microsoft.com/office/drawing/2014/main" id="{A9A9FB8B-C76E-4D4B-84A4-E04886F4448B}"/>
            </a:ext>
          </a:extLst>
        </xdr:cNvPr>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3438526" y="290299379"/>
          <a:ext cx="839672" cy="294987"/>
        </a:xfrm>
        <a:prstGeom prst="rect">
          <a:avLst/>
        </a:prstGeom>
      </xdr:spPr>
    </xdr:pic>
    <xdr:clientData/>
  </xdr:twoCellAnchor>
  <xdr:twoCellAnchor editAs="oneCell">
    <xdr:from>
      <xdr:col>4</xdr:col>
      <xdr:colOff>1</xdr:colOff>
      <xdr:row>1694</xdr:row>
      <xdr:rowOff>5954</xdr:rowOff>
    </xdr:from>
    <xdr:to>
      <xdr:col>4</xdr:col>
      <xdr:colOff>839673</xdr:colOff>
      <xdr:row>1694</xdr:row>
      <xdr:rowOff>300937</xdr:rowOff>
    </xdr:to>
    <xdr:pic>
      <xdr:nvPicPr>
        <xdr:cNvPr id="145" name="Image 144">
          <a:extLst>
            <a:ext uri="{FF2B5EF4-FFF2-40B4-BE49-F238E27FC236}">
              <a16:creationId xmlns:a16="http://schemas.microsoft.com/office/drawing/2014/main" id="{6EE8A9BB-5416-45AB-809C-0A6A9F6A95C7}"/>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3438526" y="290699429"/>
          <a:ext cx="839672" cy="294983"/>
        </a:xfrm>
        <a:prstGeom prst="rect">
          <a:avLst/>
        </a:prstGeom>
      </xdr:spPr>
    </xdr:pic>
    <xdr:clientData/>
  </xdr:twoCellAnchor>
  <xdr:twoCellAnchor editAs="oneCell">
    <xdr:from>
      <xdr:col>4</xdr:col>
      <xdr:colOff>1</xdr:colOff>
      <xdr:row>1696</xdr:row>
      <xdr:rowOff>5954</xdr:rowOff>
    </xdr:from>
    <xdr:to>
      <xdr:col>4</xdr:col>
      <xdr:colOff>839673</xdr:colOff>
      <xdr:row>1696</xdr:row>
      <xdr:rowOff>300938</xdr:rowOff>
    </xdr:to>
    <xdr:pic>
      <xdr:nvPicPr>
        <xdr:cNvPr id="146" name="Image 145">
          <a:extLst>
            <a:ext uri="{FF2B5EF4-FFF2-40B4-BE49-F238E27FC236}">
              <a16:creationId xmlns:a16="http://schemas.microsoft.com/office/drawing/2014/main" id="{20875CB5-7892-4B59-9B1E-6CF229B2D0D7}"/>
            </a:ext>
          </a:extLst>
        </xdr:cNvPr>
        <xdr:cNvPicPr>
          <a:picLocks noChangeAspect="1"/>
        </xdr:cNvPicPr>
      </xdr:nvPicPr>
      <xdr:blipFill>
        <a:blip xmlns:r="http://schemas.openxmlformats.org/officeDocument/2006/relationships" r:embed="rId114" cstate="print">
          <a:extLst>
            <a:ext uri="{28A0092B-C50C-407E-A947-70E740481C1C}">
              <a14:useLocalDpi xmlns:a14="http://schemas.microsoft.com/office/drawing/2010/main" val="0"/>
            </a:ext>
          </a:extLst>
        </a:blip>
        <a:stretch>
          <a:fillRect/>
        </a:stretch>
      </xdr:blipFill>
      <xdr:spPr>
        <a:xfrm>
          <a:off x="3438526" y="291099479"/>
          <a:ext cx="839672" cy="294984"/>
        </a:xfrm>
        <a:prstGeom prst="rect">
          <a:avLst/>
        </a:prstGeom>
      </xdr:spPr>
    </xdr:pic>
    <xdr:clientData/>
  </xdr:twoCellAnchor>
  <xdr:twoCellAnchor editAs="oneCell">
    <xdr:from>
      <xdr:col>4</xdr:col>
      <xdr:colOff>9526</xdr:colOff>
      <xdr:row>1700</xdr:row>
      <xdr:rowOff>11906</xdr:rowOff>
    </xdr:from>
    <xdr:to>
      <xdr:col>5</xdr:col>
      <xdr:colOff>13308</xdr:colOff>
      <xdr:row>1701</xdr:row>
      <xdr:rowOff>4149</xdr:rowOff>
    </xdr:to>
    <xdr:pic>
      <xdr:nvPicPr>
        <xdr:cNvPr id="147" name="Image 146">
          <a:extLst>
            <a:ext uri="{FF2B5EF4-FFF2-40B4-BE49-F238E27FC236}">
              <a16:creationId xmlns:a16="http://schemas.microsoft.com/office/drawing/2014/main" id="{D27F4A9D-474A-4F74-BD0B-A1D67C4256D9}"/>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3448051" y="291772181"/>
          <a:ext cx="851507" cy="297043"/>
        </a:xfrm>
        <a:prstGeom prst="rect">
          <a:avLst/>
        </a:prstGeom>
      </xdr:spPr>
    </xdr:pic>
    <xdr:clientData/>
  </xdr:twoCellAnchor>
  <xdr:twoCellAnchor editAs="oneCell">
    <xdr:from>
      <xdr:col>4</xdr:col>
      <xdr:colOff>9526</xdr:colOff>
      <xdr:row>1702</xdr:row>
      <xdr:rowOff>5953</xdr:rowOff>
    </xdr:from>
    <xdr:to>
      <xdr:col>5</xdr:col>
      <xdr:colOff>13308</xdr:colOff>
      <xdr:row>1702</xdr:row>
      <xdr:rowOff>301363</xdr:rowOff>
    </xdr:to>
    <xdr:pic>
      <xdr:nvPicPr>
        <xdr:cNvPr id="148" name="Image 147">
          <a:extLst>
            <a:ext uri="{FF2B5EF4-FFF2-40B4-BE49-F238E27FC236}">
              <a16:creationId xmlns:a16="http://schemas.microsoft.com/office/drawing/2014/main" id="{E6FE6C44-C81B-47F6-B5D8-33FD05AEBF73}"/>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448051" y="292166278"/>
          <a:ext cx="851507" cy="295410"/>
        </a:xfrm>
        <a:prstGeom prst="rect">
          <a:avLst/>
        </a:prstGeom>
      </xdr:spPr>
    </xdr:pic>
    <xdr:clientData/>
  </xdr:twoCellAnchor>
  <xdr:twoCellAnchor editAs="oneCell">
    <xdr:from>
      <xdr:col>4</xdr:col>
      <xdr:colOff>9526</xdr:colOff>
      <xdr:row>1706</xdr:row>
      <xdr:rowOff>5953</xdr:rowOff>
    </xdr:from>
    <xdr:to>
      <xdr:col>5</xdr:col>
      <xdr:colOff>13308</xdr:colOff>
      <xdr:row>1706</xdr:row>
      <xdr:rowOff>301363</xdr:rowOff>
    </xdr:to>
    <xdr:pic>
      <xdr:nvPicPr>
        <xdr:cNvPr id="149" name="Image 148">
          <a:extLst>
            <a:ext uri="{FF2B5EF4-FFF2-40B4-BE49-F238E27FC236}">
              <a16:creationId xmlns:a16="http://schemas.microsoft.com/office/drawing/2014/main" id="{4E362546-CAAA-49E9-8383-3F900A21E0EE}"/>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3448051" y="292966378"/>
          <a:ext cx="851507" cy="295410"/>
        </a:xfrm>
        <a:prstGeom prst="rect">
          <a:avLst/>
        </a:prstGeom>
      </xdr:spPr>
    </xdr:pic>
    <xdr:clientData/>
  </xdr:twoCellAnchor>
  <xdr:twoCellAnchor editAs="oneCell">
    <xdr:from>
      <xdr:col>4</xdr:col>
      <xdr:colOff>9526</xdr:colOff>
      <xdr:row>1704</xdr:row>
      <xdr:rowOff>11906</xdr:rowOff>
    </xdr:from>
    <xdr:to>
      <xdr:col>5</xdr:col>
      <xdr:colOff>13308</xdr:colOff>
      <xdr:row>1705</xdr:row>
      <xdr:rowOff>4149</xdr:rowOff>
    </xdr:to>
    <xdr:pic>
      <xdr:nvPicPr>
        <xdr:cNvPr id="150" name="Image 149">
          <a:extLst>
            <a:ext uri="{FF2B5EF4-FFF2-40B4-BE49-F238E27FC236}">
              <a16:creationId xmlns:a16="http://schemas.microsoft.com/office/drawing/2014/main" id="{AC3F2F57-9F71-43FF-8D24-4AE681A48062}"/>
            </a:ext>
          </a:extLst>
        </xdr:cNvPr>
        <xdr:cNvPicPr>
          <a:picLocks noChangeAspect="1"/>
        </xdr:cNvPicPr>
      </xdr:nvPicPr>
      <xdr:blipFill>
        <a:blip xmlns:r="http://schemas.openxmlformats.org/officeDocument/2006/relationships" r:embed="rId118" cstate="print">
          <a:extLst>
            <a:ext uri="{28A0092B-C50C-407E-A947-70E740481C1C}">
              <a14:useLocalDpi xmlns:a14="http://schemas.microsoft.com/office/drawing/2010/main" val="0"/>
            </a:ext>
          </a:extLst>
        </a:blip>
        <a:stretch>
          <a:fillRect/>
        </a:stretch>
      </xdr:blipFill>
      <xdr:spPr>
        <a:xfrm>
          <a:off x="3448051" y="292572281"/>
          <a:ext cx="851507" cy="297043"/>
        </a:xfrm>
        <a:prstGeom prst="rect">
          <a:avLst/>
        </a:prstGeom>
      </xdr:spPr>
    </xdr:pic>
    <xdr:clientData/>
  </xdr:twoCellAnchor>
  <xdr:twoCellAnchor editAs="oneCell">
    <xdr:from>
      <xdr:col>4</xdr:col>
      <xdr:colOff>9526</xdr:colOff>
      <xdr:row>1708</xdr:row>
      <xdr:rowOff>5953</xdr:rowOff>
    </xdr:from>
    <xdr:to>
      <xdr:col>5</xdr:col>
      <xdr:colOff>13308</xdr:colOff>
      <xdr:row>1708</xdr:row>
      <xdr:rowOff>301363</xdr:rowOff>
    </xdr:to>
    <xdr:pic>
      <xdr:nvPicPr>
        <xdr:cNvPr id="151" name="Image 150">
          <a:extLst>
            <a:ext uri="{FF2B5EF4-FFF2-40B4-BE49-F238E27FC236}">
              <a16:creationId xmlns:a16="http://schemas.microsoft.com/office/drawing/2014/main" id="{C8B7D290-2F26-42C4-8391-4CBE955F62D6}"/>
            </a:ext>
          </a:extLst>
        </xdr:cNvPr>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3448051" y="293366428"/>
          <a:ext cx="851507" cy="295410"/>
        </a:xfrm>
        <a:prstGeom prst="rect">
          <a:avLst/>
        </a:prstGeom>
      </xdr:spPr>
    </xdr:pic>
    <xdr:clientData/>
  </xdr:twoCellAnchor>
  <xdr:twoCellAnchor editAs="oneCell">
    <xdr:from>
      <xdr:col>4</xdr:col>
      <xdr:colOff>9526</xdr:colOff>
      <xdr:row>1710</xdr:row>
      <xdr:rowOff>5953</xdr:rowOff>
    </xdr:from>
    <xdr:to>
      <xdr:col>5</xdr:col>
      <xdr:colOff>13308</xdr:colOff>
      <xdr:row>1710</xdr:row>
      <xdr:rowOff>301363</xdr:rowOff>
    </xdr:to>
    <xdr:pic>
      <xdr:nvPicPr>
        <xdr:cNvPr id="152" name="Image 151">
          <a:extLst>
            <a:ext uri="{FF2B5EF4-FFF2-40B4-BE49-F238E27FC236}">
              <a16:creationId xmlns:a16="http://schemas.microsoft.com/office/drawing/2014/main" id="{3CEB4D3B-C0D7-46FB-89D0-159E7C21C863}"/>
            </a:ext>
          </a:extLst>
        </xdr:cNvPr>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3448051" y="293766478"/>
          <a:ext cx="851507" cy="295410"/>
        </a:xfrm>
        <a:prstGeom prst="rect">
          <a:avLst/>
        </a:prstGeom>
      </xdr:spPr>
    </xdr:pic>
    <xdr:clientData/>
  </xdr:twoCellAnchor>
  <xdr:twoCellAnchor editAs="oneCell">
    <xdr:from>
      <xdr:col>4</xdr:col>
      <xdr:colOff>9525</xdr:colOff>
      <xdr:row>1721</xdr:row>
      <xdr:rowOff>11906</xdr:rowOff>
    </xdr:from>
    <xdr:to>
      <xdr:col>5</xdr:col>
      <xdr:colOff>12474</xdr:colOff>
      <xdr:row>1722</xdr:row>
      <xdr:rowOff>4149</xdr:rowOff>
    </xdr:to>
    <xdr:pic>
      <xdr:nvPicPr>
        <xdr:cNvPr id="153" name="Image 152">
          <a:extLst>
            <a:ext uri="{FF2B5EF4-FFF2-40B4-BE49-F238E27FC236}">
              <a16:creationId xmlns:a16="http://schemas.microsoft.com/office/drawing/2014/main" id="{DBEF7343-5270-496E-87D7-F77CC0C2F1A4}"/>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3448050" y="295734581"/>
          <a:ext cx="850674" cy="297043"/>
        </a:xfrm>
        <a:prstGeom prst="rect">
          <a:avLst/>
        </a:prstGeom>
      </xdr:spPr>
    </xdr:pic>
    <xdr:clientData/>
  </xdr:twoCellAnchor>
  <xdr:twoCellAnchor editAs="oneCell">
    <xdr:from>
      <xdr:col>4</xdr:col>
      <xdr:colOff>9525</xdr:colOff>
      <xdr:row>1723</xdr:row>
      <xdr:rowOff>11906</xdr:rowOff>
    </xdr:from>
    <xdr:to>
      <xdr:col>5</xdr:col>
      <xdr:colOff>12474</xdr:colOff>
      <xdr:row>1724</xdr:row>
      <xdr:rowOff>4149</xdr:rowOff>
    </xdr:to>
    <xdr:pic>
      <xdr:nvPicPr>
        <xdr:cNvPr id="154" name="Image 153">
          <a:extLst>
            <a:ext uri="{FF2B5EF4-FFF2-40B4-BE49-F238E27FC236}">
              <a16:creationId xmlns:a16="http://schemas.microsoft.com/office/drawing/2014/main" id="{AE45923B-2985-4304-A717-9CDCD1CD890D}"/>
            </a:ext>
          </a:extLst>
        </xdr:cNvPr>
        <xdr:cNvPicPr>
          <a:picLocks noChangeAspect="1"/>
        </xdr:cNvPicPr>
      </xdr:nvPicPr>
      <xdr:blipFill>
        <a:blip xmlns:r="http://schemas.openxmlformats.org/officeDocument/2006/relationships" r:embed="rId122" cstate="print">
          <a:extLst>
            <a:ext uri="{28A0092B-C50C-407E-A947-70E740481C1C}">
              <a14:useLocalDpi xmlns:a14="http://schemas.microsoft.com/office/drawing/2010/main" val="0"/>
            </a:ext>
          </a:extLst>
        </a:blip>
        <a:stretch>
          <a:fillRect/>
        </a:stretch>
      </xdr:blipFill>
      <xdr:spPr>
        <a:xfrm>
          <a:off x="3448050" y="296134631"/>
          <a:ext cx="850674" cy="297043"/>
        </a:xfrm>
        <a:prstGeom prst="rect">
          <a:avLst/>
        </a:prstGeom>
      </xdr:spPr>
    </xdr:pic>
    <xdr:clientData/>
  </xdr:twoCellAnchor>
  <xdr:twoCellAnchor editAs="oneCell">
    <xdr:from>
      <xdr:col>4</xdr:col>
      <xdr:colOff>9525</xdr:colOff>
      <xdr:row>1725</xdr:row>
      <xdr:rowOff>5953</xdr:rowOff>
    </xdr:from>
    <xdr:to>
      <xdr:col>5</xdr:col>
      <xdr:colOff>12474</xdr:colOff>
      <xdr:row>1725</xdr:row>
      <xdr:rowOff>301363</xdr:rowOff>
    </xdr:to>
    <xdr:pic>
      <xdr:nvPicPr>
        <xdr:cNvPr id="155" name="Image 154">
          <a:extLst>
            <a:ext uri="{FF2B5EF4-FFF2-40B4-BE49-F238E27FC236}">
              <a16:creationId xmlns:a16="http://schemas.microsoft.com/office/drawing/2014/main" id="{6C1EE0B1-A437-42FC-9D18-1B1D412C8043}"/>
            </a:ext>
          </a:extLst>
        </xdr:cNvPr>
        <xdr:cNvPicPr>
          <a:picLocks noChangeAspect="1"/>
        </xdr:cNvPicPr>
      </xdr:nvPicPr>
      <xdr:blipFill>
        <a:blip xmlns:r="http://schemas.openxmlformats.org/officeDocument/2006/relationships" r:embed="rId123" cstate="print">
          <a:extLst>
            <a:ext uri="{28A0092B-C50C-407E-A947-70E740481C1C}">
              <a14:useLocalDpi xmlns:a14="http://schemas.microsoft.com/office/drawing/2010/main" val="0"/>
            </a:ext>
          </a:extLst>
        </a:blip>
        <a:stretch>
          <a:fillRect/>
        </a:stretch>
      </xdr:blipFill>
      <xdr:spPr>
        <a:xfrm>
          <a:off x="3448050" y="296528728"/>
          <a:ext cx="850674" cy="295410"/>
        </a:xfrm>
        <a:prstGeom prst="rect">
          <a:avLst/>
        </a:prstGeom>
      </xdr:spPr>
    </xdr:pic>
    <xdr:clientData/>
  </xdr:twoCellAnchor>
  <xdr:twoCellAnchor editAs="oneCell">
    <xdr:from>
      <xdr:col>4</xdr:col>
      <xdr:colOff>9525</xdr:colOff>
      <xdr:row>1727</xdr:row>
      <xdr:rowOff>5953</xdr:rowOff>
    </xdr:from>
    <xdr:to>
      <xdr:col>5</xdr:col>
      <xdr:colOff>12474</xdr:colOff>
      <xdr:row>1727</xdr:row>
      <xdr:rowOff>301363</xdr:rowOff>
    </xdr:to>
    <xdr:pic>
      <xdr:nvPicPr>
        <xdr:cNvPr id="156" name="Image 155">
          <a:extLst>
            <a:ext uri="{FF2B5EF4-FFF2-40B4-BE49-F238E27FC236}">
              <a16:creationId xmlns:a16="http://schemas.microsoft.com/office/drawing/2014/main" id="{B31662DB-2381-4B5B-BE69-E367A77E3027}"/>
            </a:ext>
          </a:extLst>
        </xdr:cNvPr>
        <xdr:cNvPicPr>
          <a:picLocks noChangeAspect="1"/>
        </xdr:cNvPicPr>
      </xdr:nvPicPr>
      <xdr:blipFill>
        <a:blip xmlns:r="http://schemas.openxmlformats.org/officeDocument/2006/relationships" r:embed="rId124" cstate="print">
          <a:extLst>
            <a:ext uri="{28A0092B-C50C-407E-A947-70E740481C1C}">
              <a14:useLocalDpi xmlns:a14="http://schemas.microsoft.com/office/drawing/2010/main" val="0"/>
            </a:ext>
          </a:extLst>
        </a:blip>
        <a:stretch>
          <a:fillRect/>
        </a:stretch>
      </xdr:blipFill>
      <xdr:spPr>
        <a:xfrm>
          <a:off x="3448050" y="296928778"/>
          <a:ext cx="850674" cy="295410"/>
        </a:xfrm>
        <a:prstGeom prst="rect">
          <a:avLst/>
        </a:prstGeom>
      </xdr:spPr>
    </xdr:pic>
    <xdr:clientData/>
  </xdr:twoCellAnchor>
  <xdr:twoCellAnchor editAs="oneCell">
    <xdr:from>
      <xdr:col>4</xdr:col>
      <xdr:colOff>9525</xdr:colOff>
      <xdr:row>1733</xdr:row>
      <xdr:rowOff>11906</xdr:rowOff>
    </xdr:from>
    <xdr:to>
      <xdr:col>5</xdr:col>
      <xdr:colOff>12474</xdr:colOff>
      <xdr:row>1734</xdr:row>
      <xdr:rowOff>4149</xdr:rowOff>
    </xdr:to>
    <xdr:pic>
      <xdr:nvPicPr>
        <xdr:cNvPr id="157" name="Image 156">
          <a:extLst>
            <a:ext uri="{FF2B5EF4-FFF2-40B4-BE49-F238E27FC236}">
              <a16:creationId xmlns:a16="http://schemas.microsoft.com/office/drawing/2014/main" id="{E802F6DF-AC0F-4973-A987-AA536F9FB768}"/>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3448050" y="297896756"/>
          <a:ext cx="850674" cy="297043"/>
        </a:xfrm>
        <a:prstGeom prst="rect">
          <a:avLst/>
        </a:prstGeom>
      </xdr:spPr>
    </xdr:pic>
    <xdr:clientData/>
  </xdr:twoCellAnchor>
  <xdr:twoCellAnchor editAs="oneCell">
    <xdr:from>
      <xdr:col>4</xdr:col>
      <xdr:colOff>9525</xdr:colOff>
      <xdr:row>1735</xdr:row>
      <xdr:rowOff>11906</xdr:rowOff>
    </xdr:from>
    <xdr:to>
      <xdr:col>5</xdr:col>
      <xdr:colOff>12474</xdr:colOff>
      <xdr:row>1736</xdr:row>
      <xdr:rowOff>4149</xdr:rowOff>
    </xdr:to>
    <xdr:pic>
      <xdr:nvPicPr>
        <xdr:cNvPr id="158" name="Image 157">
          <a:extLst>
            <a:ext uri="{FF2B5EF4-FFF2-40B4-BE49-F238E27FC236}">
              <a16:creationId xmlns:a16="http://schemas.microsoft.com/office/drawing/2014/main" id="{CD364B0E-C8EA-4D6F-BB66-8BA82A173963}"/>
            </a:ext>
          </a:extLst>
        </xdr:cNvPr>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3448050" y="298296806"/>
          <a:ext cx="850674" cy="297043"/>
        </a:xfrm>
        <a:prstGeom prst="rect">
          <a:avLst/>
        </a:prstGeom>
      </xdr:spPr>
    </xdr:pic>
    <xdr:clientData/>
  </xdr:twoCellAnchor>
  <xdr:twoCellAnchor editAs="oneCell">
    <xdr:from>
      <xdr:col>4</xdr:col>
      <xdr:colOff>9525</xdr:colOff>
      <xdr:row>1737</xdr:row>
      <xdr:rowOff>11906</xdr:rowOff>
    </xdr:from>
    <xdr:to>
      <xdr:col>5</xdr:col>
      <xdr:colOff>12475</xdr:colOff>
      <xdr:row>1738</xdr:row>
      <xdr:rowOff>4148</xdr:rowOff>
    </xdr:to>
    <xdr:pic>
      <xdr:nvPicPr>
        <xdr:cNvPr id="159" name="Image 158">
          <a:extLst>
            <a:ext uri="{FF2B5EF4-FFF2-40B4-BE49-F238E27FC236}">
              <a16:creationId xmlns:a16="http://schemas.microsoft.com/office/drawing/2014/main" id="{CC09C7ED-94E7-4771-86EF-F15A5CA964EE}"/>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3448050" y="298696856"/>
          <a:ext cx="850675" cy="297042"/>
        </a:xfrm>
        <a:prstGeom prst="rect">
          <a:avLst/>
        </a:prstGeom>
      </xdr:spPr>
    </xdr:pic>
    <xdr:clientData/>
  </xdr:twoCellAnchor>
  <xdr:twoCellAnchor editAs="oneCell">
    <xdr:from>
      <xdr:col>4</xdr:col>
      <xdr:colOff>9525</xdr:colOff>
      <xdr:row>1739</xdr:row>
      <xdr:rowOff>11906</xdr:rowOff>
    </xdr:from>
    <xdr:to>
      <xdr:col>5</xdr:col>
      <xdr:colOff>12474</xdr:colOff>
      <xdr:row>1740</xdr:row>
      <xdr:rowOff>4149</xdr:rowOff>
    </xdr:to>
    <xdr:pic>
      <xdr:nvPicPr>
        <xdr:cNvPr id="160" name="Image 159">
          <a:extLst>
            <a:ext uri="{FF2B5EF4-FFF2-40B4-BE49-F238E27FC236}">
              <a16:creationId xmlns:a16="http://schemas.microsoft.com/office/drawing/2014/main" id="{191150FC-2B25-4A1D-B13A-D35B74BEA553}"/>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3448050" y="299096906"/>
          <a:ext cx="850674" cy="297043"/>
        </a:xfrm>
        <a:prstGeom prst="rect">
          <a:avLst/>
        </a:prstGeom>
      </xdr:spPr>
    </xdr:pic>
    <xdr:clientData/>
  </xdr:twoCellAnchor>
  <xdr:twoCellAnchor editAs="oneCell">
    <xdr:from>
      <xdr:col>4</xdr:col>
      <xdr:colOff>9525</xdr:colOff>
      <xdr:row>1741</xdr:row>
      <xdr:rowOff>11906</xdr:rowOff>
    </xdr:from>
    <xdr:to>
      <xdr:col>5</xdr:col>
      <xdr:colOff>12475</xdr:colOff>
      <xdr:row>1742</xdr:row>
      <xdr:rowOff>4149</xdr:rowOff>
    </xdr:to>
    <xdr:pic>
      <xdr:nvPicPr>
        <xdr:cNvPr id="161" name="Image 160">
          <a:extLst>
            <a:ext uri="{FF2B5EF4-FFF2-40B4-BE49-F238E27FC236}">
              <a16:creationId xmlns:a16="http://schemas.microsoft.com/office/drawing/2014/main" id="{0DE9A564-E854-4902-8D56-D64B2E1CB97C}"/>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3448050" y="299496956"/>
          <a:ext cx="850675" cy="297043"/>
        </a:xfrm>
        <a:prstGeom prst="rect">
          <a:avLst/>
        </a:prstGeom>
      </xdr:spPr>
    </xdr:pic>
    <xdr:clientData/>
  </xdr:twoCellAnchor>
  <xdr:twoCellAnchor editAs="oneCell">
    <xdr:from>
      <xdr:col>4</xdr:col>
      <xdr:colOff>9525</xdr:colOff>
      <xdr:row>1743</xdr:row>
      <xdr:rowOff>11906</xdr:rowOff>
    </xdr:from>
    <xdr:to>
      <xdr:col>5</xdr:col>
      <xdr:colOff>12474</xdr:colOff>
      <xdr:row>1744</xdr:row>
      <xdr:rowOff>4149</xdr:rowOff>
    </xdr:to>
    <xdr:pic>
      <xdr:nvPicPr>
        <xdr:cNvPr id="162" name="Image 161">
          <a:extLst>
            <a:ext uri="{FF2B5EF4-FFF2-40B4-BE49-F238E27FC236}">
              <a16:creationId xmlns:a16="http://schemas.microsoft.com/office/drawing/2014/main" id="{3A0D69B1-59DD-42DA-BD22-11F7FA71FA39}"/>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3448050" y="299897006"/>
          <a:ext cx="850674" cy="297043"/>
        </a:xfrm>
        <a:prstGeom prst="rect">
          <a:avLst/>
        </a:prstGeom>
      </xdr:spPr>
    </xdr:pic>
    <xdr:clientData/>
  </xdr:twoCellAnchor>
  <xdr:twoCellAnchor editAs="oneCell">
    <xdr:from>
      <xdr:col>4</xdr:col>
      <xdr:colOff>9525</xdr:colOff>
      <xdr:row>1745</xdr:row>
      <xdr:rowOff>11906</xdr:rowOff>
    </xdr:from>
    <xdr:to>
      <xdr:col>5</xdr:col>
      <xdr:colOff>12474</xdr:colOff>
      <xdr:row>1746</xdr:row>
      <xdr:rowOff>4149</xdr:rowOff>
    </xdr:to>
    <xdr:pic>
      <xdr:nvPicPr>
        <xdr:cNvPr id="163" name="Image 162">
          <a:extLst>
            <a:ext uri="{FF2B5EF4-FFF2-40B4-BE49-F238E27FC236}">
              <a16:creationId xmlns:a16="http://schemas.microsoft.com/office/drawing/2014/main" id="{90ADC363-8CB4-4DB3-9806-8EE7A18626A4}"/>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3448050" y="300297056"/>
          <a:ext cx="850674" cy="297043"/>
        </a:xfrm>
        <a:prstGeom prst="rect">
          <a:avLst/>
        </a:prstGeom>
      </xdr:spPr>
    </xdr:pic>
    <xdr:clientData/>
  </xdr:twoCellAnchor>
  <xdr:twoCellAnchor editAs="oneCell">
    <xdr:from>
      <xdr:col>4</xdr:col>
      <xdr:colOff>9525</xdr:colOff>
      <xdr:row>1747</xdr:row>
      <xdr:rowOff>11906</xdr:rowOff>
    </xdr:from>
    <xdr:to>
      <xdr:col>5</xdr:col>
      <xdr:colOff>12474</xdr:colOff>
      <xdr:row>1748</xdr:row>
      <xdr:rowOff>4149</xdr:rowOff>
    </xdr:to>
    <xdr:pic>
      <xdr:nvPicPr>
        <xdr:cNvPr id="164" name="Image 163">
          <a:extLst>
            <a:ext uri="{FF2B5EF4-FFF2-40B4-BE49-F238E27FC236}">
              <a16:creationId xmlns:a16="http://schemas.microsoft.com/office/drawing/2014/main" id="{6A87D72A-954C-405E-8E53-A44B6809F318}"/>
            </a:ext>
          </a:extLst>
        </xdr:cNvPr>
        <xdr:cNvPicPr>
          <a:picLocks noChangeAspect="1"/>
        </xdr:cNvPicPr>
      </xdr:nvPicPr>
      <xdr:blipFill>
        <a:blip xmlns:r="http://schemas.openxmlformats.org/officeDocument/2006/relationships" r:embed="rId132" cstate="print">
          <a:extLst>
            <a:ext uri="{28A0092B-C50C-407E-A947-70E740481C1C}">
              <a14:useLocalDpi xmlns:a14="http://schemas.microsoft.com/office/drawing/2010/main" val="0"/>
            </a:ext>
          </a:extLst>
        </a:blip>
        <a:stretch>
          <a:fillRect/>
        </a:stretch>
      </xdr:blipFill>
      <xdr:spPr>
        <a:xfrm>
          <a:off x="3448050" y="300697106"/>
          <a:ext cx="850674" cy="297043"/>
        </a:xfrm>
        <a:prstGeom prst="rect">
          <a:avLst/>
        </a:prstGeom>
      </xdr:spPr>
    </xdr:pic>
    <xdr:clientData/>
  </xdr:twoCellAnchor>
  <xdr:twoCellAnchor editAs="oneCell">
    <xdr:from>
      <xdr:col>4</xdr:col>
      <xdr:colOff>38100</xdr:colOff>
      <xdr:row>1751</xdr:row>
      <xdr:rowOff>11906</xdr:rowOff>
    </xdr:from>
    <xdr:to>
      <xdr:col>5</xdr:col>
      <xdr:colOff>41049</xdr:colOff>
      <xdr:row>1752</xdr:row>
      <xdr:rowOff>4149</xdr:rowOff>
    </xdr:to>
    <xdr:pic>
      <xdr:nvPicPr>
        <xdr:cNvPr id="165" name="Image 164">
          <a:extLst>
            <a:ext uri="{FF2B5EF4-FFF2-40B4-BE49-F238E27FC236}">
              <a16:creationId xmlns:a16="http://schemas.microsoft.com/office/drawing/2014/main" id="{3213812A-3072-4CF5-A0C9-A58F703CC349}"/>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3476625" y="301363856"/>
          <a:ext cx="850674" cy="297043"/>
        </a:xfrm>
        <a:prstGeom prst="rect">
          <a:avLst/>
        </a:prstGeom>
      </xdr:spPr>
    </xdr:pic>
    <xdr:clientData/>
  </xdr:twoCellAnchor>
  <xdr:twoCellAnchor editAs="oneCell">
    <xdr:from>
      <xdr:col>4</xdr:col>
      <xdr:colOff>38100</xdr:colOff>
      <xdr:row>1753</xdr:row>
      <xdr:rowOff>11906</xdr:rowOff>
    </xdr:from>
    <xdr:to>
      <xdr:col>5</xdr:col>
      <xdr:colOff>41049</xdr:colOff>
      <xdr:row>1754</xdr:row>
      <xdr:rowOff>4149</xdr:rowOff>
    </xdr:to>
    <xdr:pic>
      <xdr:nvPicPr>
        <xdr:cNvPr id="166" name="Image 165">
          <a:extLst>
            <a:ext uri="{FF2B5EF4-FFF2-40B4-BE49-F238E27FC236}">
              <a16:creationId xmlns:a16="http://schemas.microsoft.com/office/drawing/2014/main" id="{A239A321-F12B-4797-9286-90CDD135F2B6}"/>
            </a:ext>
          </a:extLst>
        </xdr:cNvPr>
        <xdr:cNvPicPr>
          <a:picLocks noChangeAspect="1"/>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3476625" y="301763906"/>
          <a:ext cx="850674" cy="297043"/>
        </a:xfrm>
        <a:prstGeom prst="rect">
          <a:avLst/>
        </a:prstGeom>
      </xdr:spPr>
    </xdr:pic>
    <xdr:clientData/>
  </xdr:twoCellAnchor>
  <xdr:twoCellAnchor editAs="oneCell">
    <xdr:from>
      <xdr:col>4</xdr:col>
      <xdr:colOff>38100</xdr:colOff>
      <xdr:row>1755</xdr:row>
      <xdr:rowOff>11906</xdr:rowOff>
    </xdr:from>
    <xdr:to>
      <xdr:col>5</xdr:col>
      <xdr:colOff>41049</xdr:colOff>
      <xdr:row>1756</xdr:row>
      <xdr:rowOff>4148</xdr:rowOff>
    </xdr:to>
    <xdr:pic>
      <xdr:nvPicPr>
        <xdr:cNvPr id="167" name="Image 166">
          <a:extLst>
            <a:ext uri="{FF2B5EF4-FFF2-40B4-BE49-F238E27FC236}">
              <a16:creationId xmlns:a16="http://schemas.microsoft.com/office/drawing/2014/main" id="{C67ABAE2-73B7-48D9-946E-E542419B6FD5}"/>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3476625" y="302163956"/>
          <a:ext cx="850674" cy="297042"/>
        </a:xfrm>
        <a:prstGeom prst="rect">
          <a:avLst/>
        </a:prstGeom>
      </xdr:spPr>
    </xdr:pic>
    <xdr:clientData/>
  </xdr:twoCellAnchor>
  <xdr:twoCellAnchor editAs="oneCell">
    <xdr:from>
      <xdr:col>4</xdr:col>
      <xdr:colOff>38100</xdr:colOff>
      <xdr:row>1757</xdr:row>
      <xdr:rowOff>11906</xdr:rowOff>
    </xdr:from>
    <xdr:to>
      <xdr:col>5</xdr:col>
      <xdr:colOff>41049</xdr:colOff>
      <xdr:row>1758</xdr:row>
      <xdr:rowOff>4149</xdr:rowOff>
    </xdr:to>
    <xdr:pic>
      <xdr:nvPicPr>
        <xdr:cNvPr id="168" name="Image 167">
          <a:extLst>
            <a:ext uri="{FF2B5EF4-FFF2-40B4-BE49-F238E27FC236}">
              <a16:creationId xmlns:a16="http://schemas.microsoft.com/office/drawing/2014/main" id="{A3AB51CE-D2CC-4E3B-8ADF-464370D854C3}"/>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3476625" y="302564006"/>
          <a:ext cx="850674" cy="297043"/>
        </a:xfrm>
        <a:prstGeom prst="rect">
          <a:avLst/>
        </a:prstGeom>
      </xdr:spPr>
    </xdr:pic>
    <xdr:clientData/>
  </xdr:twoCellAnchor>
  <xdr:twoCellAnchor editAs="oneCell">
    <xdr:from>
      <xdr:col>4</xdr:col>
      <xdr:colOff>38100</xdr:colOff>
      <xdr:row>1759</xdr:row>
      <xdr:rowOff>11906</xdr:rowOff>
    </xdr:from>
    <xdr:to>
      <xdr:col>5</xdr:col>
      <xdr:colOff>41049</xdr:colOff>
      <xdr:row>1760</xdr:row>
      <xdr:rowOff>4149</xdr:rowOff>
    </xdr:to>
    <xdr:pic>
      <xdr:nvPicPr>
        <xdr:cNvPr id="169" name="Image 168">
          <a:extLst>
            <a:ext uri="{FF2B5EF4-FFF2-40B4-BE49-F238E27FC236}">
              <a16:creationId xmlns:a16="http://schemas.microsoft.com/office/drawing/2014/main" id="{D1620896-BFB3-446D-B106-5E1AA06A10F9}"/>
            </a:ext>
          </a:extLst>
        </xdr:cNvPr>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3476625" y="302964056"/>
          <a:ext cx="850674" cy="297043"/>
        </a:xfrm>
        <a:prstGeom prst="rect">
          <a:avLst/>
        </a:prstGeom>
      </xdr:spPr>
    </xdr:pic>
    <xdr:clientData/>
  </xdr:twoCellAnchor>
  <xdr:twoCellAnchor editAs="oneCell">
    <xdr:from>
      <xdr:col>4</xdr:col>
      <xdr:colOff>38100</xdr:colOff>
      <xdr:row>1761</xdr:row>
      <xdr:rowOff>11906</xdr:rowOff>
    </xdr:from>
    <xdr:to>
      <xdr:col>5</xdr:col>
      <xdr:colOff>41049</xdr:colOff>
      <xdr:row>1762</xdr:row>
      <xdr:rowOff>4149</xdr:rowOff>
    </xdr:to>
    <xdr:pic>
      <xdr:nvPicPr>
        <xdr:cNvPr id="170" name="Image 169">
          <a:extLst>
            <a:ext uri="{FF2B5EF4-FFF2-40B4-BE49-F238E27FC236}">
              <a16:creationId xmlns:a16="http://schemas.microsoft.com/office/drawing/2014/main" id="{B08D7FC8-B077-434E-9D8A-9FDD1B3E67CA}"/>
            </a:ext>
          </a:extLst>
        </xdr:cNvPr>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3476625" y="303364106"/>
          <a:ext cx="850674" cy="297043"/>
        </a:xfrm>
        <a:prstGeom prst="rect">
          <a:avLst/>
        </a:prstGeom>
      </xdr:spPr>
    </xdr:pic>
    <xdr:clientData/>
  </xdr:twoCellAnchor>
  <xdr:twoCellAnchor editAs="oneCell">
    <xdr:from>
      <xdr:col>4</xdr:col>
      <xdr:colOff>38100</xdr:colOff>
      <xdr:row>1763</xdr:row>
      <xdr:rowOff>11906</xdr:rowOff>
    </xdr:from>
    <xdr:to>
      <xdr:col>5</xdr:col>
      <xdr:colOff>41049</xdr:colOff>
      <xdr:row>1764</xdr:row>
      <xdr:rowOff>4149</xdr:rowOff>
    </xdr:to>
    <xdr:pic>
      <xdr:nvPicPr>
        <xdr:cNvPr id="171" name="Image 170">
          <a:extLst>
            <a:ext uri="{FF2B5EF4-FFF2-40B4-BE49-F238E27FC236}">
              <a16:creationId xmlns:a16="http://schemas.microsoft.com/office/drawing/2014/main" id="{5EC203C3-303B-414F-A489-8A526B0EF176}"/>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3476625" y="303764156"/>
          <a:ext cx="850674" cy="297043"/>
        </a:xfrm>
        <a:prstGeom prst="rect">
          <a:avLst/>
        </a:prstGeom>
      </xdr:spPr>
    </xdr:pic>
    <xdr:clientData/>
  </xdr:twoCellAnchor>
  <xdr:twoCellAnchor editAs="oneCell">
    <xdr:from>
      <xdr:col>4</xdr:col>
      <xdr:colOff>38100</xdr:colOff>
      <xdr:row>1765</xdr:row>
      <xdr:rowOff>11906</xdr:rowOff>
    </xdr:from>
    <xdr:to>
      <xdr:col>5</xdr:col>
      <xdr:colOff>41049</xdr:colOff>
      <xdr:row>1766</xdr:row>
      <xdr:rowOff>4149</xdr:rowOff>
    </xdr:to>
    <xdr:pic>
      <xdr:nvPicPr>
        <xdr:cNvPr id="172" name="Image 171">
          <a:extLst>
            <a:ext uri="{FF2B5EF4-FFF2-40B4-BE49-F238E27FC236}">
              <a16:creationId xmlns:a16="http://schemas.microsoft.com/office/drawing/2014/main" id="{E371FAE6-476F-4690-BE0A-4102028DFAD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3476625" y="304164206"/>
          <a:ext cx="850674" cy="297043"/>
        </a:xfrm>
        <a:prstGeom prst="rect">
          <a:avLst/>
        </a:prstGeom>
      </xdr:spPr>
    </xdr:pic>
    <xdr:clientData/>
  </xdr:twoCellAnchor>
  <xdr:twoCellAnchor editAs="oneCell">
    <xdr:from>
      <xdr:col>4</xdr:col>
      <xdr:colOff>38100</xdr:colOff>
      <xdr:row>1767</xdr:row>
      <xdr:rowOff>11906</xdr:rowOff>
    </xdr:from>
    <xdr:to>
      <xdr:col>5</xdr:col>
      <xdr:colOff>41049</xdr:colOff>
      <xdr:row>1768</xdr:row>
      <xdr:rowOff>4149</xdr:rowOff>
    </xdr:to>
    <xdr:pic>
      <xdr:nvPicPr>
        <xdr:cNvPr id="173" name="Image 172">
          <a:extLst>
            <a:ext uri="{FF2B5EF4-FFF2-40B4-BE49-F238E27FC236}">
              <a16:creationId xmlns:a16="http://schemas.microsoft.com/office/drawing/2014/main" id="{F6E6C176-42BB-41E0-843C-54A982C54F9C}"/>
            </a:ext>
          </a:extLst>
        </xdr:cNvPr>
        <xdr:cNvPicPr>
          <a:picLocks noChangeAspect="1"/>
        </xdr:cNvPicPr>
      </xdr:nvPicPr>
      <xdr:blipFill>
        <a:blip xmlns:r="http://schemas.openxmlformats.org/officeDocument/2006/relationships" r:embed="rId141" cstate="print">
          <a:extLst>
            <a:ext uri="{28A0092B-C50C-407E-A947-70E740481C1C}">
              <a14:useLocalDpi xmlns:a14="http://schemas.microsoft.com/office/drawing/2010/main" val="0"/>
            </a:ext>
          </a:extLst>
        </a:blip>
        <a:stretch>
          <a:fillRect/>
        </a:stretch>
      </xdr:blipFill>
      <xdr:spPr>
        <a:xfrm>
          <a:off x="3476625" y="304564256"/>
          <a:ext cx="850674" cy="297043"/>
        </a:xfrm>
        <a:prstGeom prst="rect">
          <a:avLst/>
        </a:prstGeom>
      </xdr:spPr>
    </xdr:pic>
    <xdr:clientData/>
  </xdr:twoCellAnchor>
  <xdr:twoCellAnchor editAs="oneCell">
    <xdr:from>
      <xdr:col>4</xdr:col>
      <xdr:colOff>38100</xdr:colOff>
      <xdr:row>1778</xdr:row>
      <xdr:rowOff>11906</xdr:rowOff>
    </xdr:from>
    <xdr:to>
      <xdr:col>5</xdr:col>
      <xdr:colOff>41882</xdr:colOff>
      <xdr:row>1779</xdr:row>
      <xdr:rowOff>4149</xdr:rowOff>
    </xdr:to>
    <xdr:pic>
      <xdr:nvPicPr>
        <xdr:cNvPr id="174" name="Image 173">
          <a:extLst>
            <a:ext uri="{FF2B5EF4-FFF2-40B4-BE49-F238E27FC236}">
              <a16:creationId xmlns:a16="http://schemas.microsoft.com/office/drawing/2014/main" id="{875140BC-1208-4406-ADFB-BD9B7DD91D06}"/>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476625" y="306631181"/>
          <a:ext cx="851507" cy="297043"/>
        </a:xfrm>
        <a:prstGeom prst="rect">
          <a:avLst/>
        </a:prstGeom>
      </xdr:spPr>
    </xdr:pic>
    <xdr:clientData/>
  </xdr:twoCellAnchor>
  <xdr:twoCellAnchor editAs="oneCell">
    <xdr:from>
      <xdr:col>4</xdr:col>
      <xdr:colOff>38100</xdr:colOff>
      <xdr:row>1780</xdr:row>
      <xdr:rowOff>11906</xdr:rowOff>
    </xdr:from>
    <xdr:to>
      <xdr:col>5</xdr:col>
      <xdr:colOff>41882</xdr:colOff>
      <xdr:row>1781</xdr:row>
      <xdr:rowOff>4148</xdr:rowOff>
    </xdr:to>
    <xdr:pic>
      <xdr:nvPicPr>
        <xdr:cNvPr id="175" name="Image 174">
          <a:extLst>
            <a:ext uri="{FF2B5EF4-FFF2-40B4-BE49-F238E27FC236}">
              <a16:creationId xmlns:a16="http://schemas.microsoft.com/office/drawing/2014/main" id="{B74F4DCC-6EB1-4853-A1A8-C39A0C4B541B}"/>
            </a:ext>
          </a:extLst>
        </xdr:cNvPr>
        <xdr:cNvPicPr>
          <a:picLocks noChangeAspect="1"/>
        </xdr:cNvPicPr>
      </xdr:nvPicPr>
      <xdr:blipFill>
        <a:blip xmlns:r="http://schemas.openxmlformats.org/officeDocument/2006/relationships" r:embed="rId143" cstate="print">
          <a:extLst>
            <a:ext uri="{28A0092B-C50C-407E-A947-70E740481C1C}">
              <a14:useLocalDpi xmlns:a14="http://schemas.microsoft.com/office/drawing/2010/main" val="0"/>
            </a:ext>
          </a:extLst>
        </a:blip>
        <a:stretch>
          <a:fillRect/>
        </a:stretch>
      </xdr:blipFill>
      <xdr:spPr>
        <a:xfrm>
          <a:off x="3476625" y="307031231"/>
          <a:ext cx="851507" cy="297042"/>
        </a:xfrm>
        <a:prstGeom prst="rect">
          <a:avLst/>
        </a:prstGeom>
      </xdr:spPr>
    </xdr:pic>
    <xdr:clientData/>
  </xdr:twoCellAnchor>
  <xdr:twoCellAnchor editAs="oneCell">
    <xdr:from>
      <xdr:col>4</xdr:col>
      <xdr:colOff>38100</xdr:colOff>
      <xdr:row>1782</xdr:row>
      <xdr:rowOff>11906</xdr:rowOff>
    </xdr:from>
    <xdr:to>
      <xdr:col>5</xdr:col>
      <xdr:colOff>41882</xdr:colOff>
      <xdr:row>1783</xdr:row>
      <xdr:rowOff>4149</xdr:rowOff>
    </xdr:to>
    <xdr:pic>
      <xdr:nvPicPr>
        <xdr:cNvPr id="176" name="Image 175">
          <a:extLst>
            <a:ext uri="{FF2B5EF4-FFF2-40B4-BE49-F238E27FC236}">
              <a16:creationId xmlns:a16="http://schemas.microsoft.com/office/drawing/2014/main" id="{88102DD7-A908-438F-9C5A-E51F0174EE4B}"/>
            </a:ext>
          </a:extLst>
        </xdr:cNvPr>
        <xdr:cNvPicPr>
          <a:picLocks noChangeAspect="1"/>
        </xdr:cNvPicPr>
      </xdr:nvPicPr>
      <xdr:blipFill>
        <a:blip xmlns:r="http://schemas.openxmlformats.org/officeDocument/2006/relationships" r:embed="rId144" cstate="print">
          <a:extLst>
            <a:ext uri="{28A0092B-C50C-407E-A947-70E740481C1C}">
              <a14:useLocalDpi xmlns:a14="http://schemas.microsoft.com/office/drawing/2010/main" val="0"/>
            </a:ext>
          </a:extLst>
        </a:blip>
        <a:stretch>
          <a:fillRect/>
        </a:stretch>
      </xdr:blipFill>
      <xdr:spPr>
        <a:xfrm>
          <a:off x="3476625" y="307431281"/>
          <a:ext cx="851507" cy="297043"/>
        </a:xfrm>
        <a:prstGeom prst="rect">
          <a:avLst/>
        </a:prstGeom>
      </xdr:spPr>
    </xdr:pic>
    <xdr:clientData/>
  </xdr:twoCellAnchor>
  <xdr:twoCellAnchor editAs="oneCell">
    <xdr:from>
      <xdr:col>4</xdr:col>
      <xdr:colOff>38100</xdr:colOff>
      <xdr:row>1784</xdr:row>
      <xdr:rowOff>11906</xdr:rowOff>
    </xdr:from>
    <xdr:to>
      <xdr:col>5</xdr:col>
      <xdr:colOff>41882</xdr:colOff>
      <xdr:row>1785</xdr:row>
      <xdr:rowOff>4149</xdr:rowOff>
    </xdr:to>
    <xdr:pic>
      <xdr:nvPicPr>
        <xdr:cNvPr id="177" name="Image 176">
          <a:extLst>
            <a:ext uri="{FF2B5EF4-FFF2-40B4-BE49-F238E27FC236}">
              <a16:creationId xmlns:a16="http://schemas.microsoft.com/office/drawing/2014/main" id="{13FD280E-42AE-4F74-9AE0-5DD4F2A67A48}"/>
            </a:ext>
          </a:extLst>
        </xdr:cNvPr>
        <xdr:cNvPicPr>
          <a:picLocks noChangeAspect="1"/>
        </xdr:cNvPicPr>
      </xdr:nvPicPr>
      <xdr:blipFill>
        <a:blip xmlns:r="http://schemas.openxmlformats.org/officeDocument/2006/relationships" r:embed="rId145" cstate="print">
          <a:extLst>
            <a:ext uri="{28A0092B-C50C-407E-A947-70E740481C1C}">
              <a14:useLocalDpi xmlns:a14="http://schemas.microsoft.com/office/drawing/2010/main" val="0"/>
            </a:ext>
          </a:extLst>
        </a:blip>
        <a:stretch>
          <a:fillRect/>
        </a:stretch>
      </xdr:blipFill>
      <xdr:spPr>
        <a:xfrm>
          <a:off x="3476625" y="307831331"/>
          <a:ext cx="851507" cy="297043"/>
        </a:xfrm>
        <a:prstGeom prst="rect">
          <a:avLst/>
        </a:prstGeom>
      </xdr:spPr>
    </xdr:pic>
    <xdr:clientData/>
  </xdr:twoCellAnchor>
  <xdr:twoCellAnchor editAs="oneCell">
    <xdr:from>
      <xdr:col>4</xdr:col>
      <xdr:colOff>38100</xdr:colOff>
      <xdr:row>1786</xdr:row>
      <xdr:rowOff>11906</xdr:rowOff>
    </xdr:from>
    <xdr:to>
      <xdr:col>5</xdr:col>
      <xdr:colOff>41882</xdr:colOff>
      <xdr:row>1787</xdr:row>
      <xdr:rowOff>4149</xdr:rowOff>
    </xdr:to>
    <xdr:pic>
      <xdr:nvPicPr>
        <xdr:cNvPr id="178" name="Image 177">
          <a:extLst>
            <a:ext uri="{FF2B5EF4-FFF2-40B4-BE49-F238E27FC236}">
              <a16:creationId xmlns:a16="http://schemas.microsoft.com/office/drawing/2014/main" id="{CADDC8E3-718B-4F1C-9EC6-F6178493CDE7}"/>
            </a:ext>
          </a:extLst>
        </xdr:cNvPr>
        <xdr:cNvPicPr>
          <a:picLocks noChangeAspect="1"/>
        </xdr:cNvPicPr>
      </xdr:nvPicPr>
      <xdr:blipFill>
        <a:blip xmlns:r="http://schemas.openxmlformats.org/officeDocument/2006/relationships" r:embed="rId146" cstate="print">
          <a:extLst>
            <a:ext uri="{28A0092B-C50C-407E-A947-70E740481C1C}">
              <a14:useLocalDpi xmlns:a14="http://schemas.microsoft.com/office/drawing/2010/main" val="0"/>
            </a:ext>
          </a:extLst>
        </a:blip>
        <a:stretch>
          <a:fillRect/>
        </a:stretch>
      </xdr:blipFill>
      <xdr:spPr>
        <a:xfrm>
          <a:off x="3476625" y="308231381"/>
          <a:ext cx="851507" cy="297043"/>
        </a:xfrm>
        <a:prstGeom prst="rect">
          <a:avLst/>
        </a:prstGeom>
      </xdr:spPr>
    </xdr:pic>
    <xdr:clientData/>
  </xdr:twoCellAnchor>
  <xdr:twoCellAnchor editAs="oneCell">
    <xdr:from>
      <xdr:col>4</xdr:col>
      <xdr:colOff>38100</xdr:colOff>
      <xdr:row>1788</xdr:row>
      <xdr:rowOff>11906</xdr:rowOff>
    </xdr:from>
    <xdr:to>
      <xdr:col>5</xdr:col>
      <xdr:colOff>41882</xdr:colOff>
      <xdr:row>1789</xdr:row>
      <xdr:rowOff>4149</xdr:rowOff>
    </xdr:to>
    <xdr:pic>
      <xdr:nvPicPr>
        <xdr:cNvPr id="179" name="Image 178">
          <a:extLst>
            <a:ext uri="{FF2B5EF4-FFF2-40B4-BE49-F238E27FC236}">
              <a16:creationId xmlns:a16="http://schemas.microsoft.com/office/drawing/2014/main" id="{63AB7597-83CA-4B7D-9CDA-9C3F1BAE3EAB}"/>
            </a:ext>
          </a:extLst>
        </xdr:cNvPr>
        <xdr:cNvPicPr>
          <a:picLocks noChangeAspect="1"/>
        </xdr:cNvPicPr>
      </xdr:nvPicPr>
      <xdr:blipFill>
        <a:blip xmlns:r="http://schemas.openxmlformats.org/officeDocument/2006/relationships" r:embed="rId147" cstate="print">
          <a:extLst>
            <a:ext uri="{28A0092B-C50C-407E-A947-70E740481C1C}">
              <a14:useLocalDpi xmlns:a14="http://schemas.microsoft.com/office/drawing/2010/main" val="0"/>
            </a:ext>
          </a:extLst>
        </a:blip>
        <a:stretch>
          <a:fillRect/>
        </a:stretch>
      </xdr:blipFill>
      <xdr:spPr>
        <a:xfrm>
          <a:off x="3476625" y="308631431"/>
          <a:ext cx="851507" cy="297043"/>
        </a:xfrm>
        <a:prstGeom prst="rect">
          <a:avLst/>
        </a:prstGeom>
      </xdr:spPr>
    </xdr:pic>
    <xdr:clientData/>
  </xdr:twoCellAnchor>
  <xdr:twoCellAnchor editAs="oneCell">
    <xdr:from>
      <xdr:col>4</xdr:col>
      <xdr:colOff>38100</xdr:colOff>
      <xdr:row>1790</xdr:row>
      <xdr:rowOff>11906</xdr:rowOff>
    </xdr:from>
    <xdr:to>
      <xdr:col>5</xdr:col>
      <xdr:colOff>41882</xdr:colOff>
      <xdr:row>1791</xdr:row>
      <xdr:rowOff>4149</xdr:rowOff>
    </xdr:to>
    <xdr:pic>
      <xdr:nvPicPr>
        <xdr:cNvPr id="180" name="Image 179">
          <a:extLst>
            <a:ext uri="{FF2B5EF4-FFF2-40B4-BE49-F238E27FC236}">
              <a16:creationId xmlns:a16="http://schemas.microsoft.com/office/drawing/2014/main" id="{E3B56061-4A20-4150-B36E-CDA98F75FB25}"/>
            </a:ext>
          </a:extLst>
        </xdr:cNvPr>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3476625" y="309031481"/>
          <a:ext cx="851507" cy="297043"/>
        </a:xfrm>
        <a:prstGeom prst="rect">
          <a:avLst/>
        </a:prstGeom>
      </xdr:spPr>
    </xdr:pic>
    <xdr:clientData/>
  </xdr:twoCellAnchor>
  <xdr:twoCellAnchor editAs="oneCell">
    <xdr:from>
      <xdr:col>4</xdr:col>
      <xdr:colOff>38100</xdr:colOff>
      <xdr:row>1792</xdr:row>
      <xdr:rowOff>11906</xdr:rowOff>
    </xdr:from>
    <xdr:to>
      <xdr:col>5</xdr:col>
      <xdr:colOff>41882</xdr:colOff>
      <xdr:row>1793</xdr:row>
      <xdr:rowOff>4149</xdr:rowOff>
    </xdr:to>
    <xdr:pic>
      <xdr:nvPicPr>
        <xdr:cNvPr id="181" name="Image 180">
          <a:extLst>
            <a:ext uri="{FF2B5EF4-FFF2-40B4-BE49-F238E27FC236}">
              <a16:creationId xmlns:a16="http://schemas.microsoft.com/office/drawing/2014/main" id="{3772F72E-2DB9-449C-90C9-5EF47EA16D48}"/>
            </a:ext>
          </a:extLst>
        </xdr:cNvPr>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3476625" y="309431531"/>
          <a:ext cx="851507" cy="297043"/>
        </a:xfrm>
        <a:prstGeom prst="rect">
          <a:avLst/>
        </a:prstGeom>
      </xdr:spPr>
    </xdr:pic>
    <xdr:clientData/>
  </xdr:twoCellAnchor>
  <xdr:twoCellAnchor editAs="oneCell">
    <xdr:from>
      <xdr:col>4</xdr:col>
      <xdr:colOff>38100</xdr:colOff>
      <xdr:row>1796</xdr:row>
      <xdr:rowOff>9526</xdr:rowOff>
    </xdr:from>
    <xdr:to>
      <xdr:col>5</xdr:col>
      <xdr:colOff>40543</xdr:colOff>
      <xdr:row>1797</xdr:row>
      <xdr:rowOff>1769</xdr:rowOff>
    </xdr:to>
    <xdr:pic>
      <xdr:nvPicPr>
        <xdr:cNvPr id="182" name="Image 181">
          <a:extLst>
            <a:ext uri="{FF2B5EF4-FFF2-40B4-BE49-F238E27FC236}">
              <a16:creationId xmlns:a16="http://schemas.microsoft.com/office/drawing/2014/main" id="{3F4EBDAD-8F21-4A36-8D94-06D68185E182}"/>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476625" y="310095901"/>
          <a:ext cx="850168" cy="297043"/>
        </a:xfrm>
        <a:prstGeom prst="rect">
          <a:avLst/>
        </a:prstGeom>
      </xdr:spPr>
    </xdr:pic>
    <xdr:clientData/>
  </xdr:twoCellAnchor>
  <xdr:twoCellAnchor editAs="oneCell">
    <xdr:from>
      <xdr:col>4</xdr:col>
      <xdr:colOff>38100</xdr:colOff>
      <xdr:row>1798</xdr:row>
      <xdr:rowOff>9526</xdr:rowOff>
    </xdr:from>
    <xdr:to>
      <xdr:col>5</xdr:col>
      <xdr:colOff>40543</xdr:colOff>
      <xdr:row>1799</xdr:row>
      <xdr:rowOff>1768</xdr:rowOff>
    </xdr:to>
    <xdr:pic>
      <xdr:nvPicPr>
        <xdr:cNvPr id="183" name="Image 182">
          <a:extLst>
            <a:ext uri="{FF2B5EF4-FFF2-40B4-BE49-F238E27FC236}">
              <a16:creationId xmlns:a16="http://schemas.microsoft.com/office/drawing/2014/main" id="{097FF723-3697-42D8-B8E3-0B20E3C338A5}"/>
            </a:ext>
          </a:extLst>
        </xdr:cNvPr>
        <xdr:cNvPicPr>
          <a:picLocks noChangeAspect="1"/>
        </xdr:cNvPicPr>
      </xdr:nvPicPr>
      <xdr:blipFill>
        <a:blip xmlns:r="http://schemas.openxmlformats.org/officeDocument/2006/relationships" r:embed="rId143" cstate="print">
          <a:extLst>
            <a:ext uri="{28A0092B-C50C-407E-A947-70E740481C1C}">
              <a14:useLocalDpi xmlns:a14="http://schemas.microsoft.com/office/drawing/2010/main" val="0"/>
            </a:ext>
          </a:extLst>
        </a:blip>
        <a:stretch>
          <a:fillRect/>
        </a:stretch>
      </xdr:blipFill>
      <xdr:spPr>
        <a:xfrm>
          <a:off x="3476625" y="310495951"/>
          <a:ext cx="850168" cy="297042"/>
        </a:xfrm>
        <a:prstGeom prst="rect">
          <a:avLst/>
        </a:prstGeom>
      </xdr:spPr>
    </xdr:pic>
    <xdr:clientData/>
  </xdr:twoCellAnchor>
  <xdr:twoCellAnchor editAs="oneCell">
    <xdr:from>
      <xdr:col>4</xdr:col>
      <xdr:colOff>38100</xdr:colOff>
      <xdr:row>1800</xdr:row>
      <xdr:rowOff>9526</xdr:rowOff>
    </xdr:from>
    <xdr:to>
      <xdr:col>5</xdr:col>
      <xdr:colOff>40543</xdr:colOff>
      <xdr:row>1801</xdr:row>
      <xdr:rowOff>1769</xdr:rowOff>
    </xdr:to>
    <xdr:pic>
      <xdr:nvPicPr>
        <xdr:cNvPr id="184" name="Image 183">
          <a:extLst>
            <a:ext uri="{FF2B5EF4-FFF2-40B4-BE49-F238E27FC236}">
              <a16:creationId xmlns:a16="http://schemas.microsoft.com/office/drawing/2014/main" id="{313A9EAC-4132-4860-A75C-A00F5DD2255D}"/>
            </a:ext>
          </a:extLst>
        </xdr:cNvPr>
        <xdr:cNvPicPr>
          <a:picLocks noChangeAspect="1"/>
        </xdr:cNvPicPr>
      </xdr:nvPicPr>
      <xdr:blipFill>
        <a:blip xmlns:r="http://schemas.openxmlformats.org/officeDocument/2006/relationships" r:embed="rId144" cstate="print">
          <a:extLst>
            <a:ext uri="{28A0092B-C50C-407E-A947-70E740481C1C}">
              <a14:useLocalDpi xmlns:a14="http://schemas.microsoft.com/office/drawing/2010/main" val="0"/>
            </a:ext>
          </a:extLst>
        </a:blip>
        <a:stretch>
          <a:fillRect/>
        </a:stretch>
      </xdr:blipFill>
      <xdr:spPr>
        <a:xfrm>
          <a:off x="3476625" y="310896001"/>
          <a:ext cx="850168" cy="297043"/>
        </a:xfrm>
        <a:prstGeom prst="rect">
          <a:avLst/>
        </a:prstGeom>
      </xdr:spPr>
    </xdr:pic>
    <xdr:clientData/>
  </xdr:twoCellAnchor>
  <xdr:twoCellAnchor editAs="oneCell">
    <xdr:from>
      <xdr:col>4</xdr:col>
      <xdr:colOff>38100</xdr:colOff>
      <xdr:row>1802</xdr:row>
      <xdr:rowOff>9526</xdr:rowOff>
    </xdr:from>
    <xdr:to>
      <xdr:col>5</xdr:col>
      <xdr:colOff>40543</xdr:colOff>
      <xdr:row>1803</xdr:row>
      <xdr:rowOff>1769</xdr:rowOff>
    </xdr:to>
    <xdr:pic>
      <xdr:nvPicPr>
        <xdr:cNvPr id="185" name="Image 184">
          <a:extLst>
            <a:ext uri="{FF2B5EF4-FFF2-40B4-BE49-F238E27FC236}">
              <a16:creationId xmlns:a16="http://schemas.microsoft.com/office/drawing/2014/main" id="{2BF64AD3-F7C0-44AD-8F42-C449E10E60CD}"/>
            </a:ext>
          </a:extLst>
        </xdr:cNvPr>
        <xdr:cNvPicPr>
          <a:picLocks noChangeAspect="1"/>
        </xdr:cNvPicPr>
      </xdr:nvPicPr>
      <xdr:blipFill>
        <a:blip xmlns:r="http://schemas.openxmlformats.org/officeDocument/2006/relationships" r:embed="rId145" cstate="print">
          <a:extLst>
            <a:ext uri="{28A0092B-C50C-407E-A947-70E740481C1C}">
              <a14:useLocalDpi xmlns:a14="http://schemas.microsoft.com/office/drawing/2010/main" val="0"/>
            </a:ext>
          </a:extLst>
        </a:blip>
        <a:stretch>
          <a:fillRect/>
        </a:stretch>
      </xdr:blipFill>
      <xdr:spPr>
        <a:xfrm>
          <a:off x="3476625" y="311296051"/>
          <a:ext cx="850168" cy="297043"/>
        </a:xfrm>
        <a:prstGeom prst="rect">
          <a:avLst/>
        </a:prstGeom>
      </xdr:spPr>
    </xdr:pic>
    <xdr:clientData/>
  </xdr:twoCellAnchor>
  <xdr:twoCellAnchor editAs="oneCell">
    <xdr:from>
      <xdr:col>4</xdr:col>
      <xdr:colOff>38100</xdr:colOff>
      <xdr:row>1804</xdr:row>
      <xdr:rowOff>9526</xdr:rowOff>
    </xdr:from>
    <xdr:to>
      <xdr:col>5</xdr:col>
      <xdr:colOff>40543</xdr:colOff>
      <xdr:row>1805</xdr:row>
      <xdr:rowOff>1769</xdr:rowOff>
    </xdr:to>
    <xdr:pic>
      <xdr:nvPicPr>
        <xdr:cNvPr id="186" name="Image 185">
          <a:extLst>
            <a:ext uri="{FF2B5EF4-FFF2-40B4-BE49-F238E27FC236}">
              <a16:creationId xmlns:a16="http://schemas.microsoft.com/office/drawing/2014/main" id="{E630FAA3-CACC-48F3-AE50-C0198831CDAB}"/>
            </a:ext>
          </a:extLst>
        </xdr:cNvPr>
        <xdr:cNvPicPr>
          <a:picLocks noChangeAspect="1"/>
        </xdr:cNvPicPr>
      </xdr:nvPicPr>
      <xdr:blipFill>
        <a:blip xmlns:r="http://schemas.openxmlformats.org/officeDocument/2006/relationships" r:embed="rId146" cstate="print">
          <a:extLst>
            <a:ext uri="{28A0092B-C50C-407E-A947-70E740481C1C}">
              <a14:useLocalDpi xmlns:a14="http://schemas.microsoft.com/office/drawing/2010/main" val="0"/>
            </a:ext>
          </a:extLst>
        </a:blip>
        <a:stretch>
          <a:fillRect/>
        </a:stretch>
      </xdr:blipFill>
      <xdr:spPr>
        <a:xfrm>
          <a:off x="3476625" y="311696101"/>
          <a:ext cx="850168" cy="297043"/>
        </a:xfrm>
        <a:prstGeom prst="rect">
          <a:avLst/>
        </a:prstGeom>
      </xdr:spPr>
    </xdr:pic>
    <xdr:clientData/>
  </xdr:twoCellAnchor>
  <xdr:twoCellAnchor editAs="oneCell">
    <xdr:from>
      <xdr:col>4</xdr:col>
      <xdr:colOff>38100</xdr:colOff>
      <xdr:row>1806</xdr:row>
      <xdr:rowOff>9526</xdr:rowOff>
    </xdr:from>
    <xdr:to>
      <xdr:col>5</xdr:col>
      <xdr:colOff>40543</xdr:colOff>
      <xdr:row>1807</xdr:row>
      <xdr:rowOff>1769</xdr:rowOff>
    </xdr:to>
    <xdr:pic>
      <xdr:nvPicPr>
        <xdr:cNvPr id="187" name="Image 186">
          <a:extLst>
            <a:ext uri="{FF2B5EF4-FFF2-40B4-BE49-F238E27FC236}">
              <a16:creationId xmlns:a16="http://schemas.microsoft.com/office/drawing/2014/main" id="{55EB7E88-E9CD-4A60-8BF1-BFB359E4BE02}"/>
            </a:ext>
          </a:extLst>
        </xdr:cNvPr>
        <xdr:cNvPicPr>
          <a:picLocks noChangeAspect="1"/>
        </xdr:cNvPicPr>
      </xdr:nvPicPr>
      <xdr:blipFill>
        <a:blip xmlns:r="http://schemas.openxmlformats.org/officeDocument/2006/relationships" r:embed="rId147" cstate="print">
          <a:extLst>
            <a:ext uri="{28A0092B-C50C-407E-A947-70E740481C1C}">
              <a14:useLocalDpi xmlns:a14="http://schemas.microsoft.com/office/drawing/2010/main" val="0"/>
            </a:ext>
          </a:extLst>
        </a:blip>
        <a:stretch>
          <a:fillRect/>
        </a:stretch>
      </xdr:blipFill>
      <xdr:spPr>
        <a:xfrm>
          <a:off x="3476625" y="312096151"/>
          <a:ext cx="850168" cy="297043"/>
        </a:xfrm>
        <a:prstGeom prst="rect">
          <a:avLst/>
        </a:prstGeom>
      </xdr:spPr>
    </xdr:pic>
    <xdr:clientData/>
  </xdr:twoCellAnchor>
  <xdr:twoCellAnchor editAs="oneCell">
    <xdr:from>
      <xdr:col>4</xdr:col>
      <xdr:colOff>38100</xdr:colOff>
      <xdr:row>1808</xdr:row>
      <xdr:rowOff>9526</xdr:rowOff>
    </xdr:from>
    <xdr:to>
      <xdr:col>5</xdr:col>
      <xdr:colOff>40543</xdr:colOff>
      <xdr:row>1809</xdr:row>
      <xdr:rowOff>1769</xdr:rowOff>
    </xdr:to>
    <xdr:pic>
      <xdr:nvPicPr>
        <xdr:cNvPr id="188" name="Image 187">
          <a:extLst>
            <a:ext uri="{FF2B5EF4-FFF2-40B4-BE49-F238E27FC236}">
              <a16:creationId xmlns:a16="http://schemas.microsoft.com/office/drawing/2014/main" id="{97AB912C-929B-41BC-B7DE-7C010D7C0D1B}"/>
            </a:ext>
          </a:extLst>
        </xdr:cNvPr>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3476625" y="312496201"/>
          <a:ext cx="850168" cy="297043"/>
        </a:xfrm>
        <a:prstGeom prst="rect">
          <a:avLst/>
        </a:prstGeom>
      </xdr:spPr>
    </xdr:pic>
    <xdr:clientData/>
  </xdr:twoCellAnchor>
  <xdr:twoCellAnchor editAs="oneCell">
    <xdr:from>
      <xdr:col>4</xdr:col>
      <xdr:colOff>38100</xdr:colOff>
      <xdr:row>1810</xdr:row>
      <xdr:rowOff>9526</xdr:rowOff>
    </xdr:from>
    <xdr:to>
      <xdr:col>5</xdr:col>
      <xdr:colOff>40543</xdr:colOff>
      <xdr:row>1811</xdr:row>
      <xdr:rowOff>1769</xdr:rowOff>
    </xdr:to>
    <xdr:pic>
      <xdr:nvPicPr>
        <xdr:cNvPr id="189" name="Image 188">
          <a:extLst>
            <a:ext uri="{FF2B5EF4-FFF2-40B4-BE49-F238E27FC236}">
              <a16:creationId xmlns:a16="http://schemas.microsoft.com/office/drawing/2014/main" id="{CBB37BFA-5938-448F-BF5B-3FEBC2023C7D}"/>
            </a:ext>
          </a:extLst>
        </xdr:cNvPr>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3476625" y="312896251"/>
          <a:ext cx="850168" cy="297043"/>
        </a:xfrm>
        <a:prstGeom prst="rect">
          <a:avLst/>
        </a:prstGeom>
      </xdr:spPr>
    </xdr:pic>
    <xdr:clientData/>
  </xdr:twoCellAnchor>
  <xdr:twoCellAnchor editAs="oneCell">
    <xdr:from>
      <xdr:col>4</xdr:col>
      <xdr:colOff>38100</xdr:colOff>
      <xdr:row>1814</xdr:row>
      <xdr:rowOff>11906</xdr:rowOff>
    </xdr:from>
    <xdr:to>
      <xdr:col>5</xdr:col>
      <xdr:colOff>41882</xdr:colOff>
      <xdr:row>1815</xdr:row>
      <xdr:rowOff>4149</xdr:rowOff>
    </xdr:to>
    <xdr:pic>
      <xdr:nvPicPr>
        <xdr:cNvPr id="190" name="Image 189">
          <a:extLst>
            <a:ext uri="{FF2B5EF4-FFF2-40B4-BE49-F238E27FC236}">
              <a16:creationId xmlns:a16="http://schemas.microsoft.com/office/drawing/2014/main" id="{6754AF75-ADFD-4C73-BFD7-693BD0A9BA70}"/>
            </a:ext>
          </a:extLst>
        </xdr:cNvPr>
        <xdr:cNvPicPr>
          <a:picLocks noChangeAspect="1"/>
        </xdr:cNvPicPr>
      </xdr:nvPicPr>
      <xdr:blipFill>
        <a:blip xmlns:r="http://schemas.openxmlformats.org/officeDocument/2006/relationships" r:embed="rId150" cstate="print">
          <a:extLst>
            <a:ext uri="{28A0092B-C50C-407E-A947-70E740481C1C}">
              <a14:useLocalDpi xmlns:a14="http://schemas.microsoft.com/office/drawing/2010/main" val="0"/>
            </a:ext>
          </a:extLst>
        </a:blip>
        <a:stretch>
          <a:fillRect/>
        </a:stretch>
      </xdr:blipFill>
      <xdr:spPr>
        <a:xfrm>
          <a:off x="3476625" y="313565381"/>
          <a:ext cx="851507" cy="297043"/>
        </a:xfrm>
        <a:prstGeom prst="rect">
          <a:avLst/>
        </a:prstGeom>
      </xdr:spPr>
    </xdr:pic>
    <xdr:clientData/>
  </xdr:twoCellAnchor>
  <xdr:twoCellAnchor editAs="oneCell">
    <xdr:from>
      <xdr:col>4</xdr:col>
      <xdr:colOff>38100</xdr:colOff>
      <xdr:row>1816</xdr:row>
      <xdr:rowOff>11906</xdr:rowOff>
    </xdr:from>
    <xdr:to>
      <xdr:col>5</xdr:col>
      <xdr:colOff>41882</xdr:colOff>
      <xdr:row>1817</xdr:row>
      <xdr:rowOff>4148</xdr:rowOff>
    </xdr:to>
    <xdr:pic>
      <xdr:nvPicPr>
        <xdr:cNvPr id="191" name="Image 190">
          <a:extLst>
            <a:ext uri="{FF2B5EF4-FFF2-40B4-BE49-F238E27FC236}">
              <a16:creationId xmlns:a16="http://schemas.microsoft.com/office/drawing/2014/main" id="{324D0236-BD7C-4604-A963-8E76265E1EB6}"/>
            </a:ext>
          </a:extLst>
        </xdr:cNvPr>
        <xdr:cNvPicPr>
          <a:picLocks noChangeAspect="1"/>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3476625" y="313965431"/>
          <a:ext cx="851507" cy="297042"/>
        </a:xfrm>
        <a:prstGeom prst="rect">
          <a:avLst/>
        </a:prstGeom>
      </xdr:spPr>
    </xdr:pic>
    <xdr:clientData/>
  </xdr:twoCellAnchor>
  <xdr:twoCellAnchor editAs="oneCell">
    <xdr:from>
      <xdr:col>4</xdr:col>
      <xdr:colOff>38100</xdr:colOff>
      <xdr:row>1818</xdr:row>
      <xdr:rowOff>11906</xdr:rowOff>
    </xdr:from>
    <xdr:to>
      <xdr:col>5</xdr:col>
      <xdr:colOff>41882</xdr:colOff>
      <xdr:row>1819</xdr:row>
      <xdr:rowOff>4149</xdr:rowOff>
    </xdr:to>
    <xdr:pic>
      <xdr:nvPicPr>
        <xdr:cNvPr id="192" name="Image 191">
          <a:extLst>
            <a:ext uri="{FF2B5EF4-FFF2-40B4-BE49-F238E27FC236}">
              <a16:creationId xmlns:a16="http://schemas.microsoft.com/office/drawing/2014/main" id="{2295B0AC-47F0-425A-AE87-F9EB089F2840}"/>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3476625" y="314365481"/>
          <a:ext cx="851507" cy="297043"/>
        </a:xfrm>
        <a:prstGeom prst="rect">
          <a:avLst/>
        </a:prstGeom>
      </xdr:spPr>
    </xdr:pic>
    <xdr:clientData/>
  </xdr:twoCellAnchor>
  <xdr:twoCellAnchor editAs="oneCell">
    <xdr:from>
      <xdr:col>4</xdr:col>
      <xdr:colOff>38100</xdr:colOff>
      <xdr:row>1820</xdr:row>
      <xdr:rowOff>11906</xdr:rowOff>
    </xdr:from>
    <xdr:to>
      <xdr:col>5</xdr:col>
      <xdr:colOff>41882</xdr:colOff>
      <xdr:row>1821</xdr:row>
      <xdr:rowOff>4149</xdr:rowOff>
    </xdr:to>
    <xdr:pic>
      <xdr:nvPicPr>
        <xdr:cNvPr id="193" name="Image 192">
          <a:extLst>
            <a:ext uri="{FF2B5EF4-FFF2-40B4-BE49-F238E27FC236}">
              <a16:creationId xmlns:a16="http://schemas.microsoft.com/office/drawing/2014/main" id="{85C514D9-C4B9-4AC6-9A67-1AF54070FC2F}"/>
            </a:ext>
          </a:extLst>
        </xdr:cNvPr>
        <xdr:cNvPicPr>
          <a:picLocks noChangeAspect="1"/>
        </xdr:cNvPicPr>
      </xdr:nvPicPr>
      <xdr:blipFill>
        <a:blip xmlns:r="http://schemas.openxmlformats.org/officeDocument/2006/relationships" r:embed="rId153" cstate="print">
          <a:extLst>
            <a:ext uri="{28A0092B-C50C-407E-A947-70E740481C1C}">
              <a14:useLocalDpi xmlns:a14="http://schemas.microsoft.com/office/drawing/2010/main" val="0"/>
            </a:ext>
          </a:extLst>
        </a:blip>
        <a:stretch>
          <a:fillRect/>
        </a:stretch>
      </xdr:blipFill>
      <xdr:spPr>
        <a:xfrm>
          <a:off x="3476625" y="314765531"/>
          <a:ext cx="851507" cy="297043"/>
        </a:xfrm>
        <a:prstGeom prst="rect">
          <a:avLst/>
        </a:prstGeom>
      </xdr:spPr>
    </xdr:pic>
    <xdr:clientData/>
  </xdr:twoCellAnchor>
  <xdr:twoCellAnchor editAs="oneCell">
    <xdr:from>
      <xdr:col>4</xdr:col>
      <xdr:colOff>38100</xdr:colOff>
      <xdr:row>1822</xdr:row>
      <xdr:rowOff>11906</xdr:rowOff>
    </xdr:from>
    <xdr:to>
      <xdr:col>5</xdr:col>
      <xdr:colOff>41882</xdr:colOff>
      <xdr:row>1823</xdr:row>
      <xdr:rowOff>4149</xdr:rowOff>
    </xdr:to>
    <xdr:pic>
      <xdr:nvPicPr>
        <xdr:cNvPr id="194" name="Image 193">
          <a:extLst>
            <a:ext uri="{FF2B5EF4-FFF2-40B4-BE49-F238E27FC236}">
              <a16:creationId xmlns:a16="http://schemas.microsoft.com/office/drawing/2014/main" id="{C68CC9E4-C7DE-486E-A330-6BB3469D6C44}"/>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3476625" y="315165581"/>
          <a:ext cx="851507" cy="297043"/>
        </a:xfrm>
        <a:prstGeom prst="rect">
          <a:avLst/>
        </a:prstGeom>
      </xdr:spPr>
    </xdr:pic>
    <xdr:clientData/>
  </xdr:twoCellAnchor>
  <xdr:twoCellAnchor editAs="oneCell">
    <xdr:from>
      <xdr:col>4</xdr:col>
      <xdr:colOff>38100</xdr:colOff>
      <xdr:row>1824</xdr:row>
      <xdr:rowOff>11906</xdr:rowOff>
    </xdr:from>
    <xdr:to>
      <xdr:col>5</xdr:col>
      <xdr:colOff>41882</xdr:colOff>
      <xdr:row>1825</xdr:row>
      <xdr:rowOff>4149</xdr:rowOff>
    </xdr:to>
    <xdr:pic>
      <xdr:nvPicPr>
        <xdr:cNvPr id="195" name="Image 194">
          <a:extLst>
            <a:ext uri="{FF2B5EF4-FFF2-40B4-BE49-F238E27FC236}">
              <a16:creationId xmlns:a16="http://schemas.microsoft.com/office/drawing/2014/main" id="{76AF92A4-B576-49BC-9876-A203DBF8C194}"/>
            </a:ext>
          </a:extLst>
        </xdr:cNvPr>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3476625" y="315565631"/>
          <a:ext cx="851507" cy="297043"/>
        </a:xfrm>
        <a:prstGeom prst="rect">
          <a:avLst/>
        </a:prstGeom>
      </xdr:spPr>
    </xdr:pic>
    <xdr:clientData/>
  </xdr:twoCellAnchor>
  <xdr:twoCellAnchor editAs="oneCell">
    <xdr:from>
      <xdr:col>4</xdr:col>
      <xdr:colOff>19050</xdr:colOff>
      <xdr:row>1837</xdr:row>
      <xdr:rowOff>11906</xdr:rowOff>
    </xdr:from>
    <xdr:to>
      <xdr:col>5</xdr:col>
      <xdr:colOff>21999</xdr:colOff>
      <xdr:row>1838</xdr:row>
      <xdr:rowOff>4149</xdr:rowOff>
    </xdr:to>
    <xdr:pic>
      <xdr:nvPicPr>
        <xdr:cNvPr id="196" name="Image 195">
          <a:extLst>
            <a:ext uri="{FF2B5EF4-FFF2-40B4-BE49-F238E27FC236}">
              <a16:creationId xmlns:a16="http://schemas.microsoft.com/office/drawing/2014/main" id="{FF51F7DC-16B9-44A7-8174-66A953A7058B}"/>
            </a:ext>
          </a:extLst>
        </xdr:cNvPr>
        <xdr:cNvPicPr>
          <a:picLocks noChangeAspect="1"/>
        </xdr:cNvPicPr>
      </xdr:nvPicPr>
      <xdr:blipFill>
        <a:blip xmlns:r="http://schemas.openxmlformats.org/officeDocument/2006/relationships" r:embed="rId156" cstate="print">
          <a:extLst>
            <a:ext uri="{28A0092B-C50C-407E-A947-70E740481C1C}">
              <a14:useLocalDpi xmlns:a14="http://schemas.microsoft.com/office/drawing/2010/main" val="0"/>
            </a:ext>
          </a:extLst>
        </a:blip>
        <a:stretch>
          <a:fillRect/>
        </a:stretch>
      </xdr:blipFill>
      <xdr:spPr>
        <a:xfrm>
          <a:off x="3457575" y="317927831"/>
          <a:ext cx="850674" cy="297043"/>
        </a:xfrm>
        <a:prstGeom prst="rect">
          <a:avLst/>
        </a:prstGeom>
      </xdr:spPr>
    </xdr:pic>
    <xdr:clientData/>
  </xdr:twoCellAnchor>
  <xdr:twoCellAnchor editAs="oneCell">
    <xdr:from>
      <xdr:col>4</xdr:col>
      <xdr:colOff>19050</xdr:colOff>
      <xdr:row>1839</xdr:row>
      <xdr:rowOff>11906</xdr:rowOff>
    </xdr:from>
    <xdr:to>
      <xdr:col>5</xdr:col>
      <xdr:colOff>21999</xdr:colOff>
      <xdr:row>1840</xdr:row>
      <xdr:rowOff>4149</xdr:rowOff>
    </xdr:to>
    <xdr:pic>
      <xdr:nvPicPr>
        <xdr:cNvPr id="197" name="Image 196">
          <a:extLst>
            <a:ext uri="{FF2B5EF4-FFF2-40B4-BE49-F238E27FC236}">
              <a16:creationId xmlns:a16="http://schemas.microsoft.com/office/drawing/2014/main" id="{6CB5B609-F546-4082-8110-EB8CB8E48D65}"/>
            </a:ext>
          </a:extLst>
        </xdr:cNvPr>
        <xdr:cNvPicPr>
          <a:picLocks noChangeAspect="1"/>
        </xdr:cNvPicPr>
      </xdr:nvPicPr>
      <xdr:blipFill>
        <a:blip xmlns:r="http://schemas.openxmlformats.org/officeDocument/2006/relationships" r:embed="rId157" cstate="print">
          <a:extLst>
            <a:ext uri="{28A0092B-C50C-407E-A947-70E740481C1C}">
              <a14:useLocalDpi xmlns:a14="http://schemas.microsoft.com/office/drawing/2010/main" val="0"/>
            </a:ext>
          </a:extLst>
        </a:blip>
        <a:stretch>
          <a:fillRect/>
        </a:stretch>
      </xdr:blipFill>
      <xdr:spPr>
        <a:xfrm>
          <a:off x="3457575" y="318327881"/>
          <a:ext cx="850674" cy="297043"/>
        </a:xfrm>
        <a:prstGeom prst="rect">
          <a:avLst/>
        </a:prstGeom>
      </xdr:spPr>
    </xdr:pic>
    <xdr:clientData/>
  </xdr:twoCellAnchor>
  <xdr:twoCellAnchor editAs="oneCell">
    <xdr:from>
      <xdr:col>4</xdr:col>
      <xdr:colOff>19050</xdr:colOff>
      <xdr:row>1841</xdr:row>
      <xdr:rowOff>11906</xdr:rowOff>
    </xdr:from>
    <xdr:to>
      <xdr:col>5</xdr:col>
      <xdr:colOff>21999</xdr:colOff>
      <xdr:row>1842</xdr:row>
      <xdr:rowOff>4149</xdr:rowOff>
    </xdr:to>
    <xdr:pic>
      <xdr:nvPicPr>
        <xdr:cNvPr id="198" name="Image 197">
          <a:extLst>
            <a:ext uri="{FF2B5EF4-FFF2-40B4-BE49-F238E27FC236}">
              <a16:creationId xmlns:a16="http://schemas.microsoft.com/office/drawing/2014/main" id="{68A4ED18-411C-48AE-8FEA-425768F7E53E}"/>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3457575" y="318727931"/>
          <a:ext cx="850674" cy="297043"/>
        </a:xfrm>
        <a:prstGeom prst="rect">
          <a:avLst/>
        </a:prstGeom>
      </xdr:spPr>
    </xdr:pic>
    <xdr:clientData/>
  </xdr:twoCellAnchor>
  <xdr:twoCellAnchor editAs="oneCell">
    <xdr:from>
      <xdr:col>4</xdr:col>
      <xdr:colOff>19050</xdr:colOff>
      <xdr:row>1843</xdr:row>
      <xdr:rowOff>11906</xdr:rowOff>
    </xdr:from>
    <xdr:to>
      <xdr:col>5</xdr:col>
      <xdr:colOff>21999</xdr:colOff>
      <xdr:row>1844</xdr:row>
      <xdr:rowOff>4148</xdr:rowOff>
    </xdr:to>
    <xdr:pic>
      <xdr:nvPicPr>
        <xdr:cNvPr id="199" name="Image 198">
          <a:extLst>
            <a:ext uri="{FF2B5EF4-FFF2-40B4-BE49-F238E27FC236}">
              <a16:creationId xmlns:a16="http://schemas.microsoft.com/office/drawing/2014/main" id="{28E8FA9F-3806-46F2-B7B5-60734D131A59}"/>
            </a:ext>
          </a:extLst>
        </xdr:cNvPr>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3457575" y="319127981"/>
          <a:ext cx="850674" cy="297042"/>
        </a:xfrm>
        <a:prstGeom prst="rect">
          <a:avLst/>
        </a:prstGeom>
      </xdr:spPr>
    </xdr:pic>
    <xdr:clientData/>
  </xdr:twoCellAnchor>
  <xdr:twoCellAnchor editAs="oneCell">
    <xdr:from>
      <xdr:col>4</xdr:col>
      <xdr:colOff>19050</xdr:colOff>
      <xdr:row>1845</xdr:row>
      <xdr:rowOff>11906</xdr:rowOff>
    </xdr:from>
    <xdr:to>
      <xdr:col>5</xdr:col>
      <xdr:colOff>21999</xdr:colOff>
      <xdr:row>1846</xdr:row>
      <xdr:rowOff>4149</xdr:rowOff>
    </xdr:to>
    <xdr:pic>
      <xdr:nvPicPr>
        <xdr:cNvPr id="200" name="Image 199">
          <a:extLst>
            <a:ext uri="{FF2B5EF4-FFF2-40B4-BE49-F238E27FC236}">
              <a16:creationId xmlns:a16="http://schemas.microsoft.com/office/drawing/2014/main" id="{B39A7CB9-A448-48FA-807E-20A1050F916C}"/>
            </a:ext>
          </a:extLst>
        </xdr:cNvPr>
        <xdr:cNvPicPr>
          <a:picLocks noChangeAspect="1"/>
        </xdr:cNvPicPr>
      </xdr:nvPicPr>
      <xdr:blipFill>
        <a:blip xmlns:r="http://schemas.openxmlformats.org/officeDocument/2006/relationships" r:embed="rId160" cstate="print">
          <a:extLst>
            <a:ext uri="{28A0092B-C50C-407E-A947-70E740481C1C}">
              <a14:useLocalDpi xmlns:a14="http://schemas.microsoft.com/office/drawing/2010/main" val="0"/>
            </a:ext>
          </a:extLst>
        </a:blip>
        <a:stretch>
          <a:fillRect/>
        </a:stretch>
      </xdr:blipFill>
      <xdr:spPr>
        <a:xfrm>
          <a:off x="3457575" y="319528031"/>
          <a:ext cx="850674" cy="297043"/>
        </a:xfrm>
        <a:prstGeom prst="rect">
          <a:avLst/>
        </a:prstGeom>
      </xdr:spPr>
    </xdr:pic>
    <xdr:clientData/>
  </xdr:twoCellAnchor>
  <xdr:twoCellAnchor editAs="oneCell">
    <xdr:from>
      <xdr:col>4</xdr:col>
      <xdr:colOff>19050</xdr:colOff>
      <xdr:row>1847</xdr:row>
      <xdr:rowOff>5953</xdr:rowOff>
    </xdr:from>
    <xdr:to>
      <xdr:col>5</xdr:col>
      <xdr:colOff>21999</xdr:colOff>
      <xdr:row>1847</xdr:row>
      <xdr:rowOff>301363</xdr:rowOff>
    </xdr:to>
    <xdr:pic>
      <xdr:nvPicPr>
        <xdr:cNvPr id="201" name="Image 200">
          <a:extLst>
            <a:ext uri="{FF2B5EF4-FFF2-40B4-BE49-F238E27FC236}">
              <a16:creationId xmlns:a16="http://schemas.microsoft.com/office/drawing/2014/main" id="{68710F1D-DD3B-415B-A96A-9BF3B320E203}"/>
            </a:ext>
          </a:extLst>
        </xdr:cNvPr>
        <xdr:cNvPicPr>
          <a:picLocks noChangeAspect="1"/>
        </xdr:cNvPicPr>
      </xdr:nvPicPr>
      <xdr:blipFill>
        <a:blip xmlns:r="http://schemas.openxmlformats.org/officeDocument/2006/relationships" r:embed="rId161" cstate="print">
          <a:extLst>
            <a:ext uri="{28A0092B-C50C-407E-A947-70E740481C1C}">
              <a14:useLocalDpi xmlns:a14="http://schemas.microsoft.com/office/drawing/2010/main" val="0"/>
            </a:ext>
          </a:extLst>
        </a:blip>
        <a:stretch>
          <a:fillRect/>
        </a:stretch>
      </xdr:blipFill>
      <xdr:spPr>
        <a:xfrm>
          <a:off x="3457575" y="319922128"/>
          <a:ext cx="850674" cy="295410"/>
        </a:xfrm>
        <a:prstGeom prst="rect">
          <a:avLst/>
        </a:prstGeom>
      </xdr:spPr>
    </xdr:pic>
    <xdr:clientData/>
  </xdr:twoCellAnchor>
  <xdr:twoCellAnchor editAs="oneCell">
    <xdr:from>
      <xdr:col>4</xdr:col>
      <xdr:colOff>19050</xdr:colOff>
      <xdr:row>1851</xdr:row>
      <xdr:rowOff>9525</xdr:rowOff>
    </xdr:from>
    <xdr:to>
      <xdr:col>5</xdr:col>
      <xdr:colOff>21999</xdr:colOff>
      <xdr:row>1852</xdr:row>
      <xdr:rowOff>1768</xdr:rowOff>
    </xdr:to>
    <xdr:pic>
      <xdr:nvPicPr>
        <xdr:cNvPr id="202" name="Image 201">
          <a:extLst>
            <a:ext uri="{FF2B5EF4-FFF2-40B4-BE49-F238E27FC236}">
              <a16:creationId xmlns:a16="http://schemas.microsoft.com/office/drawing/2014/main" id="{74F2365C-6A83-4C81-8F1F-03E43F9F32B3}"/>
            </a:ext>
          </a:extLst>
        </xdr:cNvPr>
        <xdr:cNvPicPr>
          <a:picLocks noChangeAspect="1"/>
        </xdr:cNvPicPr>
      </xdr:nvPicPr>
      <xdr:blipFill>
        <a:blip xmlns:r="http://schemas.openxmlformats.org/officeDocument/2006/relationships" r:embed="rId156" cstate="print">
          <a:extLst>
            <a:ext uri="{28A0092B-C50C-407E-A947-70E740481C1C}">
              <a14:useLocalDpi xmlns:a14="http://schemas.microsoft.com/office/drawing/2010/main" val="0"/>
            </a:ext>
          </a:extLst>
        </a:blip>
        <a:stretch>
          <a:fillRect/>
        </a:stretch>
      </xdr:blipFill>
      <xdr:spPr>
        <a:xfrm>
          <a:off x="3457575" y="320592450"/>
          <a:ext cx="850674" cy="297043"/>
        </a:xfrm>
        <a:prstGeom prst="rect">
          <a:avLst/>
        </a:prstGeom>
      </xdr:spPr>
    </xdr:pic>
    <xdr:clientData/>
  </xdr:twoCellAnchor>
  <xdr:twoCellAnchor editAs="oneCell">
    <xdr:from>
      <xdr:col>4</xdr:col>
      <xdr:colOff>19050</xdr:colOff>
      <xdr:row>1853</xdr:row>
      <xdr:rowOff>9525</xdr:rowOff>
    </xdr:from>
    <xdr:to>
      <xdr:col>5</xdr:col>
      <xdr:colOff>21999</xdr:colOff>
      <xdr:row>1854</xdr:row>
      <xdr:rowOff>1768</xdr:rowOff>
    </xdr:to>
    <xdr:pic>
      <xdr:nvPicPr>
        <xdr:cNvPr id="203" name="Image 202">
          <a:extLst>
            <a:ext uri="{FF2B5EF4-FFF2-40B4-BE49-F238E27FC236}">
              <a16:creationId xmlns:a16="http://schemas.microsoft.com/office/drawing/2014/main" id="{55D1B33C-92D6-4F1E-B02C-726032A2B0CF}"/>
            </a:ext>
          </a:extLst>
        </xdr:cNvPr>
        <xdr:cNvPicPr>
          <a:picLocks noChangeAspect="1"/>
        </xdr:cNvPicPr>
      </xdr:nvPicPr>
      <xdr:blipFill>
        <a:blip xmlns:r="http://schemas.openxmlformats.org/officeDocument/2006/relationships" r:embed="rId157" cstate="print">
          <a:extLst>
            <a:ext uri="{28A0092B-C50C-407E-A947-70E740481C1C}">
              <a14:useLocalDpi xmlns:a14="http://schemas.microsoft.com/office/drawing/2010/main" val="0"/>
            </a:ext>
          </a:extLst>
        </a:blip>
        <a:stretch>
          <a:fillRect/>
        </a:stretch>
      </xdr:blipFill>
      <xdr:spPr>
        <a:xfrm>
          <a:off x="3457575" y="320992500"/>
          <a:ext cx="850674" cy="297043"/>
        </a:xfrm>
        <a:prstGeom prst="rect">
          <a:avLst/>
        </a:prstGeom>
      </xdr:spPr>
    </xdr:pic>
    <xdr:clientData/>
  </xdr:twoCellAnchor>
  <xdr:twoCellAnchor editAs="oneCell">
    <xdr:from>
      <xdr:col>4</xdr:col>
      <xdr:colOff>19050</xdr:colOff>
      <xdr:row>1855</xdr:row>
      <xdr:rowOff>9525</xdr:rowOff>
    </xdr:from>
    <xdr:to>
      <xdr:col>5</xdr:col>
      <xdr:colOff>21999</xdr:colOff>
      <xdr:row>1856</xdr:row>
      <xdr:rowOff>1768</xdr:rowOff>
    </xdr:to>
    <xdr:pic>
      <xdr:nvPicPr>
        <xdr:cNvPr id="204" name="Image 203">
          <a:extLst>
            <a:ext uri="{FF2B5EF4-FFF2-40B4-BE49-F238E27FC236}">
              <a16:creationId xmlns:a16="http://schemas.microsoft.com/office/drawing/2014/main" id="{1DD48D31-27DC-4890-9119-83A7E1A1EA02}"/>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3457575" y="321392550"/>
          <a:ext cx="850674" cy="297043"/>
        </a:xfrm>
        <a:prstGeom prst="rect">
          <a:avLst/>
        </a:prstGeom>
      </xdr:spPr>
    </xdr:pic>
    <xdr:clientData/>
  </xdr:twoCellAnchor>
  <xdr:twoCellAnchor editAs="oneCell">
    <xdr:from>
      <xdr:col>4</xdr:col>
      <xdr:colOff>19050</xdr:colOff>
      <xdr:row>1857</xdr:row>
      <xdr:rowOff>9525</xdr:rowOff>
    </xdr:from>
    <xdr:to>
      <xdr:col>5</xdr:col>
      <xdr:colOff>21999</xdr:colOff>
      <xdr:row>1858</xdr:row>
      <xdr:rowOff>1768</xdr:rowOff>
    </xdr:to>
    <xdr:pic>
      <xdr:nvPicPr>
        <xdr:cNvPr id="205" name="Image 204">
          <a:extLst>
            <a:ext uri="{FF2B5EF4-FFF2-40B4-BE49-F238E27FC236}">
              <a16:creationId xmlns:a16="http://schemas.microsoft.com/office/drawing/2014/main" id="{A4F31519-68C1-4743-8E6C-E734616EF33B}"/>
            </a:ext>
          </a:extLst>
        </xdr:cNvPr>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3457575" y="321792600"/>
          <a:ext cx="850674" cy="297043"/>
        </a:xfrm>
        <a:prstGeom prst="rect">
          <a:avLst/>
        </a:prstGeom>
      </xdr:spPr>
    </xdr:pic>
    <xdr:clientData/>
  </xdr:twoCellAnchor>
  <xdr:twoCellAnchor editAs="oneCell">
    <xdr:from>
      <xdr:col>4</xdr:col>
      <xdr:colOff>19050</xdr:colOff>
      <xdr:row>1859</xdr:row>
      <xdr:rowOff>9525</xdr:rowOff>
    </xdr:from>
    <xdr:to>
      <xdr:col>5</xdr:col>
      <xdr:colOff>21999</xdr:colOff>
      <xdr:row>1860</xdr:row>
      <xdr:rowOff>1768</xdr:rowOff>
    </xdr:to>
    <xdr:pic>
      <xdr:nvPicPr>
        <xdr:cNvPr id="206" name="Image 205">
          <a:extLst>
            <a:ext uri="{FF2B5EF4-FFF2-40B4-BE49-F238E27FC236}">
              <a16:creationId xmlns:a16="http://schemas.microsoft.com/office/drawing/2014/main" id="{FEB75631-A528-4242-BDAD-87900763E5F7}"/>
            </a:ext>
          </a:extLst>
        </xdr:cNvPr>
        <xdr:cNvPicPr>
          <a:picLocks noChangeAspect="1"/>
        </xdr:cNvPicPr>
      </xdr:nvPicPr>
      <xdr:blipFill>
        <a:blip xmlns:r="http://schemas.openxmlformats.org/officeDocument/2006/relationships" r:embed="rId160" cstate="print">
          <a:extLst>
            <a:ext uri="{28A0092B-C50C-407E-A947-70E740481C1C}">
              <a14:useLocalDpi xmlns:a14="http://schemas.microsoft.com/office/drawing/2010/main" val="0"/>
            </a:ext>
          </a:extLst>
        </a:blip>
        <a:stretch>
          <a:fillRect/>
        </a:stretch>
      </xdr:blipFill>
      <xdr:spPr>
        <a:xfrm>
          <a:off x="3457575" y="322192650"/>
          <a:ext cx="850674" cy="297043"/>
        </a:xfrm>
        <a:prstGeom prst="rect">
          <a:avLst/>
        </a:prstGeom>
      </xdr:spPr>
    </xdr:pic>
    <xdr:clientData/>
  </xdr:twoCellAnchor>
  <xdr:twoCellAnchor editAs="oneCell">
    <xdr:from>
      <xdr:col>4</xdr:col>
      <xdr:colOff>19050</xdr:colOff>
      <xdr:row>1861</xdr:row>
      <xdr:rowOff>3572</xdr:rowOff>
    </xdr:from>
    <xdr:to>
      <xdr:col>5</xdr:col>
      <xdr:colOff>21999</xdr:colOff>
      <xdr:row>1861</xdr:row>
      <xdr:rowOff>300887</xdr:rowOff>
    </xdr:to>
    <xdr:pic>
      <xdr:nvPicPr>
        <xdr:cNvPr id="207" name="Image 206">
          <a:extLst>
            <a:ext uri="{FF2B5EF4-FFF2-40B4-BE49-F238E27FC236}">
              <a16:creationId xmlns:a16="http://schemas.microsoft.com/office/drawing/2014/main" id="{F2D40E6E-FB2D-45A9-AB45-3BF92FE218DE}"/>
            </a:ext>
          </a:extLst>
        </xdr:cNvPr>
        <xdr:cNvPicPr>
          <a:picLocks noChangeAspect="1"/>
        </xdr:cNvPicPr>
      </xdr:nvPicPr>
      <xdr:blipFill>
        <a:blip xmlns:r="http://schemas.openxmlformats.org/officeDocument/2006/relationships" r:embed="rId161" cstate="print">
          <a:extLst>
            <a:ext uri="{28A0092B-C50C-407E-A947-70E740481C1C}">
              <a14:useLocalDpi xmlns:a14="http://schemas.microsoft.com/office/drawing/2010/main" val="0"/>
            </a:ext>
          </a:extLst>
        </a:blip>
        <a:stretch>
          <a:fillRect/>
        </a:stretch>
      </xdr:blipFill>
      <xdr:spPr>
        <a:xfrm>
          <a:off x="3457575" y="322586747"/>
          <a:ext cx="850674" cy="297315"/>
        </a:xfrm>
        <a:prstGeom prst="rect">
          <a:avLst/>
        </a:prstGeom>
      </xdr:spPr>
    </xdr:pic>
    <xdr:clientData/>
  </xdr:twoCellAnchor>
  <xdr:twoCellAnchor editAs="oneCell">
    <xdr:from>
      <xdr:col>4</xdr:col>
      <xdr:colOff>34528</xdr:colOff>
      <xdr:row>1898</xdr:row>
      <xdr:rowOff>11907</xdr:rowOff>
    </xdr:from>
    <xdr:to>
      <xdr:col>5</xdr:col>
      <xdr:colOff>32358</xdr:colOff>
      <xdr:row>1899</xdr:row>
      <xdr:rowOff>4150</xdr:rowOff>
    </xdr:to>
    <xdr:pic>
      <xdr:nvPicPr>
        <xdr:cNvPr id="208" name="Image 207">
          <a:extLst>
            <a:ext uri="{FF2B5EF4-FFF2-40B4-BE49-F238E27FC236}">
              <a16:creationId xmlns:a16="http://schemas.microsoft.com/office/drawing/2014/main" id="{9190983F-5C40-4DC2-844E-E7F2EF78BBB7}"/>
            </a:ext>
          </a:extLst>
        </xdr:cNvPr>
        <xdr:cNvPicPr>
          <a:picLocks noChangeAspect="1"/>
        </xdr:cNvPicPr>
      </xdr:nvPicPr>
      <xdr:blipFill>
        <a:blip xmlns:r="http://schemas.openxmlformats.org/officeDocument/2006/relationships" r:embed="rId162" cstate="print">
          <a:extLst>
            <a:ext uri="{28A0092B-C50C-407E-A947-70E740481C1C}">
              <a14:useLocalDpi xmlns:a14="http://schemas.microsoft.com/office/drawing/2010/main" val="0"/>
            </a:ext>
          </a:extLst>
        </a:blip>
        <a:stretch>
          <a:fillRect/>
        </a:stretch>
      </xdr:blipFill>
      <xdr:spPr>
        <a:xfrm>
          <a:off x="3473053" y="329300682"/>
          <a:ext cx="845555" cy="297043"/>
        </a:xfrm>
        <a:prstGeom prst="rect">
          <a:avLst/>
        </a:prstGeom>
      </xdr:spPr>
    </xdr:pic>
    <xdr:clientData/>
  </xdr:twoCellAnchor>
  <xdr:twoCellAnchor editAs="oneCell">
    <xdr:from>
      <xdr:col>4</xdr:col>
      <xdr:colOff>25002</xdr:colOff>
      <xdr:row>1902</xdr:row>
      <xdr:rowOff>11906</xdr:rowOff>
    </xdr:from>
    <xdr:to>
      <xdr:col>5</xdr:col>
      <xdr:colOff>30793</xdr:colOff>
      <xdr:row>1903</xdr:row>
      <xdr:rowOff>4149</xdr:rowOff>
    </xdr:to>
    <xdr:pic>
      <xdr:nvPicPr>
        <xdr:cNvPr id="209" name="Image 208">
          <a:extLst>
            <a:ext uri="{FF2B5EF4-FFF2-40B4-BE49-F238E27FC236}">
              <a16:creationId xmlns:a16="http://schemas.microsoft.com/office/drawing/2014/main" id="{11AC34ED-1784-49FD-B0F9-1124F758F8A7}"/>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3463527" y="329967431"/>
          <a:ext cx="853516" cy="297043"/>
        </a:xfrm>
        <a:prstGeom prst="rect">
          <a:avLst/>
        </a:prstGeom>
      </xdr:spPr>
    </xdr:pic>
    <xdr:clientData/>
  </xdr:twoCellAnchor>
  <xdr:twoCellAnchor editAs="oneCell">
    <xdr:from>
      <xdr:col>4</xdr:col>
      <xdr:colOff>25003</xdr:colOff>
      <xdr:row>1906</xdr:row>
      <xdr:rowOff>11906</xdr:rowOff>
    </xdr:from>
    <xdr:to>
      <xdr:col>5</xdr:col>
      <xdr:colOff>26643</xdr:colOff>
      <xdr:row>1907</xdr:row>
      <xdr:rowOff>4149</xdr:rowOff>
    </xdr:to>
    <xdr:pic>
      <xdr:nvPicPr>
        <xdr:cNvPr id="210" name="Image 209">
          <a:extLst>
            <a:ext uri="{FF2B5EF4-FFF2-40B4-BE49-F238E27FC236}">
              <a16:creationId xmlns:a16="http://schemas.microsoft.com/office/drawing/2014/main" id="{818B34B9-02AC-4DE9-8881-04901D66BA78}"/>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3463528" y="330634181"/>
          <a:ext cx="849365" cy="297043"/>
        </a:xfrm>
        <a:prstGeom prst="rect">
          <a:avLst/>
        </a:prstGeom>
      </xdr:spPr>
    </xdr:pic>
    <xdr:clientData/>
  </xdr:twoCellAnchor>
  <xdr:twoCellAnchor editAs="oneCell">
    <xdr:from>
      <xdr:col>4</xdr:col>
      <xdr:colOff>25003</xdr:colOff>
      <xdr:row>1910</xdr:row>
      <xdr:rowOff>11906</xdr:rowOff>
    </xdr:from>
    <xdr:to>
      <xdr:col>5</xdr:col>
      <xdr:colOff>26643</xdr:colOff>
      <xdr:row>1911</xdr:row>
      <xdr:rowOff>4149</xdr:rowOff>
    </xdr:to>
    <xdr:pic>
      <xdr:nvPicPr>
        <xdr:cNvPr id="211" name="Image 210">
          <a:extLst>
            <a:ext uri="{FF2B5EF4-FFF2-40B4-BE49-F238E27FC236}">
              <a16:creationId xmlns:a16="http://schemas.microsoft.com/office/drawing/2014/main" id="{FD09E6F8-0D51-4D01-9ED5-ECB6527020D1}"/>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3463528" y="331300931"/>
          <a:ext cx="849365" cy="297043"/>
        </a:xfrm>
        <a:prstGeom prst="rect">
          <a:avLst/>
        </a:prstGeom>
      </xdr:spPr>
    </xdr:pic>
    <xdr:clientData/>
  </xdr:twoCellAnchor>
  <xdr:twoCellAnchor editAs="oneCell">
    <xdr:from>
      <xdr:col>4</xdr:col>
      <xdr:colOff>34528</xdr:colOff>
      <xdr:row>1914</xdr:row>
      <xdr:rowOff>8333</xdr:rowOff>
    </xdr:from>
    <xdr:to>
      <xdr:col>5</xdr:col>
      <xdr:colOff>32676</xdr:colOff>
      <xdr:row>1915</xdr:row>
      <xdr:rowOff>576</xdr:rowOff>
    </xdr:to>
    <xdr:pic>
      <xdr:nvPicPr>
        <xdr:cNvPr id="212" name="Image 211">
          <a:extLst>
            <a:ext uri="{FF2B5EF4-FFF2-40B4-BE49-F238E27FC236}">
              <a16:creationId xmlns:a16="http://schemas.microsoft.com/office/drawing/2014/main" id="{BF3E2B18-F01C-4720-BCAD-C75F5F846095}"/>
            </a:ext>
          </a:extLst>
        </xdr:cNvPr>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3473053" y="331964108"/>
          <a:ext cx="845873" cy="297043"/>
        </a:xfrm>
        <a:prstGeom prst="rect">
          <a:avLst/>
        </a:prstGeom>
      </xdr:spPr>
    </xdr:pic>
    <xdr:clientData/>
  </xdr:twoCellAnchor>
  <xdr:twoCellAnchor editAs="oneCell">
    <xdr:from>
      <xdr:col>4</xdr:col>
      <xdr:colOff>25003</xdr:colOff>
      <xdr:row>1918</xdr:row>
      <xdr:rowOff>11906</xdr:rowOff>
    </xdr:from>
    <xdr:to>
      <xdr:col>5</xdr:col>
      <xdr:colOff>26643</xdr:colOff>
      <xdr:row>1919</xdr:row>
      <xdr:rowOff>4149</xdr:rowOff>
    </xdr:to>
    <xdr:pic>
      <xdr:nvPicPr>
        <xdr:cNvPr id="213" name="Image 212">
          <a:extLst>
            <a:ext uri="{FF2B5EF4-FFF2-40B4-BE49-F238E27FC236}">
              <a16:creationId xmlns:a16="http://schemas.microsoft.com/office/drawing/2014/main" id="{BC465D15-B0C4-4897-B048-E2AB4DEA9253}"/>
            </a:ext>
          </a:extLst>
        </xdr:cNvPr>
        <xdr:cNvPicPr>
          <a:picLocks noChangeAspect="1"/>
        </xdr:cNvPicPr>
      </xdr:nvPicPr>
      <xdr:blipFill>
        <a:blip xmlns:r="http://schemas.openxmlformats.org/officeDocument/2006/relationships" r:embed="rId167" cstate="print">
          <a:extLst>
            <a:ext uri="{28A0092B-C50C-407E-A947-70E740481C1C}">
              <a14:useLocalDpi xmlns:a14="http://schemas.microsoft.com/office/drawing/2010/main" val="0"/>
            </a:ext>
          </a:extLst>
        </a:blip>
        <a:stretch>
          <a:fillRect/>
        </a:stretch>
      </xdr:blipFill>
      <xdr:spPr>
        <a:xfrm>
          <a:off x="3463528" y="332634431"/>
          <a:ext cx="849365" cy="297043"/>
        </a:xfrm>
        <a:prstGeom prst="rect">
          <a:avLst/>
        </a:prstGeom>
      </xdr:spPr>
    </xdr:pic>
    <xdr:clientData/>
  </xdr:twoCellAnchor>
  <xdr:twoCellAnchor editAs="oneCell">
    <xdr:from>
      <xdr:col>4</xdr:col>
      <xdr:colOff>25003</xdr:colOff>
      <xdr:row>1922</xdr:row>
      <xdr:rowOff>11906</xdr:rowOff>
    </xdr:from>
    <xdr:to>
      <xdr:col>5</xdr:col>
      <xdr:colOff>26643</xdr:colOff>
      <xdr:row>1923</xdr:row>
      <xdr:rowOff>4149</xdr:rowOff>
    </xdr:to>
    <xdr:pic>
      <xdr:nvPicPr>
        <xdr:cNvPr id="214" name="Image 213">
          <a:extLst>
            <a:ext uri="{FF2B5EF4-FFF2-40B4-BE49-F238E27FC236}">
              <a16:creationId xmlns:a16="http://schemas.microsoft.com/office/drawing/2014/main" id="{96E0FAE6-3828-4930-ACC6-A7A464D4B6AC}"/>
            </a:ext>
          </a:extLst>
        </xdr:cNvPr>
        <xdr:cNvPicPr>
          <a:picLocks noChangeAspect="1"/>
        </xdr:cNvPicPr>
      </xdr:nvPicPr>
      <xdr:blipFill>
        <a:blip xmlns:r="http://schemas.openxmlformats.org/officeDocument/2006/relationships" r:embed="rId168" cstate="print">
          <a:extLst>
            <a:ext uri="{28A0092B-C50C-407E-A947-70E740481C1C}">
              <a14:useLocalDpi xmlns:a14="http://schemas.microsoft.com/office/drawing/2010/main" val="0"/>
            </a:ext>
          </a:extLst>
        </a:blip>
        <a:stretch>
          <a:fillRect/>
        </a:stretch>
      </xdr:blipFill>
      <xdr:spPr>
        <a:xfrm>
          <a:off x="3463528" y="333301181"/>
          <a:ext cx="849365" cy="297043"/>
        </a:xfrm>
        <a:prstGeom prst="rect">
          <a:avLst/>
        </a:prstGeom>
      </xdr:spPr>
    </xdr:pic>
    <xdr:clientData/>
  </xdr:twoCellAnchor>
  <xdr:twoCellAnchor editAs="oneCell">
    <xdr:from>
      <xdr:col>4</xdr:col>
      <xdr:colOff>25003</xdr:colOff>
      <xdr:row>1926</xdr:row>
      <xdr:rowOff>11906</xdr:rowOff>
    </xdr:from>
    <xdr:to>
      <xdr:col>5</xdr:col>
      <xdr:colOff>26643</xdr:colOff>
      <xdr:row>1927</xdr:row>
      <xdr:rowOff>4149</xdr:rowOff>
    </xdr:to>
    <xdr:pic>
      <xdr:nvPicPr>
        <xdr:cNvPr id="215" name="Image 214">
          <a:extLst>
            <a:ext uri="{FF2B5EF4-FFF2-40B4-BE49-F238E27FC236}">
              <a16:creationId xmlns:a16="http://schemas.microsoft.com/office/drawing/2014/main" id="{12EB7180-AA27-42D7-B248-8577E5D67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3463528" y="333967931"/>
          <a:ext cx="849365" cy="297043"/>
        </a:xfrm>
        <a:prstGeom prst="rect">
          <a:avLst/>
        </a:prstGeom>
      </xdr:spPr>
    </xdr:pic>
    <xdr:clientData/>
  </xdr:twoCellAnchor>
  <xdr:twoCellAnchor editAs="oneCell">
    <xdr:from>
      <xdr:col>4</xdr:col>
      <xdr:colOff>25003</xdr:colOff>
      <xdr:row>1930</xdr:row>
      <xdr:rowOff>11906</xdr:rowOff>
    </xdr:from>
    <xdr:to>
      <xdr:col>5</xdr:col>
      <xdr:colOff>26643</xdr:colOff>
      <xdr:row>1931</xdr:row>
      <xdr:rowOff>4149</xdr:rowOff>
    </xdr:to>
    <xdr:pic>
      <xdr:nvPicPr>
        <xdr:cNvPr id="216" name="Image 215">
          <a:extLst>
            <a:ext uri="{FF2B5EF4-FFF2-40B4-BE49-F238E27FC236}">
              <a16:creationId xmlns:a16="http://schemas.microsoft.com/office/drawing/2014/main" id="{7CD7C04D-CBDA-4E9B-95E6-E663FDB2E129}"/>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3463528" y="334634681"/>
          <a:ext cx="849365" cy="297043"/>
        </a:xfrm>
        <a:prstGeom prst="rect">
          <a:avLst/>
        </a:prstGeom>
      </xdr:spPr>
    </xdr:pic>
    <xdr:clientData/>
  </xdr:twoCellAnchor>
  <xdr:twoCellAnchor editAs="oneCell">
    <xdr:from>
      <xdr:col>4</xdr:col>
      <xdr:colOff>34528</xdr:colOff>
      <xdr:row>1934</xdr:row>
      <xdr:rowOff>11906</xdr:rowOff>
    </xdr:from>
    <xdr:to>
      <xdr:col>5</xdr:col>
      <xdr:colOff>32358</xdr:colOff>
      <xdr:row>1935</xdr:row>
      <xdr:rowOff>4149</xdr:rowOff>
    </xdr:to>
    <xdr:pic>
      <xdr:nvPicPr>
        <xdr:cNvPr id="217" name="Image 216">
          <a:extLst>
            <a:ext uri="{FF2B5EF4-FFF2-40B4-BE49-F238E27FC236}">
              <a16:creationId xmlns:a16="http://schemas.microsoft.com/office/drawing/2014/main" id="{BFEB3ACC-CBD5-4FEB-994E-4A1A27C1A28A}"/>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3473053" y="335301431"/>
          <a:ext cx="845555" cy="297043"/>
        </a:xfrm>
        <a:prstGeom prst="rect">
          <a:avLst/>
        </a:prstGeom>
      </xdr:spPr>
    </xdr:pic>
    <xdr:clientData/>
  </xdr:twoCellAnchor>
  <xdr:twoCellAnchor editAs="oneCell">
    <xdr:from>
      <xdr:col>4</xdr:col>
      <xdr:colOff>34528</xdr:colOff>
      <xdr:row>1938</xdr:row>
      <xdr:rowOff>11906</xdr:rowOff>
    </xdr:from>
    <xdr:to>
      <xdr:col>5</xdr:col>
      <xdr:colOff>31986</xdr:colOff>
      <xdr:row>1939</xdr:row>
      <xdr:rowOff>4149</xdr:rowOff>
    </xdr:to>
    <xdr:pic>
      <xdr:nvPicPr>
        <xdr:cNvPr id="218" name="Image 217">
          <a:extLst>
            <a:ext uri="{FF2B5EF4-FFF2-40B4-BE49-F238E27FC236}">
              <a16:creationId xmlns:a16="http://schemas.microsoft.com/office/drawing/2014/main" id="{742F254F-3B8D-4490-84CB-77ABA2C444A9}"/>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3473053" y="335968181"/>
          <a:ext cx="845183" cy="297043"/>
        </a:xfrm>
        <a:prstGeom prst="rect">
          <a:avLst/>
        </a:prstGeom>
      </xdr:spPr>
    </xdr:pic>
    <xdr:clientData/>
  </xdr:twoCellAnchor>
  <xdr:twoCellAnchor editAs="oneCell">
    <xdr:from>
      <xdr:col>4</xdr:col>
      <xdr:colOff>34528</xdr:colOff>
      <xdr:row>1942</xdr:row>
      <xdr:rowOff>11906</xdr:rowOff>
    </xdr:from>
    <xdr:to>
      <xdr:col>5</xdr:col>
      <xdr:colOff>31986</xdr:colOff>
      <xdr:row>1943</xdr:row>
      <xdr:rowOff>4149</xdr:rowOff>
    </xdr:to>
    <xdr:pic>
      <xdr:nvPicPr>
        <xdr:cNvPr id="219" name="Image 218">
          <a:extLst>
            <a:ext uri="{FF2B5EF4-FFF2-40B4-BE49-F238E27FC236}">
              <a16:creationId xmlns:a16="http://schemas.microsoft.com/office/drawing/2014/main" id="{3D859ADE-85A0-47F1-BA87-743F225D2D71}"/>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3473053" y="336634931"/>
          <a:ext cx="845183" cy="297043"/>
        </a:xfrm>
        <a:prstGeom prst="rect">
          <a:avLst/>
        </a:prstGeom>
      </xdr:spPr>
    </xdr:pic>
    <xdr:clientData/>
  </xdr:twoCellAnchor>
  <xdr:twoCellAnchor editAs="oneCell">
    <xdr:from>
      <xdr:col>4</xdr:col>
      <xdr:colOff>34528</xdr:colOff>
      <xdr:row>1946</xdr:row>
      <xdr:rowOff>11906</xdr:rowOff>
    </xdr:from>
    <xdr:to>
      <xdr:col>5</xdr:col>
      <xdr:colOff>31986</xdr:colOff>
      <xdr:row>1947</xdr:row>
      <xdr:rowOff>4149</xdr:rowOff>
    </xdr:to>
    <xdr:pic>
      <xdr:nvPicPr>
        <xdr:cNvPr id="220" name="Image 219">
          <a:extLst>
            <a:ext uri="{FF2B5EF4-FFF2-40B4-BE49-F238E27FC236}">
              <a16:creationId xmlns:a16="http://schemas.microsoft.com/office/drawing/2014/main" id="{E30F1FC5-4F70-4898-893C-079B9EC91E96}"/>
            </a:ext>
          </a:extLst>
        </xdr:cNvPr>
        <xdr:cNvPicPr>
          <a:picLocks noChangeAspect="1"/>
        </xdr:cNvPicPr>
      </xdr:nvPicPr>
      <xdr:blipFill>
        <a:blip xmlns:r="http://schemas.openxmlformats.org/officeDocument/2006/relationships" r:embed="rId174" cstate="print">
          <a:extLst>
            <a:ext uri="{28A0092B-C50C-407E-A947-70E740481C1C}">
              <a14:useLocalDpi xmlns:a14="http://schemas.microsoft.com/office/drawing/2010/main" val="0"/>
            </a:ext>
          </a:extLst>
        </a:blip>
        <a:stretch>
          <a:fillRect/>
        </a:stretch>
      </xdr:blipFill>
      <xdr:spPr>
        <a:xfrm>
          <a:off x="3473053" y="337301681"/>
          <a:ext cx="845183" cy="297043"/>
        </a:xfrm>
        <a:prstGeom prst="rect">
          <a:avLst/>
        </a:prstGeom>
      </xdr:spPr>
    </xdr:pic>
    <xdr:clientData/>
  </xdr:twoCellAnchor>
  <xdr:twoCellAnchor editAs="oneCell">
    <xdr:from>
      <xdr:col>4</xdr:col>
      <xdr:colOff>0</xdr:colOff>
      <xdr:row>1961</xdr:row>
      <xdr:rowOff>11906</xdr:rowOff>
    </xdr:from>
    <xdr:to>
      <xdr:col>5</xdr:col>
      <xdr:colOff>4482</xdr:colOff>
      <xdr:row>1962</xdr:row>
      <xdr:rowOff>4149</xdr:rowOff>
    </xdr:to>
    <xdr:pic>
      <xdr:nvPicPr>
        <xdr:cNvPr id="221" name="Image 220">
          <a:extLst>
            <a:ext uri="{FF2B5EF4-FFF2-40B4-BE49-F238E27FC236}">
              <a16:creationId xmlns:a16="http://schemas.microsoft.com/office/drawing/2014/main" id="{D03A10B3-9D30-4C17-BB77-D0FA4E300671}"/>
            </a:ext>
          </a:extLst>
        </xdr:cNvPr>
        <xdr:cNvPicPr>
          <a:picLocks noChangeAspect="1"/>
        </xdr:cNvPicPr>
      </xdr:nvPicPr>
      <xdr:blipFill>
        <a:blip xmlns:r="http://schemas.openxmlformats.org/officeDocument/2006/relationships" r:embed="rId175" cstate="print">
          <a:extLst>
            <a:ext uri="{28A0092B-C50C-407E-A947-70E740481C1C}">
              <a14:useLocalDpi xmlns:a14="http://schemas.microsoft.com/office/drawing/2010/main" val="0"/>
            </a:ext>
          </a:extLst>
        </a:blip>
        <a:stretch>
          <a:fillRect/>
        </a:stretch>
      </xdr:blipFill>
      <xdr:spPr>
        <a:xfrm>
          <a:off x="3438525" y="339959156"/>
          <a:ext cx="852207" cy="297043"/>
        </a:xfrm>
        <a:prstGeom prst="rect">
          <a:avLst/>
        </a:prstGeom>
      </xdr:spPr>
    </xdr:pic>
    <xdr:clientData/>
  </xdr:twoCellAnchor>
  <xdr:twoCellAnchor editAs="oneCell">
    <xdr:from>
      <xdr:col>4</xdr:col>
      <xdr:colOff>0</xdr:colOff>
      <xdr:row>1965</xdr:row>
      <xdr:rowOff>11906</xdr:rowOff>
    </xdr:from>
    <xdr:to>
      <xdr:col>5</xdr:col>
      <xdr:colOff>2949</xdr:colOff>
      <xdr:row>1966</xdr:row>
      <xdr:rowOff>4149</xdr:rowOff>
    </xdr:to>
    <xdr:pic>
      <xdr:nvPicPr>
        <xdr:cNvPr id="222" name="Image 221">
          <a:extLst>
            <a:ext uri="{FF2B5EF4-FFF2-40B4-BE49-F238E27FC236}">
              <a16:creationId xmlns:a16="http://schemas.microsoft.com/office/drawing/2014/main" id="{944C5EE2-2D3C-4B1D-B092-77A6F6E69AED}"/>
            </a:ext>
          </a:extLst>
        </xdr:cNvPr>
        <xdr:cNvPicPr>
          <a:picLocks noChangeAspect="1"/>
        </xdr:cNvPicPr>
      </xdr:nvPicPr>
      <xdr:blipFill>
        <a:blip xmlns:r="http://schemas.openxmlformats.org/officeDocument/2006/relationships" r:embed="rId176" cstate="print">
          <a:extLst>
            <a:ext uri="{28A0092B-C50C-407E-A947-70E740481C1C}">
              <a14:useLocalDpi xmlns:a14="http://schemas.microsoft.com/office/drawing/2010/main" val="0"/>
            </a:ext>
          </a:extLst>
        </a:blip>
        <a:stretch>
          <a:fillRect/>
        </a:stretch>
      </xdr:blipFill>
      <xdr:spPr>
        <a:xfrm>
          <a:off x="3438525" y="340625906"/>
          <a:ext cx="850674" cy="297043"/>
        </a:xfrm>
        <a:prstGeom prst="rect">
          <a:avLst/>
        </a:prstGeom>
      </xdr:spPr>
    </xdr:pic>
    <xdr:clientData/>
  </xdr:twoCellAnchor>
  <xdr:twoCellAnchor editAs="oneCell">
    <xdr:from>
      <xdr:col>4</xdr:col>
      <xdr:colOff>0</xdr:colOff>
      <xdr:row>1969</xdr:row>
      <xdr:rowOff>11906</xdr:rowOff>
    </xdr:from>
    <xdr:to>
      <xdr:col>5</xdr:col>
      <xdr:colOff>2949</xdr:colOff>
      <xdr:row>1970</xdr:row>
      <xdr:rowOff>4149</xdr:rowOff>
    </xdr:to>
    <xdr:pic>
      <xdr:nvPicPr>
        <xdr:cNvPr id="223" name="Image 222">
          <a:extLst>
            <a:ext uri="{FF2B5EF4-FFF2-40B4-BE49-F238E27FC236}">
              <a16:creationId xmlns:a16="http://schemas.microsoft.com/office/drawing/2014/main" id="{3F0E6205-A5FB-4CAC-B151-1AB759577CC8}"/>
            </a:ext>
          </a:extLst>
        </xdr:cNvPr>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3438525" y="341292656"/>
          <a:ext cx="850674" cy="297043"/>
        </a:xfrm>
        <a:prstGeom prst="rect">
          <a:avLst/>
        </a:prstGeom>
      </xdr:spPr>
    </xdr:pic>
    <xdr:clientData/>
  </xdr:twoCellAnchor>
  <xdr:twoCellAnchor editAs="oneCell">
    <xdr:from>
      <xdr:col>4</xdr:col>
      <xdr:colOff>0</xdr:colOff>
      <xdr:row>1973</xdr:row>
      <xdr:rowOff>11906</xdr:rowOff>
    </xdr:from>
    <xdr:to>
      <xdr:col>5</xdr:col>
      <xdr:colOff>2949</xdr:colOff>
      <xdr:row>1974</xdr:row>
      <xdr:rowOff>4149</xdr:rowOff>
    </xdr:to>
    <xdr:pic>
      <xdr:nvPicPr>
        <xdr:cNvPr id="224" name="Image 223">
          <a:extLst>
            <a:ext uri="{FF2B5EF4-FFF2-40B4-BE49-F238E27FC236}">
              <a16:creationId xmlns:a16="http://schemas.microsoft.com/office/drawing/2014/main" id="{7ABD14A5-B1C3-4F26-8043-7F5FB44C3842}"/>
            </a:ext>
          </a:extLst>
        </xdr:cNvPr>
        <xdr:cNvPicPr>
          <a:picLocks noChangeAspect="1"/>
        </xdr:cNvPicPr>
      </xdr:nvPicPr>
      <xdr:blipFill>
        <a:blip xmlns:r="http://schemas.openxmlformats.org/officeDocument/2006/relationships" r:embed="rId178" cstate="print">
          <a:extLst>
            <a:ext uri="{28A0092B-C50C-407E-A947-70E740481C1C}">
              <a14:useLocalDpi xmlns:a14="http://schemas.microsoft.com/office/drawing/2010/main" val="0"/>
            </a:ext>
          </a:extLst>
        </a:blip>
        <a:stretch>
          <a:fillRect/>
        </a:stretch>
      </xdr:blipFill>
      <xdr:spPr>
        <a:xfrm>
          <a:off x="3438525" y="341959406"/>
          <a:ext cx="850674" cy="297043"/>
        </a:xfrm>
        <a:prstGeom prst="rect">
          <a:avLst/>
        </a:prstGeom>
      </xdr:spPr>
    </xdr:pic>
    <xdr:clientData/>
  </xdr:twoCellAnchor>
  <xdr:twoCellAnchor editAs="oneCell">
    <xdr:from>
      <xdr:col>4</xdr:col>
      <xdr:colOff>0</xdr:colOff>
      <xdr:row>1977</xdr:row>
      <xdr:rowOff>11906</xdr:rowOff>
    </xdr:from>
    <xdr:to>
      <xdr:col>5</xdr:col>
      <xdr:colOff>4482</xdr:colOff>
      <xdr:row>1978</xdr:row>
      <xdr:rowOff>4149</xdr:rowOff>
    </xdr:to>
    <xdr:pic>
      <xdr:nvPicPr>
        <xdr:cNvPr id="225" name="Image 224">
          <a:extLst>
            <a:ext uri="{FF2B5EF4-FFF2-40B4-BE49-F238E27FC236}">
              <a16:creationId xmlns:a16="http://schemas.microsoft.com/office/drawing/2014/main" id="{F4068C96-769A-4047-911D-43ED13BCA9A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3438525" y="342626156"/>
          <a:ext cx="852207" cy="297043"/>
        </a:xfrm>
        <a:prstGeom prst="rect">
          <a:avLst/>
        </a:prstGeom>
      </xdr:spPr>
    </xdr:pic>
    <xdr:clientData/>
  </xdr:twoCellAnchor>
  <xdr:twoCellAnchor editAs="oneCell">
    <xdr:from>
      <xdr:col>4</xdr:col>
      <xdr:colOff>0</xdr:colOff>
      <xdr:row>1981</xdr:row>
      <xdr:rowOff>11906</xdr:rowOff>
    </xdr:from>
    <xdr:to>
      <xdr:col>5</xdr:col>
      <xdr:colOff>4482</xdr:colOff>
      <xdr:row>1982</xdr:row>
      <xdr:rowOff>4149</xdr:rowOff>
    </xdr:to>
    <xdr:pic>
      <xdr:nvPicPr>
        <xdr:cNvPr id="226" name="Image 225">
          <a:extLst>
            <a:ext uri="{FF2B5EF4-FFF2-40B4-BE49-F238E27FC236}">
              <a16:creationId xmlns:a16="http://schemas.microsoft.com/office/drawing/2014/main" id="{36D7E811-2A67-4A49-9D7F-BA87CDEE8B53}"/>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3438525" y="343292906"/>
          <a:ext cx="852207" cy="297043"/>
        </a:xfrm>
        <a:prstGeom prst="rect">
          <a:avLst/>
        </a:prstGeom>
      </xdr:spPr>
    </xdr:pic>
    <xdr:clientData/>
  </xdr:twoCellAnchor>
  <xdr:twoCellAnchor editAs="oneCell">
    <xdr:from>
      <xdr:col>4</xdr:col>
      <xdr:colOff>9525</xdr:colOff>
      <xdr:row>1985</xdr:row>
      <xdr:rowOff>11906</xdr:rowOff>
    </xdr:from>
    <xdr:to>
      <xdr:col>5</xdr:col>
      <xdr:colOff>14379</xdr:colOff>
      <xdr:row>1986</xdr:row>
      <xdr:rowOff>4149</xdr:rowOff>
    </xdr:to>
    <xdr:pic>
      <xdr:nvPicPr>
        <xdr:cNvPr id="227" name="Image 226">
          <a:extLst>
            <a:ext uri="{FF2B5EF4-FFF2-40B4-BE49-F238E27FC236}">
              <a16:creationId xmlns:a16="http://schemas.microsoft.com/office/drawing/2014/main" id="{0A9C2CF4-0FE0-4441-9111-F8A1442488B9}"/>
            </a:ext>
          </a:extLst>
        </xdr:cNvPr>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3448050" y="343959656"/>
          <a:ext cx="852579" cy="297043"/>
        </a:xfrm>
        <a:prstGeom prst="rect">
          <a:avLst/>
        </a:prstGeom>
      </xdr:spPr>
    </xdr:pic>
    <xdr:clientData/>
  </xdr:twoCellAnchor>
  <xdr:twoCellAnchor editAs="oneCell">
    <xdr:from>
      <xdr:col>4</xdr:col>
      <xdr:colOff>19050</xdr:colOff>
      <xdr:row>1989</xdr:row>
      <xdr:rowOff>11906</xdr:rowOff>
    </xdr:from>
    <xdr:to>
      <xdr:col>5</xdr:col>
      <xdr:colOff>21999</xdr:colOff>
      <xdr:row>1990</xdr:row>
      <xdr:rowOff>4149</xdr:rowOff>
    </xdr:to>
    <xdr:pic>
      <xdr:nvPicPr>
        <xdr:cNvPr id="228" name="Image 227">
          <a:extLst>
            <a:ext uri="{FF2B5EF4-FFF2-40B4-BE49-F238E27FC236}">
              <a16:creationId xmlns:a16="http://schemas.microsoft.com/office/drawing/2014/main" id="{F233B1F5-875E-4EC0-BFEF-604C201C95B3}"/>
            </a:ext>
          </a:extLst>
        </xdr:cNvPr>
        <xdr:cNvPicPr>
          <a:picLocks noChangeAspect="1"/>
        </xdr:cNvPicPr>
      </xdr:nvPicPr>
      <xdr:blipFill>
        <a:blip xmlns:r="http://schemas.openxmlformats.org/officeDocument/2006/relationships" r:embed="rId182" cstate="print">
          <a:extLst>
            <a:ext uri="{28A0092B-C50C-407E-A947-70E740481C1C}">
              <a14:useLocalDpi xmlns:a14="http://schemas.microsoft.com/office/drawing/2010/main" val="0"/>
            </a:ext>
          </a:extLst>
        </a:blip>
        <a:stretch>
          <a:fillRect/>
        </a:stretch>
      </xdr:blipFill>
      <xdr:spPr>
        <a:xfrm>
          <a:off x="3457575" y="344626406"/>
          <a:ext cx="850674" cy="297043"/>
        </a:xfrm>
        <a:prstGeom prst="rect">
          <a:avLst/>
        </a:prstGeom>
      </xdr:spPr>
    </xdr:pic>
    <xdr:clientData/>
  </xdr:twoCellAnchor>
  <xdr:twoCellAnchor editAs="oneCell">
    <xdr:from>
      <xdr:col>4</xdr:col>
      <xdr:colOff>0</xdr:colOff>
      <xdr:row>1993</xdr:row>
      <xdr:rowOff>11906</xdr:rowOff>
    </xdr:from>
    <xdr:to>
      <xdr:col>5</xdr:col>
      <xdr:colOff>4482</xdr:colOff>
      <xdr:row>1994</xdr:row>
      <xdr:rowOff>4149</xdr:rowOff>
    </xdr:to>
    <xdr:pic>
      <xdr:nvPicPr>
        <xdr:cNvPr id="229" name="Image 228">
          <a:extLst>
            <a:ext uri="{FF2B5EF4-FFF2-40B4-BE49-F238E27FC236}">
              <a16:creationId xmlns:a16="http://schemas.microsoft.com/office/drawing/2014/main" id="{710F0525-2542-40E9-96AE-42D4454FE705}"/>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3438525" y="345293156"/>
          <a:ext cx="852207" cy="297043"/>
        </a:xfrm>
        <a:prstGeom prst="rect">
          <a:avLst/>
        </a:prstGeom>
      </xdr:spPr>
    </xdr:pic>
    <xdr:clientData/>
  </xdr:twoCellAnchor>
  <xdr:twoCellAnchor editAs="oneCell">
    <xdr:from>
      <xdr:col>4</xdr:col>
      <xdr:colOff>0</xdr:colOff>
      <xdr:row>1997</xdr:row>
      <xdr:rowOff>11906</xdr:rowOff>
    </xdr:from>
    <xdr:to>
      <xdr:col>5</xdr:col>
      <xdr:colOff>4482</xdr:colOff>
      <xdr:row>1998</xdr:row>
      <xdr:rowOff>4149</xdr:rowOff>
    </xdr:to>
    <xdr:pic>
      <xdr:nvPicPr>
        <xdr:cNvPr id="230" name="Image 229">
          <a:extLst>
            <a:ext uri="{FF2B5EF4-FFF2-40B4-BE49-F238E27FC236}">
              <a16:creationId xmlns:a16="http://schemas.microsoft.com/office/drawing/2014/main" id="{4630B82A-298F-4734-9E39-4DAB35705842}"/>
            </a:ext>
          </a:extLst>
        </xdr:cNvPr>
        <xdr:cNvPicPr>
          <a:picLocks noChangeAspect="1"/>
        </xdr:cNvPicPr>
      </xdr:nvPicPr>
      <xdr:blipFill>
        <a:blip xmlns:r="http://schemas.openxmlformats.org/officeDocument/2006/relationships" r:embed="rId184" cstate="print">
          <a:extLst>
            <a:ext uri="{28A0092B-C50C-407E-A947-70E740481C1C}">
              <a14:useLocalDpi xmlns:a14="http://schemas.microsoft.com/office/drawing/2010/main" val="0"/>
            </a:ext>
          </a:extLst>
        </a:blip>
        <a:stretch>
          <a:fillRect/>
        </a:stretch>
      </xdr:blipFill>
      <xdr:spPr>
        <a:xfrm>
          <a:off x="3438525" y="345959906"/>
          <a:ext cx="852207" cy="297043"/>
        </a:xfrm>
        <a:prstGeom prst="rect">
          <a:avLst/>
        </a:prstGeom>
      </xdr:spPr>
    </xdr:pic>
    <xdr:clientData/>
  </xdr:twoCellAnchor>
  <xdr:twoCellAnchor editAs="oneCell">
    <xdr:from>
      <xdr:col>4</xdr:col>
      <xdr:colOff>0</xdr:colOff>
      <xdr:row>2001</xdr:row>
      <xdr:rowOff>11906</xdr:rowOff>
    </xdr:from>
    <xdr:to>
      <xdr:col>5</xdr:col>
      <xdr:colOff>4482</xdr:colOff>
      <xdr:row>2002</xdr:row>
      <xdr:rowOff>4149</xdr:rowOff>
    </xdr:to>
    <xdr:pic>
      <xdr:nvPicPr>
        <xdr:cNvPr id="231" name="Image 230">
          <a:extLst>
            <a:ext uri="{FF2B5EF4-FFF2-40B4-BE49-F238E27FC236}">
              <a16:creationId xmlns:a16="http://schemas.microsoft.com/office/drawing/2014/main" id="{6B82F837-75AF-4895-ADFF-1A47CD2676DD}"/>
            </a:ext>
          </a:extLst>
        </xdr:cNvPr>
        <xdr:cNvPicPr>
          <a:picLocks noChangeAspect="1"/>
        </xdr:cNvPicPr>
      </xdr:nvPicPr>
      <xdr:blipFill>
        <a:blip xmlns:r="http://schemas.openxmlformats.org/officeDocument/2006/relationships" r:embed="rId185" cstate="print">
          <a:extLst>
            <a:ext uri="{28A0092B-C50C-407E-A947-70E740481C1C}">
              <a14:useLocalDpi xmlns:a14="http://schemas.microsoft.com/office/drawing/2010/main" val="0"/>
            </a:ext>
          </a:extLst>
        </a:blip>
        <a:stretch>
          <a:fillRect/>
        </a:stretch>
      </xdr:blipFill>
      <xdr:spPr>
        <a:xfrm>
          <a:off x="3438525" y="346626656"/>
          <a:ext cx="852207" cy="297043"/>
        </a:xfrm>
        <a:prstGeom prst="rect">
          <a:avLst/>
        </a:prstGeom>
      </xdr:spPr>
    </xdr:pic>
    <xdr:clientData/>
  </xdr:twoCellAnchor>
  <xdr:twoCellAnchor editAs="oneCell">
    <xdr:from>
      <xdr:col>4</xdr:col>
      <xdr:colOff>0</xdr:colOff>
      <xdr:row>2005</xdr:row>
      <xdr:rowOff>11906</xdr:rowOff>
    </xdr:from>
    <xdr:to>
      <xdr:col>5</xdr:col>
      <xdr:colOff>4482</xdr:colOff>
      <xdr:row>2006</xdr:row>
      <xdr:rowOff>4149</xdr:rowOff>
    </xdr:to>
    <xdr:pic>
      <xdr:nvPicPr>
        <xdr:cNvPr id="232" name="Image 231">
          <a:extLst>
            <a:ext uri="{FF2B5EF4-FFF2-40B4-BE49-F238E27FC236}">
              <a16:creationId xmlns:a16="http://schemas.microsoft.com/office/drawing/2014/main" id="{6C3B62BA-BDEE-486F-97FB-5E394FDC2018}"/>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3438525" y="347293406"/>
          <a:ext cx="852207" cy="297043"/>
        </a:xfrm>
        <a:prstGeom prst="rect">
          <a:avLst/>
        </a:prstGeom>
      </xdr:spPr>
    </xdr:pic>
    <xdr:clientData/>
  </xdr:twoCellAnchor>
  <xdr:twoCellAnchor editAs="oneCell">
    <xdr:from>
      <xdr:col>4</xdr:col>
      <xdr:colOff>19050</xdr:colOff>
      <xdr:row>2024</xdr:row>
      <xdr:rowOff>11906</xdr:rowOff>
    </xdr:from>
    <xdr:to>
      <xdr:col>5</xdr:col>
      <xdr:colOff>23904</xdr:colOff>
      <xdr:row>2025</xdr:row>
      <xdr:rowOff>4149</xdr:rowOff>
    </xdr:to>
    <xdr:pic>
      <xdr:nvPicPr>
        <xdr:cNvPr id="233" name="Image 232">
          <a:extLst>
            <a:ext uri="{FF2B5EF4-FFF2-40B4-BE49-F238E27FC236}">
              <a16:creationId xmlns:a16="http://schemas.microsoft.com/office/drawing/2014/main" id="{3ECDEFC8-1D71-4F15-8808-81A33598E6BA}"/>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3457575" y="350589056"/>
          <a:ext cx="852579" cy="297043"/>
        </a:xfrm>
        <a:prstGeom prst="rect">
          <a:avLst/>
        </a:prstGeom>
      </xdr:spPr>
    </xdr:pic>
    <xdr:clientData/>
  </xdr:twoCellAnchor>
  <xdr:twoCellAnchor editAs="oneCell">
    <xdr:from>
      <xdr:col>4</xdr:col>
      <xdr:colOff>28575</xdr:colOff>
      <xdr:row>2028</xdr:row>
      <xdr:rowOff>11906</xdr:rowOff>
    </xdr:from>
    <xdr:to>
      <xdr:col>5</xdr:col>
      <xdr:colOff>31524</xdr:colOff>
      <xdr:row>2029</xdr:row>
      <xdr:rowOff>4149</xdr:rowOff>
    </xdr:to>
    <xdr:pic>
      <xdr:nvPicPr>
        <xdr:cNvPr id="234" name="Image 233">
          <a:extLst>
            <a:ext uri="{FF2B5EF4-FFF2-40B4-BE49-F238E27FC236}">
              <a16:creationId xmlns:a16="http://schemas.microsoft.com/office/drawing/2014/main" id="{38271DE0-32FC-46C7-92B1-ABBBD99E2C68}"/>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3467100" y="351255806"/>
          <a:ext cx="850674" cy="297043"/>
        </a:xfrm>
        <a:prstGeom prst="rect">
          <a:avLst/>
        </a:prstGeom>
      </xdr:spPr>
    </xdr:pic>
    <xdr:clientData/>
  </xdr:twoCellAnchor>
  <xdr:twoCellAnchor editAs="oneCell">
    <xdr:from>
      <xdr:col>4</xdr:col>
      <xdr:colOff>28575</xdr:colOff>
      <xdr:row>2032</xdr:row>
      <xdr:rowOff>11906</xdr:rowOff>
    </xdr:from>
    <xdr:to>
      <xdr:col>5</xdr:col>
      <xdr:colOff>31524</xdr:colOff>
      <xdr:row>2033</xdr:row>
      <xdr:rowOff>4149</xdr:rowOff>
    </xdr:to>
    <xdr:pic>
      <xdr:nvPicPr>
        <xdr:cNvPr id="235" name="Image 234">
          <a:extLst>
            <a:ext uri="{FF2B5EF4-FFF2-40B4-BE49-F238E27FC236}">
              <a16:creationId xmlns:a16="http://schemas.microsoft.com/office/drawing/2014/main" id="{144AFC94-6649-48A0-9D45-A47296257BF3}"/>
            </a:ext>
          </a:extLst>
        </xdr:cNvPr>
        <xdr:cNvPicPr>
          <a:picLocks noChangeAspect="1"/>
        </xdr:cNvPicPr>
      </xdr:nvPicPr>
      <xdr:blipFill>
        <a:blip xmlns:r="http://schemas.openxmlformats.org/officeDocument/2006/relationships" r:embed="rId189" cstate="print">
          <a:extLst>
            <a:ext uri="{28A0092B-C50C-407E-A947-70E740481C1C}">
              <a14:useLocalDpi xmlns:a14="http://schemas.microsoft.com/office/drawing/2010/main" val="0"/>
            </a:ext>
          </a:extLst>
        </a:blip>
        <a:stretch>
          <a:fillRect/>
        </a:stretch>
      </xdr:blipFill>
      <xdr:spPr>
        <a:xfrm>
          <a:off x="3467100" y="351922556"/>
          <a:ext cx="850674" cy="297043"/>
        </a:xfrm>
        <a:prstGeom prst="rect">
          <a:avLst/>
        </a:prstGeom>
      </xdr:spPr>
    </xdr:pic>
    <xdr:clientData/>
  </xdr:twoCellAnchor>
  <xdr:twoCellAnchor editAs="oneCell">
    <xdr:from>
      <xdr:col>4</xdr:col>
      <xdr:colOff>28575</xdr:colOff>
      <xdr:row>2036</xdr:row>
      <xdr:rowOff>11906</xdr:rowOff>
    </xdr:from>
    <xdr:to>
      <xdr:col>5</xdr:col>
      <xdr:colOff>31524</xdr:colOff>
      <xdr:row>2037</xdr:row>
      <xdr:rowOff>4149</xdr:rowOff>
    </xdr:to>
    <xdr:pic>
      <xdr:nvPicPr>
        <xdr:cNvPr id="236" name="Image 235">
          <a:extLst>
            <a:ext uri="{FF2B5EF4-FFF2-40B4-BE49-F238E27FC236}">
              <a16:creationId xmlns:a16="http://schemas.microsoft.com/office/drawing/2014/main" id="{4FF7A891-3368-4277-B8F4-627A05C8D0AD}"/>
            </a:ext>
          </a:extLst>
        </xdr:cNvPr>
        <xdr:cNvPicPr>
          <a:picLocks noChangeAspect="1"/>
        </xdr:cNvPicPr>
      </xdr:nvPicPr>
      <xdr:blipFill>
        <a:blip xmlns:r="http://schemas.openxmlformats.org/officeDocument/2006/relationships" r:embed="rId190" cstate="print">
          <a:extLst>
            <a:ext uri="{28A0092B-C50C-407E-A947-70E740481C1C}">
              <a14:useLocalDpi xmlns:a14="http://schemas.microsoft.com/office/drawing/2010/main" val="0"/>
            </a:ext>
          </a:extLst>
        </a:blip>
        <a:stretch>
          <a:fillRect/>
        </a:stretch>
      </xdr:blipFill>
      <xdr:spPr>
        <a:xfrm>
          <a:off x="3467100" y="352589306"/>
          <a:ext cx="850674" cy="297043"/>
        </a:xfrm>
        <a:prstGeom prst="rect">
          <a:avLst/>
        </a:prstGeom>
      </xdr:spPr>
    </xdr:pic>
    <xdr:clientData/>
  </xdr:twoCellAnchor>
  <xdr:twoCellAnchor editAs="oneCell">
    <xdr:from>
      <xdr:col>4</xdr:col>
      <xdr:colOff>28575</xdr:colOff>
      <xdr:row>2040</xdr:row>
      <xdr:rowOff>11906</xdr:rowOff>
    </xdr:from>
    <xdr:to>
      <xdr:col>5</xdr:col>
      <xdr:colOff>31524</xdr:colOff>
      <xdr:row>2041</xdr:row>
      <xdr:rowOff>4149</xdr:rowOff>
    </xdr:to>
    <xdr:pic>
      <xdr:nvPicPr>
        <xdr:cNvPr id="237" name="Image 236">
          <a:extLst>
            <a:ext uri="{FF2B5EF4-FFF2-40B4-BE49-F238E27FC236}">
              <a16:creationId xmlns:a16="http://schemas.microsoft.com/office/drawing/2014/main" id="{0E234808-BDF9-42A7-A3EB-075C68CE3E1F}"/>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3467100" y="353256056"/>
          <a:ext cx="850674" cy="297043"/>
        </a:xfrm>
        <a:prstGeom prst="rect">
          <a:avLst/>
        </a:prstGeom>
      </xdr:spPr>
    </xdr:pic>
    <xdr:clientData/>
  </xdr:twoCellAnchor>
  <xdr:twoCellAnchor editAs="oneCell">
    <xdr:from>
      <xdr:col>4</xdr:col>
      <xdr:colOff>28575</xdr:colOff>
      <xdr:row>2044</xdr:row>
      <xdr:rowOff>11906</xdr:rowOff>
    </xdr:from>
    <xdr:to>
      <xdr:col>5</xdr:col>
      <xdr:colOff>31524</xdr:colOff>
      <xdr:row>2045</xdr:row>
      <xdr:rowOff>4149</xdr:rowOff>
    </xdr:to>
    <xdr:pic>
      <xdr:nvPicPr>
        <xdr:cNvPr id="238" name="Image 237">
          <a:extLst>
            <a:ext uri="{FF2B5EF4-FFF2-40B4-BE49-F238E27FC236}">
              <a16:creationId xmlns:a16="http://schemas.microsoft.com/office/drawing/2014/main" id="{80B5C0FC-94A4-4655-8E6A-DBDDF90792D7}"/>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3467100" y="353922806"/>
          <a:ext cx="850674" cy="297043"/>
        </a:xfrm>
        <a:prstGeom prst="rect">
          <a:avLst/>
        </a:prstGeom>
      </xdr:spPr>
    </xdr:pic>
    <xdr:clientData/>
  </xdr:twoCellAnchor>
  <xdr:twoCellAnchor editAs="oneCell">
    <xdr:from>
      <xdr:col>4</xdr:col>
      <xdr:colOff>28575</xdr:colOff>
      <xdr:row>2048</xdr:row>
      <xdr:rowOff>11906</xdr:rowOff>
    </xdr:from>
    <xdr:to>
      <xdr:col>5</xdr:col>
      <xdr:colOff>31524</xdr:colOff>
      <xdr:row>2049</xdr:row>
      <xdr:rowOff>4149</xdr:rowOff>
    </xdr:to>
    <xdr:pic>
      <xdr:nvPicPr>
        <xdr:cNvPr id="239" name="Image 238">
          <a:extLst>
            <a:ext uri="{FF2B5EF4-FFF2-40B4-BE49-F238E27FC236}">
              <a16:creationId xmlns:a16="http://schemas.microsoft.com/office/drawing/2014/main" id="{B1CF87DE-75D5-4C44-826F-4A4E4C05605F}"/>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3467100" y="354589556"/>
          <a:ext cx="850674" cy="297043"/>
        </a:xfrm>
        <a:prstGeom prst="rect">
          <a:avLst/>
        </a:prstGeom>
      </xdr:spPr>
    </xdr:pic>
    <xdr:clientData/>
  </xdr:twoCellAnchor>
  <xdr:twoCellAnchor editAs="oneCell">
    <xdr:from>
      <xdr:col>4</xdr:col>
      <xdr:colOff>28575</xdr:colOff>
      <xdr:row>2052</xdr:row>
      <xdr:rowOff>11906</xdr:rowOff>
    </xdr:from>
    <xdr:to>
      <xdr:col>5</xdr:col>
      <xdr:colOff>31524</xdr:colOff>
      <xdr:row>2053</xdr:row>
      <xdr:rowOff>4149</xdr:rowOff>
    </xdr:to>
    <xdr:pic>
      <xdr:nvPicPr>
        <xdr:cNvPr id="240" name="Image 239">
          <a:extLst>
            <a:ext uri="{FF2B5EF4-FFF2-40B4-BE49-F238E27FC236}">
              <a16:creationId xmlns:a16="http://schemas.microsoft.com/office/drawing/2014/main" id="{1FC4AEA6-4C3F-4D4E-9488-6B3FDE371ACB}"/>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3467100" y="355256306"/>
          <a:ext cx="850674" cy="297043"/>
        </a:xfrm>
        <a:prstGeom prst="rect">
          <a:avLst/>
        </a:prstGeom>
      </xdr:spPr>
    </xdr:pic>
    <xdr:clientData/>
  </xdr:twoCellAnchor>
  <xdr:twoCellAnchor editAs="oneCell">
    <xdr:from>
      <xdr:col>4</xdr:col>
      <xdr:colOff>28575</xdr:colOff>
      <xdr:row>2056</xdr:row>
      <xdr:rowOff>11906</xdr:rowOff>
    </xdr:from>
    <xdr:to>
      <xdr:col>5</xdr:col>
      <xdr:colOff>31524</xdr:colOff>
      <xdr:row>2057</xdr:row>
      <xdr:rowOff>4149</xdr:rowOff>
    </xdr:to>
    <xdr:pic>
      <xdr:nvPicPr>
        <xdr:cNvPr id="241" name="Image 240">
          <a:extLst>
            <a:ext uri="{FF2B5EF4-FFF2-40B4-BE49-F238E27FC236}">
              <a16:creationId xmlns:a16="http://schemas.microsoft.com/office/drawing/2014/main" id="{2450C1B7-3305-4115-9C02-085906F36458}"/>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a:off x="3467100" y="355923056"/>
          <a:ext cx="850674" cy="297043"/>
        </a:xfrm>
        <a:prstGeom prst="rect">
          <a:avLst/>
        </a:prstGeom>
      </xdr:spPr>
    </xdr:pic>
    <xdr:clientData/>
  </xdr:twoCellAnchor>
  <xdr:twoCellAnchor editAs="oneCell">
    <xdr:from>
      <xdr:col>4</xdr:col>
      <xdr:colOff>9525</xdr:colOff>
      <xdr:row>2060</xdr:row>
      <xdr:rowOff>11906</xdr:rowOff>
    </xdr:from>
    <xdr:to>
      <xdr:col>5</xdr:col>
      <xdr:colOff>14007</xdr:colOff>
      <xdr:row>2061</xdr:row>
      <xdr:rowOff>4149</xdr:rowOff>
    </xdr:to>
    <xdr:pic>
      <xdr:nvPicPr>
        <xdr:cNvPr id="242" name="Image 241">
          <a:extLst>
            <a:ext uri="{FF2B5EF4-FFF2-40B4-BE49-F238E27FC236}">
              <a16:creationId xmlns:a16="http://schemas.microsoft.com/office/drawing/2014/main" id="{35A9654B-840E-433D-8697-19CD844B46BF}"/>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3448050" y="356589806"/>
          <a:ext cx="852207" cy="297043"/>
        </a:xfrm>
        <a:prstGeom prst="rect">
          <a:avLst/>
        </a:prstGeom>
      </xdr:spPr>
    </xdr:pic>
    <xdr:clientData/>
  </xdr:twoCellAnchor>
  <xdr:twoCellAnchor editAs="oneCell">
    <xdr:from>
      <xdr:col>4</xdr:col>
      <xdr:colOff>9525</xdr:colOff>
      <xdr:row>2064</xdr:row>
      <xdr:rowOff>11906</xdr:rowOff>
    </xdr:from>
    <xdr:to>
      <xdr:col>5</xdr:col>
      <xdr:colOff>14007</xdr:colOff>
      <xdr:row>2065</xdr:row>
      <xdr:rowOff>4149</xdr:rowOff>
    </xdr:to>
    <xdr:pic>
      <xdr:nvPicPr>
        <xdr:cNvPr id="243" name="Image 242">
          <a:extLst>
            <a:ext uri="{FF2B5EF4-FFF2-40B4-BE49-F238E27FC236}">
              <a16:creationId xmlns:a16="http://schemas.microsoft.com/office/drawing/2014/main" id="{349E2124-546E-4502-8C02-C412318A182B}"/>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3448050" y="357256556"/>
          <a:ext cx="852207" cy="297043"/>
        </a:xfrm>
        <a:prstGeom prst="rect">
          <a:avLst/>
        </a:prstGeom>
      </xdr:spPr>
    </xdr:pic>
    <xdr:clientData/>
  </xdr:twoCellAnchor>
  <xdr:twoCellAnchor editAs="oneCell">
    <xdr:from>
      <xdr:col>4</xdr:col>
      <xdr:colOff>28575</xdr:colOff>
      <xdr:row>2087</xdr:row>
      <xdr:rowOff>11906</xdr:rowOff>
    </xdr:from>
    <xdr:to>
      <xdr:col>5</xdr:col>
      <xdr:colOff>31524</xdr:colOff>
      <xdr:row>2088</xdr:row>
      <xdr:rowOff>4149</xdr:rowOff>
    </xdr:to>
    <xdr:pic>
      <xdr:nvPicPr>
        <xdr:cNvPr id="244" name="Image 243">
          <a:extLst>
            <a:ext uri="{FF2B5EF4-FFF2-40B4-BE49-F238E27FC236}">
              <a16:creationId xmlns:a16="http://schemas.microsoft.com/office/drawing/2014/main" id="{53D70947-BF37-4FA2-8CF5-A247C32B84BA}"/>
            </a:ext>
          </a:extLst>
        </xdr:cNvPr>
        <xdr:cNvPicPr>
          <a:picLocks noChangeAspect="1"/>
        </xdr:cNvPicPr>
      </xdr:nvPicPr>
      <xdr:blipFill>
        <a:blip xmlns:r="http://schemas.openxmlformats.org/officeDocument/2006/relationships" r:embed="rId198" cstate="print">
          <a:extLst>
            <a:ext uri="{28A0092B-C50C-407E-A947-70E740481C1C}">
              <a14:useLocalDpi xmlns:a14="http://schemas.microsoft.com/office/drawing/2010/main" val="0"/>
            </a:ext>
          </a:extLst>
        </a:blip>
        <a:stretch>
          <a:fillRect/>
        </a:stretch>
      </xdr:blipFill>
      <xdr:spPr>
        <a:xfrm>
          <a:off x="3467100" y="361247531"/>
          <a:ext cx="850674" cy="297043"/>
        </a:xfrm>
        <a:prstGeom prst="rect">
          <a:avLst/>
        </a:prstGeom>
      </xdr:spPr>
    </xdr:pic>
    <xdr:clientData/>
  </xdr:twoCellAnchor>
  <xdr:twoCellAnchor editAs="oneCell">
    <xdr:from>
      <xdr:col>4</xdr:col>
      <xdr:colOff>28575</xdr:colOff>
      <xdr:row>2091</xdr:row>
      <xdr:rowOff>11906</xdr:rowOff>
    </xdr:from>
    <xdr:to>
      <xdr:col>5</xdr:col>
      <xdr:colOff>33057</xdr:colOff>
      <xdr:row>2092</xdr:row>
      <xdr:rowOff>4149</xdr:rowOff>
    </xdr:to>
    <xdr:pic>
      <xdr:nvPicPr>
        <xdr:cNvPr id="245" name="Image 244">
          <a:extLst>
            <a:ext uri="{FF2B5EF4-FFF2-40B4-BE49-F238E27FC236}">
              <a16:creationId xmlns:a16="http://schemas.microsoft.com/office/drawing/2014/main" id="{24ADF903-6225-463B-BB98-7216A041E80A}"/>
            </a:ext>
          </a:extLst>
        </xdr:cNvPr>
        <xdr:cNvPicPr>
          <a:picLocks noChangeAspect="1"/>
        </xdr:cNvPicPr>
      </xdr:nvPicPr>
      <xdr:blipFill>
        <a:blip xmlns:r="http://schemas.openxmlformats.org/officeDocument/2006/relationships" r:embed="rId199" cstate="print">
          <a:extLst>
            <a:ext uri="{28A0092B-C50C-407E-A947-70E740481C1C}">
              <a14:useLocalDpi xmlns:a14="http://schemas.microsoft.com/office/drawing/2010/main" val="0"/>
            </a:ext>
          </a:extLst>
        </a:blip>
        <a:stretch>
          <a:fillRect/>
        </a:stretch>
      </xdr:blipFill>
      <xdr:spPr>
        <a:xfrm>
          <a:off x="3467100" y="361914281"/>
          <a:ext cx="852207" cy="297043"/>
        </a:xfrm>
        <a:prstGeom prst="rect">
          <a:avLst/>
        </a:prstGeom>
      </xdr:spPr>
    </xdr:pic>
    <xdr:clientData/>
  </xdr:twoCellAnchor>
  <xdr:twoCellAnchor editAs="oneCell">
    <xdr:from>
      <xdr:col>4</xdr:col>
      <xdr:colOff>28575</xdr:colOff>
      <xdr:row>2095</xdr:row>
      <xdr:rowOff>11906</xdr:rowOff>
    </xdr:from>
    <xdr:to>
      <xdr:col>5</xdr:col>
      <xdr:colOff>33057</xdr:colOff>
      <xdr:row>2096</xdr:row>
      <xdr:rowOff>4149</xdr:rowOff>
    </xdr:to>
    <xdr:pic>
      <xdr:nvPicPr>
        <xdr:cNvPr id="246" name="Image 245">
          <a:extLst>
            <a:ext uri="{FF2B5EF4-FFF2-40B4-BE49-F238E27FC236}">
              <a16:creationId xmlns:a16="http://schemas.microsoft.com/office/drawing/2014/main" id="{68476394-7CFB-4686-8745-A431D72BC18B}"/>
            </a:ext>
          </a:extLst>
        </xdr:cNvPr>
        <xdr:cNvPicPr>
          <a:picLocks noChangeAspect="1"/>
        </xdr:cNvPicPr>
      </xdr:nvPicPr>
      <xdr:blipFill>
        <a:blip xmlns:r="http://schemas.openxmlformats.org/officeDocument/2006/relationships" r:embed="rId200" cstate="print">
          <a:extLst>
            <a:ext uri="{28A0092B-C50C-407E-A947-70E740481C1C}">
              <a14:useLocalDpi xmlns:a14="http://schemas.microsoft.com/office/drawing/2010/main" val="0"/>
            </a:ext>
          </a:extLst>
        </a:blip>
        <a:stretch>
          <a:fillRect/>
        </a:stretch>
      </xdr:blipFill>
      <xdr:spPr>
        <a:xfrm>
          <a:off x="3467100" y="362581031"/>
          <a:ext cx="852207" cy="297043"/>
        </a:xfrm>
        <a:prstGeom prst="rect">
          <a:avLst/>
        </a:prstGeom>
      </xdr:spPr>
    </xdr:pic>
    <xdr:clientData/>
  </xdr:twoCellAnchor>
  <xdr:twoCellAnchor editAs="oneCell">
    <xdr:from>
      <xdr:col>4</xdr:col>
      <xdr:colOff>28575</xdr:colOff>
      <xdr:row>2099</xdr:row>
      <xdr:rowOff>11906</xdr:rowOff>
    </xdr:from>
    <xdr:to>
      <xdr:col>5</xdr:col>
      <xdr:colOff>33057</xdr:colOff>
      <xdr:row>2100</xdr:row>
      <xdr:rowOff>4149</xdr:rowOff>
    </xdr:to>
    <xdr:pic>
      <xdr:nvPicPr>
        <xdr:cNvPr id="247" name="Image 246">
          <a:extLst>
            <a:ext uri="{FF2B5EF4-FFF2-40B4-BE49-F238E27FC236}">
              <a16:creationId xmlns:a16="http://schemas.microsoft.com/office/drawing/2014/main" id="{006431D5-03B3-4809-9072-C0C9F5D0F50E}"/>
            </a:ext>
          </a:extLst>
        </xdr:cNvPr>
        <xdr:cNvPicPr>
          <a:picLocks noChangeAspect="1"/>
        </xdr:cNvPicPr>
      </xdr:nvPicPr>
      <xdr:blipFill>
        <a:blip xmlns:r="http://schemas.openxmlformats.org/officeDocument/2006/relationships" r:embed="rId201" cstate="print">
          <a:extLst>
            <a:ext uri="{28A0092B-C50C-407E-A947-70E740481C1C}">
              <a14:useLocalDpi xmlns:a14="http://schemas.microsoft.com/office/drawing/2010/main" val="0"/>
            </a:ext>
          </a:extLst>
        </a:blip>
        <a:stretch>
          <a:fillRect/>
        </a:stretch>
      </xdr:blipFill>
      <xdr:spPr>
        <a:xfrm>
          <a:off x="3467100" y="363247781"/>
          <a:ext cx="852207" cy="297043"/>
        </a:xfrm>
        <a:prstGeom prst="rect">
          <a:avLst/>
        </a:prstGeom>
      </xdr:spPr>
    </xdr:pic>
    <xdr:clientData/>
  </xdr:twoCellAnchor>
  <xdr:twoCellAnchor editAs="oneCell">
    <xdr:from>
      <xdr:col>4</xdr:col>
      <xdr:colOff>28575</xdr:colOff>
      <xdr:row>2103</xdr:row>
      <xdr:rowOff>11906</xdr:rowOff>
    </xdr:from>
    <xdr:to>
      <xdr:col>5</xdr:col>
      <xdr:colOff>31524</xdr:colOff>
      <xdr:row>2104</xdr:row>
      <xdr:rowOff>4149</xdr:rowOff>
    </xdr:to>
    <xdr:pic>
      <xdr:nvPicPr>
        <xdr:cNvPr id="248" name="Image 247">
          <a:extLst>
            <a:ext uri="{FF2B5EF4-FFF2-40B4-BE49-F238E27FC236}">
              <a16:creationId xmlns:a16="http://schemas.microsoft.com/office/drawing/2014/main" id="{9E22870F-8F95-4361-8868-0B001D5DE68C}"/>
            </a:ext>
          </a:extLst>
        </xdr:cNvPr>
        <xdr:cNvPicPr>
          <a:picLocks noChangeAspect="1"/>
        </xdr:cNvPicPr>
      </xdr:nvPicPr>
      <xdr:blipFill>
        <a:blip xmlns:r="http://schemas.openxmlformats.org/officeDocument/2006/relationships" r:embed="rId202" cstate="print">
          <a:extLst>
            <a:ext uri="{28A0092B-C50C-407E-A947-70E740481C1C}">
              <a14:useLocalDpi xmlns:a14="http://schemas.microsoft.com/office/drawing/2010/main" val="0"/>
            </a:ext>
          </a:extLst>
        </a:blip>
        <a:stretch>
          <a:fillRect/>
        </a:stretch>
      </xdr:blipFill>
      <xdr:spPr>
        <a:xfrm>
          <a:off x="3467100" y="363914531"/>
          <a:ext cx="850674" cy="297043"/>
        </a:xfrm>
        <a:prstGeom prst="rect">
          <a:avLst/>
        </a:prstGeom>
      </xdr:spPr>
    </xdr:pic>
    <xdr:clientData/>
  </xdr:twoCellAnchor>
  <xdr:twoCellAnchor editAs="oneCell">
    <xdr:from>
      <xdr:col>4</xdr:col>
      <xdr:colOff>28575</xdr:colOff>
      <xdr:row>2107</xdr:row>
      <xdr:rowOff>11906</xdr:rowOff>
    </xdr:from>
    <xdr:to>
      <xdr:col>5</xdr:col>
      <xdr:colOff>31524</xdr:colOff>
      <xdr:row>2108</xdr:row>
      <xdr:rowOff>4149</xdr:rowOff>
    </xdr:to>
    <xdr:pic>
      <xdr:nvPicPr>
        <xdr:cNvPr id="249" name="Image 248">
          <a:extLst>
            <a:ext uri="{FF2B5EF4-FFF2-40B4-BE49-F238E27FC236}">
              <a16:creationId xmlns:a16="http://schemas.microsoft.com/office/drawing/2014/main" id="{F1EA07BE-57C9-4CF7-AA77-D46E48CBFE68}"/>
            </a:ext>
          </a:extLst>
        </xdr:cNvPr>
        <xdr:cNvPicPr>
          <a:picLocks noChangeAspect="1"/>
        </xdr:cNvPicPr>
      </xdr:nvPicPr>
      <xdr:blipFill>
        <a:blip xmlns:r="http://schemas.openxmlformats.org/officeDocument/2006/relationships" r:embed="rId203" cstate="print">
          <a:extLst>
            <a:ext uri="{28A0092B-C50C-407E-A947-70E740481C1C}">
              <a14:useLocalDpi xmlns:a14="http://schemas.microsoft.com/office/drawing/2010/main" val="0"/>
            </a:ext>
          </a:extLst>
        </a:blip>
        <a:stretch>
          <a:fillRect/>
        </a:stretch>
      </xdr:blipFill>
      <xdr:spPr>
        <a:xfrm>
          <a:off x="3467100" y="364581281"/>
          <a:ext cx="850674" cy="297043"/>
        </a:xfrm>
        <a:prstGeom prst="rect">
          <a:avLst/>
        </a:prstGeom>
      </xdr:spPr>
    </xdr:pic>
    <xdr:clientData/>
  </xdr:twoCellAnchor>
  <xdr:twoCellAnchor editAs="oneCell">
    <xdr:from>
      <xdr:col>4</xdr:col>
      <xdr:colOff>28575</xdr:colOff>
      <xdr:row>2111</xdr:row>
      <xdr:rowOff>11906</xdr:rowOff>
    </xdr:from>
    <xdr:to>
      <xdr:col>5</xdr:col>
      <xdr:colOff>31524</xdr:colOff>
      <xdr:row>2112</xdr:row>
      <xdr:rowOff>4149</xdr:rowOff>
    </xdr:to>
    <xdr:pic>
      <xdr:nvPicPr>
        <xdr:cNvPr id="250" name="Image 249">
          <a:extLst>
            <a:ext uri="{FF2B5EF4-FFF2-40B4-BE49-F238E27FC236}">
              <a16:creationId xmlns:a16="http://schemas.microsoft.com/office/drawing/2014/main" id="{EB489A99-BA7D-4088-BC64-27A647A88A0C}"/>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3467100" y="365248031"/>
          <a:ext cx="850674" cy="297043"/>
        </a:xfrm>
        <a:prstGeom prst="rect">
          <a:avLst/>
        </a:prstGeom>
      </xdr:spPr>
    </xdr:pic>
    <xdr:clientData/>
  </xdr:twoCellAnchor>
  <xdr:twoCellAnchor editAs="oneCell">
    <xdr:from>
      <xdr:col>4</xdr:col>
      <xdr:colOff>28575</xdr:colOff>
      <xdr:row>2115</xdr:row>
      <xdr:rowOff>11906</xdr:rowOff>
    </xdr:from>
    <xdr:to>
      <xdr:col>5</xdr:col>
      <xdr:colOff>31524</xdr:colOff>
      <xdr:row>2116</xdr:row>
      <xdr:rowOff>4149</xdr:rowOff>
    </xdr:to>
    <xdr:pic>
      <xdr:nvPicPr>
        <xdr:cNvPr id="251" name="Image 250">
          <a:extLst>
            <a:ext uri="{FF2B5EF4-FFF2-40B4-BE49-F238E27FC236}">
              <a16:creationId xmlns:a16="http://schemas.microsoft.com/office/drawing/2014/main" id="{391888A4-AEE2-4F01-AB40-B9F7893C3F71}"/>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3467100" y="365914781"/>
          <a:ext cx="850674" cy="297043"/>
        </a:xfrm>
        <a:prstGeom prst="rect">
          <a:avLst/>
        </a:prstGeom>
      </xdr:spPr>
    </xdr:pic>
    <xdr:clientData/>
  </xdr:twoCellAnchor>
  <xdr:twoCellAnchor editAs="oneCell">
    <xdr:from>
      <xdr:col>4</xdr:col>
      <xdr:colOff>28575</xdr:colOff>
      <xdr:row>2119</xdr:row>
      <xdr:rowOff>11906</xdr:rowOff>
    </xdr:from>
    <xdr:to>
      <xdr:col>5</xdr:col>
      <xdr:colOff>31524</xdr:colOff>
      <xdr:row>2120</xdr:row>
      <xdr:rowOff>4149</xdr:rowOff>
    </xdr:to>
    <xdr:pic>
      <xdr:nvPicPr>
        <xdr:cNvPr id="252" name="Image 251">
          <a:extLst>
            <a:ext uri="{FF2B5EF4-FFF2-40B4-BE49-F238E27FC236}">
              <a16:creationId xmlns:a16="http://schemas.microsoft.com/office/drawing/2014/main" id="{C74D404E-3DCA-4971-A2A6-804D63F79FE1}"/>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3467100" y="366581531"/>
          <a:ext cx="850674" cy="297043"/>
        </a:xfrm>
        <a:prstGeom prst="rect">
          <a:avLst/>
        </a:prstGeom>
      </xdr:spPr>
    </xdr:pic>
    <xdr:clientData/>
  </xdr:twoCellAnchor>
  <xdr:twoCellAnchor editAs="oneCell">
    <xdr:from>
      <xdr:col>4</xdr:col>
      <xdr:colOff>28575</xdr:colOff>
      <xdr:row>2146</xdr:row>
      <xdr:rowOff>11906</xdr:rowOff>
    </xdr:from>
    <xdr:to>
      <xdr:col>5</xdr:col>
      <xdr:colOff>31524</xdr:colOff>
      <xdr:row>2147</xdr:row>
      <xdr:rowOff>4149</xdr:rowOff>
    </xdr:to>
    <xdr:pic>
      <xdr:nvPicPr>
        <xdr:cNvPr id="253" name="Image 252">
          <a:extLst>
            <a:ext uri="{FF2B5EF4-FFF2-40B4-BE49-F238E27FC236}">
              <a16:creationId xmlns:a16="http://schemas.microsoft.com/office/drawing/2014/main" id="{66548B73-A75C-4D1D-A8C3-45774175C0E5}"/>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3467100" y="371210681"/>
          <a:ext cx="850674" cy="297043"/>
        </a:xfrm>
        <a:prstGeom prst="rect">
          <a:avLst/>
        </a:prstGeom>
      </xdr:spPr>
    </xdr:pic>
    <xdr:clientData/>
  </xdr:twoCellAnchor>
  <xdr:twoCellAnchor editAs="oneCell">
    <xdr:from>
      <xdr:col>4</xdr:col>
      <xdr:colOff>28575</xdr:colOff>
      <xdr:row>2150</xdr:row>
      <xdr:rowOff>11906</xdr:rowOff>
    </xdr:from>
    <xdr:to>
      <xdr:col>5</xdr:col>
      <xdr:colOff>31524</xdr:colOff>
      <xdr:row>2151</xdr:row>
      <xdr:rowOff>4149</xdr:rowOff>
    </xdr:to>
    <xdr:pic>
      <xdr:nvPicPr>
        <xdr:cNvPr id="254" name="Image 253">
          <a:extLst>
            <a:ext uri="{FF2B5EF4-FFF2-40B4-BE49-F238E27FC236}">
              <a16:creationId xmlns:a16="http://schemas.microsoft.com/office/drawing/2014/main" id="{CED7BF4D-EB89-4047-8B13-7401F987149F}"/>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3467100" y="371877431"/>
          <a:ext cx="850674" cy="297043"/>
        </a:xfrm>
        <a:prstGeom prst="rect">
          <a:avLst/>
        </a:prstGeom>
      </xdr:spPr>
    </xdr:pic>
    <xdr:clientData/>
  </xdr:twoCellAnchor>
  <xdr:twoCellAnchor editAs="oneCell">
    <xdr:from>
      <xdr:col>4</xdr:col>
      <xdr:colOff>28575</xdr:colOff>
      <xdr:row>2154</xdr:row>
      <xdr:rowOff>11906</xdr:rowOff>
    </xdr:from>
    <xdr:to>
      <xdr:col>5</xdr:col>
      <xdr:colOff>31524</xdr:colOff>
      <xdr:row>2155</xdr:row>
      <xdr:rowOff>4149</xdr:rowOff>
    </xdr:to>
    <xdr:pic>
      <xdr:nvPicPr>
        <xdr:cNvPr id="255" name="Image 254">
          <a:extLst>
            <a:ext uri="{FF2B5EF4-FFF2-40B4-BE49-F238E27FC236}">
              <a16:creationId xmlns:a16="http://schemas.microsoft.com/office/drawing/2014/main" id="{39516A9D-2C76-48AB-86BD-1B5DCCF68089}"/>
            </a:ext>
          </a:extLst>
        </xdr:cNvPr>
        <xdr:cNvPicPr>
          <a:picLocks noChangeAspect="1"/>
        </xdr:cNvPicPr>
      </xdr:nvPicPr>
      <xdr:blipFill>
        <a:blip xmlns:r="http://schemas.openxmlformats.org/officeDocument/2006/relationships" r:embed="rId209" cstate="print">
          <a:extLst>
            <a:ext uri="{28A0092B-C50C-407E-A947-70E740481C1C}">
              <a14:useLocalDpi xmlns:a14="http://schemas.microsoft.com/office/drawing/2010/main" val="0"/>
            </a:ext>
          </a:extLst>
        </a:blip>
        <a:stretch>
          <a:fillRect/>
        </a:stretch>
      </xdr:blipFill>
      <xdr:spPr>
        <a:xfrm>
          <a:off x="3467100" y="372544181"/>
          <a:ext cx="850674" cy="297043"/>
        </a:xfrm>
        <a:prstGeom prst="rect">
          <a:avLst/>
        </a:prstGeom>
      </xdr:spPr>
    </xdr:pic>
    <xdr:clientData/>
  </xdr:twoCellAnchor>
  <xdr:twoCellAnchor editAs="oneCell">
    <xdr:from>
      <xdr:col>4</xdr:col>
      <xdr:colOff>28575</xdr:colOff>
      <xdr:row>2158</xdr:row>
      <xdr:rowOff>11906</xdr:rowOff>
    </xdr:from>
    <xdr:to>
      <xdr:col>5</xdr:col>
      <xdr:colOff>31524</xdr:colOff>
      <xdr:row>2159</xdr:row>
      <xdr:rowOff>4149</xdr:rowOff>
    </xdr:to>
    <xdr:pic>
      <xdr:nvPicPr>
        <xdr:cNvPr id="256" name="Image 255">
          <a:extLst>
            <a:ext uri="{FF2B5EF4-FFF2-40B4-BE49-F238E27FC236}">
              <a16:creationId xmlns:a16="http://schemas.microsoft.com/office/drawing/2014/main" id="{7830170B-9CE9-4B52-875C-906EF3F10928}"/>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3467100" y="373210931"/>
          <a:ext cx="850674" cy="297043"/>
        </a:xfrm>
        <a:prstGeom prst="rect">
          <a:avLst/>
        </a:prstGeom>
      </xdr:spPr>
    </xdr:pic>
    <xdr:clientData/>
  </xdr:twoCellAnchor>
  <xdr:twoCellAnchor editAs="oneCell">
    <xdr:from>
      <xdr:col>4</xdr:col>
      <xdr:colOff>28575</xdr:colOff>
      <xdr:row>2162</xdr:row>
      <xdr:rowOff>11906</xdr:rowOff>
    </xdr:from>
    <xdr:to>
      <xdr:col>5</xdr:col>
      <xdr:colOff>31524</xdr:colOff>
      <xdr:row>2163</xdr:row>
      <xdr:rowOff>4149</xdr:rowOff>
    </xdr:to>
    <xdr:pic>
      <xdr:nvPicPr>
        <xdr:cNvPr id="257" name="Image 256">
          <a:extLst>
            <a:ext uri="{FF2B5EF4-FFF2-40B4-BE49-F238E27FC236}">
              <a16:creationId xmlns:a16="http://schemas.microsoft.com/office/drawing/2014/main" id="{22C7116B-4BB5-4CD1-A73D-C38855800611}"/>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3467100" y="373877681"/>
          <a:ext cx="850674" cy="297043"/>
        </a:xfrm>
        <a:prstGeom prst="rect">
          <a:avLst/>
        </a:prstGeom>
      </xdr:spPr>
    </xdr:pic>
    <xdr:clientData/>
  </xdr:twoCellAnchor>
  <xdr:twoCellAnchor editAs="oneCell">
    <xdr:from>
      <xdr:col>4</xdr:col>
      <xdr:colOff>28575</xdr:colOff>
      <xdr:row>2166</xdr:row>
      <xdr:rowOff>11906</xdr:rowOff>
    </xdr:from>
    <xdr:to>
      <xdr:col>5</xdr:col>
      <xdr:colOff>31524</xdr:colOff>
      <xdr:row>2167</xdr:row>
      <xdr:rowOff>4149</xdr:rowOff>
    </xdr:to>
    <xdr:pic>
      <xdr:nvPicPr>
        <xdr:cNvPr id="258" name="Image 257">
          <a:extLst>
            <a:ext uri="{FF2B5EF4-FFF2-40B4-BE49-F238E27FC236}">
              <a16:creationId xmlns:a16="http://schemas.microsoft.com/office/drawing/2014/main" id="{F8BF858C-E69E-4EEB-9504-F570BAB2FF14}"/>
            </a:ext>
          </a:extLst>
        </xdr:cNvPr>
        <xdr:cNvPicPr>
          <a:picLocks noChangeAspect="1"/>
        </xdr:cNvPicPr>
      </xdr:nvPicPr>
      <xdr:blipFill>
        <a:blip xmlns:r="http://schemas.openxmlformats.org/officeDocument/2006/relationships" r:embed="rId212" cstate="print">
          <a:extLst>
            <a:ext uri="{28A0092B-C50C-407E-A947-70E740481C1C}">
              <a14:useLocalDpi xmlns:a14="http://schemas.microsoft.com/office/drawing/2010/main" val="0"/>
            </a:ext>
          </a:extLst>
        </a:blip>
        <a:stretch>
          <a:fillRect/>
        </a:stretch>
      </xdr:blipFill>
      <xdr:spPr>
        <a:xfrm>
          <a:off x="3467100" y="374544431"/>
          <a:ext cx="850674" cy="297043"/>
        </a:xfrm>
        <a:prstGeom prst="rect">
          <a:avLst/>
        </a:prstGeom>
      </xdr:spPr>
    </xdr:pic>
    <xdr:clientData/>
  </xdr:twoCellAnchor>
  <xdr:twoCellAnchor editAs="oneCell">
    <xdr:from>
      <xdr:col>4</xdr:col>
      <xdr:colOff>28575</xdr:colOff>
      <xdr:row>2170</xdr:row>
      <xdr:rowOff>11906</xdr:rowOff>
    </xdr:from>
    <xdr:to>
      <xdr:col>5</xdr:col>
      <xdr:colOff>33057</xdr:colOff>
      <xdr:row>2171</xdr:row>
      <xdr:rowOff>4149</xdr:rowOff>
    </xdr:to>
    <xdr:pic>
      <xdr:nvPicPr>
        <xdr:cNvPr id="259" name="Image 258">
          <a:extLst>
            <a:ext uri="{FF2B5EF4-FFF2-40B4-BE49-F238E27FC236}">
              <a16:creationId xmlns:a16="http://schemas.microsoft.com/office/drawing/2014/main" id="{7033E046-B59B-48BE-8056-66C9AF7BF76F}"/>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3467100" y="375211181"/>
          <a:ext cx="852207" cy="297043"/>
        </a:xfrm>
        <a:prstGeom prst="rect">
          <a:avLst/>
        </a:prstGeom>
      </xdr:spPr>
    </xdr:pic>
    <xdr:clientData/>
  </xdr:twoCellAnchor>
  <xdr:twoCellAnchor editAs="oneCell">
    <xdr:from>
      <xdr:col>4</xdr:col>
      <xdr:colOff>28575</xdr:colOff>
      <xdr:row>2174</xdr:row>
      <xdr:rowOff>11906</xdr:rowOff>
    </xdr:from>
    <xdr:to>
      <xdr:col>5</xdr:col>
      <xdr:colOff>33057</xdr:colOff>
      <xdr:row>2175</xdr:row>
      <xdr:rowOff>4149</xdr:rowOff>
    </xdr:to>
    <xdr:pic>
      <xdr:nvPicPr>
        <xdr:cNvPr id="260" name="Image 259">
          <a:extLst>
            <a:ext uri="{FF2B5EF4-FFF2-40B4-BE49-F238E27FC236}">
              <a16:creationId xmlns:a16="http://schemas.microsoft.com/office/drawing/2014/main" id="{EA09DCA8-1FC3-4422-8BC2-B7FB655D6B33}"/>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3467100" y="375877931"/>
          <a:ext cx="852207" cy="297043"/>
        </a:xfrm>
        <a:prstGeom prst="rect">
          <a:avLst/>
        </a:prstGeom>
      </xdr:spPr>
    </xdr:pic>
    <xdr:clientData/>
  </xdr:twoCellAnchor>
  <xdr:twoCellAnchor editAs="oneCell">
    <xdr:from>
      <xdr:col>4</xdr:col>
      <xdr:colOff>28574</xdr:colOff>
      <xdr:row>2212</xdr:row>
      <xdr:rowOff>11906</xdr:rowOff>
    </xdr:from>
    <xdr:to>
      <xdr:col>5</xdr:col>
      <xdr:colOff>32356</xdr:colOff>
      <xdr:row>2213</xdr:row>
      <xdr:rowOff>4149</xdr:rowOff>
    </xdr:to>
    <xdr:pic>
      <xdr:nvPicPr>
        <xdr:cNvPr id="261" name="Image 260">
          <a:extLst>
            <a:ext uri="{FF2B5EF4-FFF2-40B4-BE49-F238E27FC236}">
              <a16:creationId xmlns:a16="http://schemas.microsoft.com/office/drawing/2014/main" id="{B855B890-3DE6-4E68-86B7-04038D63F2F6}"/>
            </a:ext>
          </a:extLst>
        </xdr:cNvPr>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tretch>
          <a:fillRect/>
        </a:stretch>
      </xdr:blipFill>
      <xdr:spPr>
        <a:xfrm>
          <a:off x="3467099" y="382678781"/>
          <a:ext cx="851507" cy="297043"/>
        </a:xfrm>
        <a:prstGeom prst="rect">
          <a:avLst/>
        </a:prstGeom>
      </xdr:spPr>
    </xdr:pic>
    <xdr:clientData/>
  </xdr:twoCellAnchor>
  <xdr:twoCellAnchor editAs="oneCell">
    <xdr:from>
      <xdr:col>4</xdr:col>
      <xdr:colOff>28574</xdr:colOff>
      <xdr:row>2214</xdr:row>
      <xdr:rowOff>9525</xdr:rowOff>
    </xdr:from>
    <xdr:to>
      <xdr:col>5</xdr:col>
      <xdr:colOff>31017</xdr:colOff>
      <xdr:row>2215</xdr:row>
      <xdr:rowOff>1767</xdr:rowOff>
    </xdr:to>
    <xdr:pic>
      <xdr:nvPicPr>
        <xdr:cNvPr id="262" name="Image 261">
          <a:extLst>
            <a:ext uri="{FF2B5EF4-FFF2-40B4-BE49-F238E27FC236}">
              <a16:creationId xmlns:a16="http://schemas.microsoft.com/office/drawing/2014/main" id="{9B5ECC0F-1E0F-467C-8FE3-A23272C5C1FB}"/>
            </a:ext>
          </a:extLst>
        </xdr:cNvPr>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tretch>
          <a:fillRect/>
        </a:stretch>
      </xdr:blipFill>
      <xdr:spPr>
        <a:xfrm>
          <a:off x="3467099" y="383076450"/>
          <a:ext cx="850168" cy="297042"/>
        </a:xfrm>
        <a:prstGeom prst="rect">
          <a:avLst/>
        </a:prstGeom>
      </xdr:spPr>
    </xdr:pic>
    <xdr:clientData/>
  </xdr:twoCellAnchor>
  <xdr:twoCellAnchor editAs="oneCell">
    <xdr:from>
      <xdr:col>4</xdr:col>
      <xdr:colOff>28574</xdr:colOff>
      <xdr:row>2216</xdr:row>
      <xdr:rowOff>5953</xdr:rowOff>
    </xdr:from>
    <xdr:to>
      <xdr:col>5</xdr:col>
      <xdr:colOff>32356</xdr:colOff>
      <xdr:row>2216</xdr:row>
      <xdr:rowOff>301363</xdr:rowOff>
    </xdr:to>
    <xdr:pic>
      <xdr:nvPicPr>
        <xdr:cNvPr id="263" name="Image 262">
          <a:extLst>
            <a:ext uri="{FF2B5EF4-FFF2-40B4-BE49-F238E27FC236}">
              <a16:creationId xmlns:a16="http://schemas.microsoft.com/office/drawing/2014/main" id="{78403A21-C613-45CD-BAC6-64F1141246F3}"/>
            </a:ext>
          </a:extLst>
        </xdr:cNvPr>
        <xdr:cNvPicPr>
          <a:picLocks noChangeAspect="1"/>
        </xdr:cNvPicPr>
      </xdr:nvPicPr>
      <xdr:blipFill>
        <a:blip xmlns:r="http://schemas.openxmlformats.org/officeDocument/2006/relationships" r:embed="rId216" cstate="print">
          <a:extLst>
            <a:ext uri="{28A0092B-C50C-407E-A947-70E740481C1C}">
              <a14:useLocalDpi xmlns:a14="http://schemas.microsoft.com/office/drawing/2010/main" val="0"/>
            </a:ext>
          </a:extLst>
        </a:blip>
        <a:stretch>
          <a:fillRect/>
        </a:stretch>
      </xdr:blipFill>
      <xdr:spPr>
        <a:xfrm>
          <a:off x="3467099" y="383472928"/>
          <a:ext cx="851507" cy="295410"/>
        </a:xfrm>
        <a:prstGeom prst="rect">
          <a:avLst/>
        </a:prstGeom>
      </xdr:spPr>
    </xdr:pic>
    <xdr:clientData/>
  </xdr:twoCellAnchor>
  <xdr:twoCellAnchor editAs="oneCell">
    <xdr:from>
      <xdr:col>4</xdr:col>
      <xdr:colOff>28574</xdr:colOff>
      <xdr:row>2218</xdr:row>
      <xdr:rowOff>9524</xdr:rowOff>
    </xdr:from>
    <xdr:to>
      <xdr:col>5</xdr:col>
      <xdr:colOff>32356</xdr:colOff>
      <xdr:row>2219</xdr:row>
      <xdr:rowOff>1767</xdr:rowOff>
    </xdr:to>
    <xdr:pic>
      <xdr:nvPicPr>
        <xdr:cNvPr id="264" name="Image 263">
          <a:extLst>
            <a:ext uri="{FF2B5EF4-FFF2-40B4-BE49-F238E27FC236}">
              <a16:creationId xmlns:a16="http://schemas.microsoft.com/office/drawing/2014/main" id="{E98A31BF-2F8A-4CBC-BF01-9990A3EB1780}"/>
            </a:ext>
          </a:extLst>
        </xdr:cNvPr>
        <xdr:cNvPicPr>
          <a:picLocks noChangeAspect="1"/>
        </xdr:cNvPicPr>
      </xdr:nvPicPr>
      <xdr:blipFill>
        <a:blip xmlns:r="http://schemas.openxmlformats.org/officeDocument/2006/relationships" r:embed="rId216" cstate="print">
          <a:extLst>
            <a:ext uri="{28A0092B-C50C-407E-A947-70E740481C1C}">
              <a14:useLocalDpi xmlns:a14="http://schemas.microsoft.com/office/drawing/2010/main" val="0"/>
            </a:ext>
          </a:extLst>
        </a:blip>
        <a:stretch>
          <a:fillRect/>
        </a:stretch>
      </xdr:blipFill>
      <xdr:spPr>
        <a:xfrm>
          <a:off x="3467099" y="383876549"/>
          <a:ext cx="851507" cy="297043"/>
        </a:xfrm>
        <a:prstGeom prst="rect">
          <a:avLst/>
        </a:prstGeom>
      </xdr:spPr>
    </xdr:pic>
    <xdr:clientData/>
  </xdr:twoCellAnchor>
  <xdr:twoCellAnchor editAs="oneCell">
    <xdr:from>
      <xdr:col>4</xdr:col>
      <xdr:colOff>28574</xdr:colOff>
      <xdr:row>2220</xdr:row>
      <xdr:rowOff>5953</xdr:rowOff>
    </xdr:from>
    <xdr:to>
      <xdr:col>5</xdr:col>
      <xdr:colOff>32356</xdr:colOff>
      <xdr:row>2220</xdr:row>
      <xdr:rowOff>301363</xdr:rowOff>
    </xdr:to>
    <xdr:pic>
      <xdr:nvPicPr>
        <xdr:cNvPr id="265" name="Image 264">
          <a:extLst>
            <a:ext uri="{FF2B5EF4-FFF2-40B4-BE49-F238E27FC236}">
              <a16:creationId xmlns:a16="http://schemas.microsoft.com/office/drawing/2014/main" id="{EAF3690A-9AE5-4CE5-9B01-D26B7FB80592}"/>
            </a:ext>
          </a:extLst>
        </xdr:cNvPr>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tretch>
          <a:fillRect/>
        </a:stretch>
      </xdr:blipFill>
      <xdr:spPr>
        <a:xfrm>
          <a:off x="3467099" y="384273028"/>
          <a:ext cx="851507" cy="295410"/>
        </a:xfrm>
        <a:prstGeom prst="rect">
          <a:avLst/>
        </a:prstGeom>
      </xdr:spPr>
    </xdr:pic>
    <xdr:clientData/>
  </xdr:twoCellAnchor>
  <xdr:twoCellAnchor editAs="oneCell">
    <xdr:from>
      <xdr:col>4</xdr:col>
      <xdr:colOff>28574</xdr:colOff>
      <xdr:row>2222</xdr:row>
      <xdr:rowOff>3572</xdr:rowOff>
    </xdr:from>
    <xdr:to>
      <xdr:col>5</xdr:col>
      <xdr:colOff>32356</xdr:colOff>
      <xdr:row>2222</xdr:row>
      <xdr:rowOff>300887</xdr:rowOff>
    </xdr:to>
    <xdr:pic>
      <xdr:nvPicPr>
        <xdr:cNvPr id="266" name="Image 265">
          <a:extLst>
            <a:ext uri="{FF2B5EF4-FFF2-40B4-BE49-F238E27FC236}">
              <a16:creationId xmlns:a16="http://schemas.microsoft.com/office/drawing/2014/main" id="{2A5D8915-9C22-4E67-92B9-1A247B29613E}"/>
            </a:ext>
          </a:extLst>
        </xdr:cNvPr>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tretch>
          <a:fillRect/>
        </a:stretch>
      </xdr:blipFill>
      <xdr:spPr>
        <a:xfrm>
          <a:off x="3467099" y="384670697"/>
          <a:ext cx="851507" cy="297315"/>
        </a:xfrm>
        <a:prstGeom prst="rect">
          <a:avLst/>
        </a:prstGeom>
      </xdr:spPr>
    </xdr:pic>
    <xdr:clientData/>
  </xdr:twoCellAnchor>
  <xdr:twoCellAnchor editAs="oneCell">
    <xdr:from>
      <xdr:col>4</xdr:col>
      <xdr:colOff>32147</xdr:colOff>
      <xdr:row>2226</xdr:row>
      <xdr:rowOff>9525</xdr:rowOff>
    </xdr:from>
    <xdr:to>
      <xdr:col>5</xdr:col>
      <xdr:colOff>33191</xdr:colOff>
      <xdr:row>2227</xdr:row>
      <xdr:rowOff>1768</xdr:rowOff>
    </xdr:to>
    <xdr:pic>
      <xdr:nvPicPr>
        <xdr:cNvPr id="267" name="Image 266">
          <a:extLst>
            <a:ext uri="{FF2B5EF4-FFF2-40B4-BE49-F238E27FC236}">
              <a16:creationId xmlns:a16="http://schemas.microsoft.com/office/drawing/2014/main" id="{CB8DCC42-F026-49F2-A4A9-E216607FFB04}"/>
            </a:ext>
          </a:extLst>
        </xdr:cNvPr>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tretch>
          <a:fillRect/>
        </a:stretch>
      </xdr:blipFill>
      <xdr:spPr>
        <a:xfrm>
          <a:off x="3470672" y="385343400"/>
          <a:ext cx="848769" cy="297043"/>
        </a:xfrm>
        <a:prstGeom prst="rect">
          <a:avLst/>
        </a:prstGeom>
      </xdr:spPr>
    </xdr:pic>
    <xdr:clientData/>
  </xdr:twoCellAnchor>
  <xdr:twoCellAnchor editAs="oneCell">
    <xdr:from>
      <xdr:col>4</xdr:col>
      <xdr:colOff>28574</xdr:colOff>
      <xdr:row>2228</xdr:row>
      <xdr:rowOff>7144</xdr:rowOff>
    </xdr:from>
    <xdr:to>
      <xdr:col>5</xdr:col>
      <xdr:colOff>32356</xdr:colOff>
      <xdr:row>2228</xdr:row>
      <xdr:rowOff>300649</xdr:rowOff>
    </xdr:to>
    <xdr:pic>
      <xdr:nvPicPr>
        <xdr:cNvPr id="268" name="Image 267">
          <a:extLst>
            <a:ext uri="{FF2B5EF4-FFF2-40B4-BE49-F238E27FC236}">
              <a16:creationId xmlns:a16="http://schemas.microsoft.com/office/drawing/2014/main" id="{0DCB4234-0620-4243-9CA8-D33DE43576D6}"/>
            </a:ext>
          </a:extLst>
        </xdr:cNvPr>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tretch>
          <a:fillRect/>
        </a:stretch>
      </xdr:blipFill>
      <xdr:spPr>
        <a:xfrm>
          <a:off x="3467099" y="385741069"/>
          <a:ext cx="851507" cy="293505"/>
        </a:xfrm>
        <a:prstGeom prst="rect">
          <a:avLst/>
        </a:prstGeom>
      </xdr:spPr>
    </xdr:pic>
    <xdr:clientData/>
  </xdr:twoCellAnchor>
  <xdr:twoCellAnchor editAs="oneCell">
    <xdr:from>
      <xdr:col>4</xdr:col>
      <xdr:colOff>28574</xdr:colOff>
      <xdr:row>2230</xdr:row>
      <xdr:rowOff>3572</xdr:rowOff>
    </xdr:from>
    <xdr:to>
      <xdr:col>5</xdr:col>
      <xdr:colOff>32356</xdr:colOff>
      <xdr:row>2230</xdr:row>
      <xdr:rowOff>300887</xdr:rowOff>
    </xdr:to>
    <xdr:pic>
      <xdr:nvPicPr>
        <xdr:cNvPr id="269" name="Image 268">
          <a:extLst>
            <a:ext uri="{FF2B5EF4-FFF2-40B4-BE49-F238E27FC236}">
              <a16:creationId xmlns:a16="http://schemas.microsoft.com/office/drawing/2014/main" id="{C83DDE6E-F46C-4CEC-A964-C842DD289669}"/>
            </a:ext>
          </a:extLst>
        </xdr:cNvPr>
        <xdr:cNvPicPr>
          <a:picLocks noChangeAspect="1"/>
        </xdr:cNvPicPr>
      </xdr:nvPicPr>
      <xdr:blipFill>
        <a:blip xmlns:r="http://schemas.openxmlformats.org/officeDocument/2006/relationships" r:embed="rId216" cstate="print">
          <a:extLst>
            <a:ext uri="{28A0092B-C50C-407E-A947-70E740481C1C}">
              <a14:useLocalDpi xmlns:a14="http://schemas.microsoft.com/office/drawing/2010/main" val="0"/>
            </a:ext>
          </a:extLst>
        </a:blip>
        <a:stretch>
          <a:fillRect/>
        </a:stretch>
      </xdr:blipFill>
      <xdr:spPr>
        <a:xfrm>
          <a:off x="3467099" y="386137547"/>
          <a:ext cx="851507" cy="297315"/>
        </a:xfrm>
        <a:prstGeom prst="rect">
          <a:avLst/>
        </a:prstGeom>
      </xdr:spPr>
    </xdr:pic>
    <xdr:clientData/>
  </xdr:twoCellAnchor>
  <xdr:twoCellAnchor editAs="oneCell">
    <xdr:from>
      <xdr:col>4</xdr:col>
      <xdr:colOff>28574</xdr:colOff>
      <xdr:row>2232</xdr:row>
      <xdr:rowOff>7143</xdr:rowOff>
    </xdr:from>
    <xdr:to>
      <xdr:col>5</xdr:col>
      <xdr:colOff>32356</xdr:colOff>
      <xdr:row>2232</xdr:row>
      <xdr:rowOff>300648</xdr:rowOff>
    </xdr:to>
    <xdr:pic>
      <xdr:nvPicPr>
        <xdr:cNvPr id="270" name="Image 269">
          <a:extLst>
            <a:ext uri="{FF2B5EF4-FFF2-40B4-BE49-F238E27FC236}">
              <a16:creationId xmlns:a16="http://schemas.microsoft.com/office/drawing/2014/main" id="{91824BB1-C331-4F6B-AC3E-051CED924A2C}"/>
            </a:ext>
          </a:extLst>
        </xdr:cNvPr>
        <xdr:cNvPicPr>
          <a:picLocks noChangeAspect="1"/>
        </xdr:cNvPicPr>
      </xdr:nvPicPr>
      <xdr:blipFill>
        <a:blip xmlns:r="http://schemas.openxmlformats.org/officeDocument/2006/relationships" r:embed="rId216" cstate="print">
          <a:extLst>
            <a:ext uri="{28A0092B-C50C-407E-A947-70E740481C1C}">
              <a14:useLocalDpi xmlns:a14="http://schemas.microsoft.com/office/drawing/2010/main" val="0"/>
            </a:ext>
          </a:extLst>
        </a:blip>
        <a:stretch>
          <a:fillRect/>
        </a:stretch>
      </xdr:blipFill>
      <xdr:spPr>
        <a:xfrm>
          <a:off x="3467099" y="386541168"/>
          <a:ext cx="851507" cy="293505"/>
        </a:xfrm>
        <a:prstGeom prst="rect">
          <a:avLst/>
        </a:prstGeom>
      </xdr:spPr>
    </xdr:pic>
    <xdr:clientData/>
  </xdr:twoCellAnchor>
  <xdr:twoCellAnchor editAs="oneCell">
    <xdr:from>
      <xdr:col>4</xdr:col>
      <xdr:colOff>28574</xdr:colOff>
      <xdr:row>2234</xdr:row>
      <xdr:rowOff>3572</xdr:rowOff>
    </xdr:from>
    <xdr:to>
      <xdr:col>5</xdr:col>
      <xdr:colOff>32356</xdr:colOff>
      <xdr:row>2234</xdr:row>
      <xdr:rowOff>300887</xdr:rowOff>
    </xdr:to>
    <xdr:pic>
      <xdr:nvPicPr>
        <xdr:cNvPr id="271" name="Image 270">
          <a:extLst>
            <a:ext uri="{FF2B5EF4-FFF2-40B4-BE49-F238E27FC236}">
              <a16:creationId xmlns:a16="http://schemas.microsoft.com/office/drawing/2014/main" id="{2B32F785-D75D-4331-9798-A435E782CA3D}"/>
            </a:ext>
          </a:extLst>
        </xdr:cNvPr>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tretch>
          <a:fillRect/>
        </a:stretch>
      </xdr:blipFill>
      <xdr:spPr>
        <a:xfrm>
          <a:off x="3467099" y="386937647"/>
          <a:ext cx="851507" cy="297315"/>
        </a:xfrm>
        <a:prstGeom prst="rect">
          <a:avLst/>
        </a:prstGeom>
      </xdr:spPr>
    </xdr:pic>
    <xdr:clientData/>
  </xdr:twoCellAnchor>
  <xdr:twoCellAnchor editAs="oneCell">
    <xdr:from>
      <xdr:col>4</xdr:col>
      <xdr:colOff>28574</xdr:colOff>
      <xdr:row>2236</xdr:row>
      <xdr:rowOff>1191</xdr:rowOff>
    </xdr:from>
    <xdr:to>
      <xdr:col>5</xdr:col>
      <xdr:colOff>32356</xdr:colOff>
      <xdr:row>2236</xdr:row>
      <xdr:rowOff>300411</xdr:rowOff>
    </xdr:to>
    <xdr:pic>
      <xdr:nvPicPr>
        <xdr:cNvPr id="272" name="Image 271">
          <a:extLst>
            <a:ext uri="{FF2B5EF4-FFF2-40B4-BE49-F238E27FC236}">
              <a16:creationId xmlns:a16="http://schemas.microsoft.com/office/drawing/2014/main" id="{408F2979-F20F-4080-AC60-FBB42B8EF9FB}"/>
            </a:ext>
          </a:extLst>
        </xdr:cNvPr>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tretch>
          <a:fillRect/>
        </a:stretch>
      </xdr:blipFill>
      <xdr:spPr>
        <a:xfrm>
          <a:off x="3467099" y="387335316"/>
          <a:ext cx="851507" cy="299220"/>
        </a:xfrm>
        <a:prstGeom prst="rect">
          <a:avLst/>
        </a:prstGeom>
      </xdr:spPr>
    </xdr:pic>
    <xdr:clientData/>
  </xdr:twoCellAnchor>
  <xdr:twoCellAnchor editAs="oneCell">
    <xdr:from>
      <xdr:col>4</xdr:col>
      <xdr:colOff>19049</xdr:colOff>
      <xdr:row>2240</xdr:row>
      <xdr:rowOff>11906</xdr:rowOff>
    </xdr:from>
    <xdr:to>
      <xdr:col>5</xdr:col>
      <xdr:colOff>22831</xdr:colOff>
      <xdr:row>2241</xdr:row>
      <xdr:rowOff>4149</xdr:rowOff>
    </xdr:to>
    <xdr:pic>
      <xdr:nvPicPr>
        <xdr:cNvPr id="273" name="Image 272">
          <a:extLst>
            <a:ext uri="{FF2B5EF4-FFF2-40B4-BE49-F238E27FC236}">
              <a16:creationId xmlns:a16="http://schemas.microsoft.com/office/drawing/2014/main" id="{D2B077D0-90B8-47E0-BB83-3FE24FEB3AFF}"/>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3457574" y="388012781"/>
          <a:ext cx="851507" cy="297043"/>
        </a:xfrm>
        <a:prstGeom prst="rect">
          <a:avLst/>
        </a:prstGeom>
      </xdr:spPr>
    </xdr:pic>
    <xdr:clientData/>
  </xdr:twoCellAnchor>
  <xdr:twoCellAnchor editAs="oneCell">
    <xdr:from>
      <xdr:col>4</xdr:col>
      <xdr:colOff>19049</xdr:colOff>
      <xdr:row>2242</xdr:row>
      <xdr:rowOff>5953</xdr:rowOff>
    </xdr:from>
    <xdr:to>
      <xdr:col>5</xdr:col>
      <xdr:colOff>22831</xdr:colOff>
      <xdr:row>2242</xdr:row>
      <xdr:rowOff>301363</xdr:rowOff>
    </xdr:to>
    <xdr:pic>
      <xdr:nvPicPr>
        <xdr:cNvPr id="274" name="Image 273">
          <a:extLst>
            <a:ext uri="{FF2B5EF4-FFF2-40B4-BE49-F238E27FC236}">
              <a16:creationId xmlns:a16="http://schemas.microsoft.com/office/drawing/2014/main" id="{4F1F698C-D194-4799-99A5-E6710D758459}"/>
            </a:ext>
          </a:extLst>
        </xdr:cNvPr>
        <xdr:cNvPicPr>
          <a:picLocks noChangeAspect="1"/>
        </xdr:cNvPicPr>
      </xdr:nvPicPr>
      <xdr:blipFill>
        <a:blip xmlns:r="http://schemas.openxmlformats.org/officeDocument/2006/relationships" r:embed="rId219" cstate="print">
          <a:extLst>
            <a:ext uri="{28A0092B-C50C-407E-A947-70E740481C1C}">
              <a14:useLocalDpi xmlns:a14="http://schemas.microsoft.com/office/drawing/2010/main" val="0"/>
            </a:ext>
          </a:extLst>
        </a:blip>
        <a:stretch>
          <a:fillRect/>
        </a:stretch>
      </xdr:blipFill>
      <xdr:spPr>
        <a:xfrm>
          <a:off x="3457574" y="388406878"/>
          <a:ext cx="851507" cy="295410"/>
        </a:xfrm>
        <a:prstGeom prst="rect">
          <a:avLst/>
        </a:prstGeom>
      </xdr:spPr>
    </xdr:pic>
    <xdr:clientData/>
  </xdr:twoCellAnchor>
  <xdr:twoCellAnchor editAs="oneCell">
    <xdr:from>
      <xdr:col>4</xdr:col>
      <xdr:colOff>19049</xdr:colOff>
      <xdr:row>2244</xdr:row>
      <xdr:rowOff>5953</xdr:rowOff>
    </xdr:from>
    <xdr:to>
      <xdr:col>5</xdr:col>
      <xdr:colOff>22831</xdr:colOff>
      <xdr:row>2244</xdr:row>
      <xdr:rowOff>301363</xdr:rowOff>
    </xdr:to>
    <xdr:pic>
      <xdr:nvPicPr>
        <xdr:cNvPr id="275" name="Image 274">
          <a:extLst>
            <a:ext uri="{FF2B5EF4-FFF2-40B4-BE49-F238E27FC236}">
              <a16:creationId xmlns:a16="http://schemas.microsoft.com/office/drawing/2014/main" id="{26F0DB3C-AB2E-4629-ADB9-C05E49DF1008}"/>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3457574" y="388806928"/>
          <a:ext cx="851507" cy="295410"/>
        </a:xfrm>
        <a:prstGeom prst="rect">
          <a:avLst/>
        </a:prstGeom>
      </xdr:spPr>
    </xdr:pic>
    <xdr:clientData/>
  </xdr:twoCellAnchor>
  <xdr:twoCellAnchor editAs="oneCell">
    <xdr:from>
      <xdr:col>4</xdr:col>
      <xdr:colOff>19049</xdr:colOff>
      <xdr:row>2246</xdr:row>
      <xdr:rowOff>5953</xdr:rowOff>
    </xdr:from>
    <xdr:to>
      <xdr:col>5</xdr:col>
      <xdr:colOff>22831</xdr:colOff>
      <xdr:row>2246</xdr:row>
      <xdr:rowOff>301363</xdr:rowOff>
    </xdr:to>
    <xdr:pic>
      <xdr:nvPicPr>
        <xdr:cNvPr id="276" name="Image 275">
          <a:extLst>
            <a:ext uri="{FF2B5EF4-FFF2-40B4-BE49-F238E27FC236}">
              <a16:creationId xmlns:a16="http://schemas.microsoft.com/office/drawing/2014/main" id="{4D5A88E8-4CF3-4AD5-9AC1-B355CF5EF70C}"/>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457574" y="389206978"/>
          <a:ext cx="851507" cy="295410"/>
        </a:xfrm>
        <a:prstGeom prst="rect">
          <a:avLst/>
        </a:prstGeom>
      </xdr:spPr>
    </xdr:pic>
    <xdr:clientData/>
  </xdr:twoCellAnchor>
  <xdr:twoCellAnchor editAs="oneCell">
    <xdr:from>
      <xdr:col>4</xdr:col>
      <xdr:colOff>19049</xdr:colOff>
      <xdr:row>2248</xdr:row>
      <xdr:rowOff>11906</xdr:rowOff>
    </xdr:from>
    <xdr:to>
      <xdr:col>5</xdr:col>
      <xdr:colOff>22831</xdr:colOff>
      <xdr:row>2249</xdr:row>
      <xdr:rowOff>4149</xdr:rowOff>
    </xdr:to>
    <xdr:pic>
      <xdr:nvPicPr>
        <xdr:cNvPr id="277" name="Image 276">
          <a:extLst>
            <a:ext uri="{FF2B5EF4-FFF2-40B4-BE49-F238E27FC236}">
              <a16:creationId xmlns:a16="http://schemas.microsoft.com/office/drawing/2014/main" id="{F182BB45-FF07-4E9C-9502-87847BF2B35D}"/>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3457574" y="389612981"/>
          <a:ext cx="851507" cy="297043"/>
        </a:xfrm>
        <a:prstGeom prst="rect">
          <a:avLst/>
        </a:prstGeom>
      </xdr:spPr>
    </xdr:pic>
    <xdr:clientData/>
  </xdr:twoCellAnchor>
  <xdr:twoCellAnchor editAs="oneCell">
    <xdr:from>
      <xdr:col>4</xdr:col>
      <xdr:colOff>19049</xdr:colOff>
      <xdr:row>2250</xdr:row>
      <xdr:rowOff>11906</xdr:rowOff>
    </xdr:from>
    <xdr:to>
      <xdr:col>5</xdr:col>
      <xdr:colOff>22831</xdr:colOff>
      <xdr:row>2251</xdr:row>
      <xdr:rowOff>4148</xdr:rowOff>
    </xdr:to>
    <xdr:pic>
      <xdr:nvPicPr>
        <xdr:cNvPr id="278" name="Image 277">
          <a:extLst>
            <a:ext uri="{FF2B5EF4-FFF2-40B4-BE49-F238E27FC236}">
              <a16:creationId xmlns:a16="http://schemas.microsoft.com/office/drawing/2014/main" id="{6B0F04CC-0E7F-4A1E-ABFF-DA39F0A4E67E}"/>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3457574" y="390013031"/>
          <a:ext cx="851507" cy="297042"/>
        </a:xfrm>
        <a:prstGeom prst="rect">
          <a:avLst/>
        </a:prstGeom>
      </xdr:spPr>
    </xdr:pic>
    <xdr:clientData/>
  </xdr:twoCellAnchor>
  <xdr:twoCellAnchor editAs="oneCell">
    <xdr:from>
      <xdr:col>4</xdr:col>
      <xdr:colOff>19049</xdr:colOff>
      <xdr:row>2254</xdr:row>
      <xdr:rowOff>11906</xdr:rowOff>
    </xdr:from>
    <xdr:to>
      <xdr:col>5</xdr:col>
      <xdr:colOff>22831</xdr:colOff>
      <xdr:row>2255</xdr:row>
      <xdr:rowOff>4148</xdr:rowOff>
    </xdr:to>
    <xdr:pic>
      <xdr:nvPicPr>
        <xdr:cNvPr id="279" name="Image 278">
          <a:extLst>
            <a:ext uri="{FF2B5EF4-FFF2-40B4-BE49-F238E27FC236}">
              <a16:creationId xmlns:a16="http://schemas.microsoft.com/office/drawing/2014/main" id="{2A6ADCD9-88A7-4159-82B0-3F62EA2843AF}"/>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3457574" y="390679781"/>
          <a:ext cx="851507" cy="297042"/>
        </a:xfrm>
        <a:prstGeom prst="rect">
          <a:avLst/>
        </a:prstGeom>
      </xdr:spPr>
    </xdr:pic>
    <xdr:clientData/>
  </xdr:twoCellAnchor>
  <xdr:twoCellAnchor editAs="oneCell">
    <xdr:from>
      <xdr:col>4</xdr:col>
      <xdr:colOff>19049</xdr:colOff>
      <xdr:row>2256</xdr:row>
      <xdr:rowOff>11906</xdr:rowOff>
    </xdr:from>
    <xdr:to>
      <xdr:col>5</xdr:col>
      <xdr:colOff>22831</xdr:colOff>
      <xdr:row>2257</xdr:row>
      <xdr:rowOff>4149</xdr:rowOff>
    </xdr:to>
    <xdr:pic>
      <xdr:nvPicPr>
        <xdr:cNvPr id="280" name="Image 279">
          <a:extLst>
            <a:ext uri="{FF2B5EF4-FFF2-40B4-BE49-F238E27FC236}">
              <a16:creationId xmlns:a16="http://schemas.microsoft.com/office/drawing/2014/main" id="{22D56D78-68D4-497A-AAEF-0729DD933524}"/>
            </a:ext>
          </a:extLst>
        </xdr:cNvPr>
        <xdr:cNvPicPr>
          <a:picLocks noChangeAspect="1"/>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3457574" y="391079831"/>
          <a:ext cx="851507" cy="297043"/>
        </a:xfrm>
        <a:prstGeom prst="rect">
          <a:avLst/>
        </a:prstGeom>
      </xdr:spPr>
    </xdr:pic>
    <xdr:clientData/>
  </xdr:twoCellAnchor>
  <xdr:twoCellAnchor editAs="oneCell">
    <xdr:from>
      <xdr:col>4</xdr:col>
      <xdr:colOff>19049</xdr:colOff>
      <xdr:row>2258</xdr:row>
      <xdr:rowOff>11906</xdr:rowOff>
    </xdr:from>
    <xdr:to>
      <xdr:col>5</xdr:col>
      <xdr:colOff>22831</xdr:colOff>
      <xdr:row>2259</xdr:row>
      <xdr:rowOff>4149</xdr:rowOff>
    </xdr:to>
    <xdr:pic>
      <xdr:nvPicPr>
        <xdr:cNvPr id="281" name="Image 280">
          <a:extLst>
            <a:ext uri="{FF2B5EF4-FFF2-40B4-BE49-F238E27FC236}">
              <a16:creationId xmlns:a16="http://schemas.microsoft.com/office/drawing/2014/main" id="{B28D5E2A-2156-4B0E-995D-178CC6B4CDBA}"/>
            </a:ext>
          </a:extLst>
        </xdr:cNvPr>
        <xdr:cNvPicPr>
          <a:picLocks noChangeAspect="1"/>
        </xdr:cNvPicPr>
      </xdr:nvPicPr>
      <xdr:blipFill>
        <a:blip xmlns:r="http://schemas.openxmlformats.org/officeDocument/2006/relationships" r:embed="rId226" cstate="print">
          <a:extLst>
            <a:ext uri="{28A0092B-C50C-407E-A947-70E740481C1C}">
              <a14:useLocalDpi xmlns:a14="http://schemas.microsoft.com/office/drawing/2010/main" val="0"/>
            </a:ext>
          </a:extLst>
        </a:blip>
        <a:stretch>
          <a:fillRect/>
        </a:stretch>
      </xdr:blipFill>
      <xdr:spPr>
        <a:xfrm>
          <a:off x="3457574" y="391479881"/>
          <a:ext cx="851507" cy="297043"/>
        </a:xfrm>
        <a:prstGeom prst="rect">
          <a:avLst/>
        </a:prstGeom>
      </xdr:spPr>
    </xdr:pic>
    <xdr:clientData/>
  </xdr:twoCellAnchor>
  <xdr:twoCellAnchor editAs="oneCell">
    <xdr:from>
      <xdr:col>4</xdr:col>
      <xdr:colOff>19049</xdr:colOff>
      <xdr:row>2269</xdr:row>
      <xdr:rowOff>11906</xdr:rowOff>
    </xdr:from>
    <xdr:to>
      <xdr:col>5</xdr:col>
      <xdr:colOff>22831</xdr:colOff>
      <xdr:row>2270</xdr:row>
      <xdr:rowOff>4149</xdr:rowOff>
    </xdr:to>
    <xdr:pic>
      <xdr:nvPicPr>
        <xdr:cNvPr id="282" name="Image 281">
          <a:extLst>
            <a:ext uri="{FF2B5EF4-FFF2-40B4-BE49-F238E27FC236}">
              <a16:creationId xmlns:a16="http://schemas.microsoft.com/office/drawing/2014/main" id="{51572612-8CAA-4099-BA84-87CE447A4887}"/>
            </a:ext>
          </a:extLst>
        </xdr:cNvPr>
        <xdr:cNvPicPr>
          <a:picLocks noChangeAspect="1"/>
        </xdr:cNvPicPr>
      </xdr:nvPicPr>
      <xdr:blipFill>
        <a:blip xmlns:r="http://schemas.openxmlformats.org/officeDocument/2006/relationships" r:embed="rId227" cstate="print">
          <a:extLst>
            <a:ext uri="{28A0092B-C50C-407E-A947-70E740481C1C}">
              <a14:useLocalDpi xmlns:a14="http://schemas.microsoft.com/office/drawing/2010/main" val="0"/>
            </a:ext>
          </a:extLst>
        </a:blip>
        <a:stretch>
          <a:fillRect/>
        </a:stretch>
      </xdr:blipFill>
      <xdr:spPr>
        <a:xfrm>
          <a:off x="3457574" y="393575381"/>
          <a:ext cx="851507" cy="297043"/>
        </a:xfrm>
        <a:prstGeom prst="rect">
          <a:avLst/>
        </a:prstGeom>
      </xdr:spPr>
    </xdr:pic>
    <xdr:clientData/>
  </xdr:twoCellAnchor>
  <xdr:twoCellAnchor editAs="oneCell">
    <xdr:from>
      <xdr:col>4</xdr:col>
      <xdr:colOff>38100</xdr:colOff>
      <xdr:row>2289</xdr:row>
      <xdr:rowOff>11906</xdr:rowOff>
    </xdr:from>
    <xdr:to>
      <xdr:col>5</xdr:col>
      <xdr:colOff>41049</xdr:colOff>
      <xdr:row>2290</xdr:row>
      <xdr:rowOff>4149</xdr:rowOff>
    </xdr:to>
    <xdr:pic>
      <xdr:nvPicPr>
        <xdr:cNvPr id="283" name="Image 282">
          <a:extLst>
            <a:ext uri="{FF2B5EF4-FFF2-40B4-BE49-F238E27FC236}">
              <a16:creationId xmlns:a16="http://schemas.microsoft.com/office/drawing/2014/main" id="{EBAA2FBD-C56E-42EB-BBBF-41A5AE662C23}"/>
            </a:ext>
          </a:extLst>
        </xdr:cNvPr>
        <xdr:cNvPicPr>
          <a:picLocks noChangeAspect="1"/>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3476625" y="397309181"/>
          <a:ext cx="850674" cy="297043"/>
        </a:xfrm>
        <a:prstGeom prst="rect">
          <a:avLst/>
        </a:prstGeom>
      </xdr:spPr>
    </xdr:pic>
    <xdr:clientData/>
  </xdr:twoCellAnchor>
  <xdr:twoCellAnchor editAs="oneCell">
    <xdr:from>
      <xdr:col>4</xdr:col>
      <xdr:colOff>38100</xdr:colOff>
      <xdr:row>2291</xdr:row>
      <xdr:rowOff>11906</xdr:rowOff>
    </xdr:from>
    <xdr:to>
      <xdr:col>5</xdr:col>
      <xdr:colOff>41049</xdr:colOff>
      <xdr:row>2292</xdr:row>
      <xdr:rowOff>4149</xdr:rowOff>
    </xdr:to>
    <xdr:pic>
      <xdr:nvPicPr>
        <xdr:cNvPr id="284" name="Image 283">
          <a:extLst>
            <a:ext uri="{FF2B5EF4-FFF2-40B4-BE49-F238E27FC236}">
              <a16:creationId xmlns:a16="http://schemas.microsoft.com/office/drawing/2014/main" id="{424CA05E-03B6-49D4-B6A9-9CAABFD3CA9A}"/>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3476625" y="397709231"/>
          <a:ext cx="850674" cy="297043"/>
        </a:xfrm>
        <a:prstGeom prst="rect">
          <a:avLst/>
        </a:prstGeom>
      </xdr:spPr>
    </xdr:pic>
    <xdr:clientData/>
  </xdr:twoCellAnchor>
  <xdr:twoCellAnchor editAs="oneCell">
    <xdr:from>
      <xdr:col>4</xdr:col>
      <xdr:colOff>38100</xdr:colOff>
      <xdr:row>2293</xdr:row>
      <xdr:rowOff>11906</xdr:rowOff>
    </xdr:from>
    <xdr:to>
      <xdr:col>5</xdr:col>
      <xdr:colOff>41049</xdr:colOff>
      <xdr:row>2294</xdr:row>
      <xdr:rowOff>4149</xdr:rowOff>
    </xdr:to>
    <xdr:pic>
      <xdr:nvPicPr>
        <xdr:cNvPr id="285" name="Image 284">
          <a:extLst>
            <a:ext uri="{FF2B5EF4-FFF2-40B4-BE49-F238E27FC236}">
              <a16:creationId xmlns:a16="http://schemas.microsoft.com/office/drawing/2014/main" id="{5C50AF6F-28D1-44C9-A458-A15305396798}"/>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3476625" y="398109281"/>
          <a:ext cx="850674" cy="297043"/>
        </a:xfrm>
        <a:prstGeom prst="rect">
          <a:avLst/>
        </a:prstGeom>
      </xdr:spPr>
    </xdr:pic>
    <xdr:clientData/>
  </xdr:twoCellAnchor>
  <xdr:twoCellAnchor editAs="oneCell">
    <xdr:from>
      <xdr:col>4</xdr:col>
      <xdr:colOff>38100</xdr:colOff>
      <xdr:row>2295</xdr:row>
      <xdr:rowOff>11906</xdr:rowOff>
    </xdr:from>
    <xdr:to>
      <xdr:col>5</xdr:col>
      <xdr:colOff>41049</xdr:colOff>
      <xdr:row>2296</xdr:row>
      <xdr:rowOff>4149</xdr:rowOff>
    </xdr:to>
    <xdr:pic>
      <xdr:nvPicPr>
        <xdr:cNvPr id="286" name="Image 285">
          <a:extLst>
            <a:ext uri="{FF2B5EF4-FFF2-40B4-BE49-F238E27FC236}">
              <a16:creationId xmlns:a16="http://schemas.microsoft.com/office/drawing/2014/main" id="{91EEDA89-EB96-4D42-AE7A-4B4FBF5AEA85}"/>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3476625" y="398509331"/>
          <a:ext cx="850674" cy="297043"/>
        </a:xfrm>
        <a:prstGeom prst="rect">
          <a:avLst/>
        </a:prstGeom>
      </xdr:spPr>
    </xdr:pic>
    <xdr:clientData/>
  </xdr:twoCellAnchor>
  <xdr:twoCellAnchor editAs="oneCell">
    <xdr:from>
      <xdr:col>4</xdr:col>
      <xdr:colOff>38100</xdr:colOff>
      <xdr:row>2297</xdr:row>
      <xdr:rowOff>11906</xdr:rowOff>
    </xdr:from>
    <xdr:to>
      <xdr:col>5</xdr:col>
      <xdr:colOff>41049</xdr:colOff>
      <xdr:row>2298</xdr:row>
      <xdr:rowOff>4149</xdr:rowOff>
    </xdr:to>
    <xdr:pic>
      <xdr:nvPicPr>
        <xdr:cNvPr id="287" name="Image 286">
          <a:extLst>
            <a:ext uri="{FF2B5EF4-FFF2-40B4-BE49-F238E27FC236}">
              <a16:creationId xmlns:a16="http://schemas.microsoft.com/office/drawing/2014/main" id="{2710B7FD-29AC-4124-BCA6-4CF80023A9F4}"/>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3476625" y="398909381"/>
          <a:ext cx="850674" cy="297043"/>
        </a:xfrm>
        <a:prstGeom prst="rect">
          <a:avLst/>
        </a:prstGeom>
      </xdr:spPr>
    </xdr:pic>
    <xdr:clientData/>
  </xdr:twoCellAnchor>
  <xdr:twoCellAnchor editAs="oneCell">
    <xdr:from>
      <xdr:col>4</xdr:col>
      <xdr:colOff>38100</xdr:colOff>
      <xdr:row>2299</xdr:row>
      <xdr:rowOff>11906</xdr:rowOff>
    </xdr:from>
    <xdr:to>
      <xdr:col>5</xdr:col>
      <xdr:colOff>41049</xdr:colOff>
      <xdr:row>2300</xdr:row>
      <xdr:rowOff>4148</xdr:rowOff>
    </xdr:to>
    <xdr:pic>
      <xdr:nvPicPr>
        <xdr:cNvPr id="288" name="Image 287">
          <a:extLst>
            <a:ext uri="{FF2B5EF4-FFF2-40B4-BE49-F238E27FC236}">
              <a16:creationId xmlns:a16="http://schemas.microsoft.com/office/drawing/2014/main" id="{0100B88C-74E5-4C5D-8CA0-4F33EE99BB8F}"/>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3476625" y="399309431"/>
          <a:ext cx="850674" cy="297042"/>
        </a:xfrm>
        <a:prstGeom prst="rect">
          <a:avLst/>
        </a:prstGeom>
      </xdr:spPr>
    </xdr:pic>
    <xdr:clientData/>
  </xdr:twoCellAnchor>
  <xdr:twoCellAnchor editAs="oneCell">
    <xdr:from>
      <xdr:col>4</xdr:col>
      <xdr:colOff>28575</xdr:colOff>
      <xdr:row>2303</xdr:row>
      <xdr:rowOff>11906</xdr:rowOff>
    </xdr:from>
    <xdr:to>
      <xdr:col>5</xdr:col>
      <xdr:colOff>31524</xdr:colOff>
      <xdr:row>2304</xdr:row>
      <xdr:rowOff>4148</xdr:rowOff>
    </xdr:to>
    <xdr:pic>
      <xdr:nvPicPr>
        <xdr:cNvPr id="289" name="Image 288">
          <a:extLst>
            <a:ext uri="{FF2B5EF4-FFF2-40B4-BE49-F238E27FC236}">
              <a16:creationId xmlns:a16="http://schemas.microsoft.com/office/drawing/2014/main" id="{9D487AC4-BF8F-4E77-9ABF-6B1C34A4565C}"/>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3467100" y="399976181"/>
          <a:ext cx="850674" cy="297042"/>
        </a:xfrm>
        <a:prstGeom prst="rect">
          <a:avLst/>
        </a:prstGeom>
      </xdr:spPr>
    </xdr:pic>
    <xdr:clientData/>
  </xdr:twoCellAnchor>
  <xdr:twoCellAnchor editAs="oneCell">
    <xdr:from>
      <xdr:col>4</xdr:col>
      <xdr:colOff>28575</xdr:colOff>
      <xdr:row>2305</xdr:row>
      <xdr:rowOff>11906</xdr:rowOff>
    </xdr:from>
    <xdr:to>
      <xdr:col>5</xdr:col>
      <xdr:colOff>31524</xdr:colOff>
      <xdr:row>2306</xdr:row>
      <xdr:rowOff>4149</xdr:rowOff>
    </xdr:to>
    <xdr:pic>
      <xdr:nvPicPr>
        <xdr:cNvPr id="290" name="Image 289">
          <a:extLst>
            <a:ext uri="{FF2B5EF4-FFF2-40B4-BE49-F238E27FC236}">
              <a16:creationId xmlns:a16="http://schemas.microsoft.com/office/drawing/2014/main" id="{A9C566E6-96AB-4CB6-95FE-D3D2EDCB53A0}"/>
            </a:ext>
          </a:extLst>
        </xdr:cNvPr>
        <xdr:cNvPicPr>
          <a:picLocks noChangeAspect="1"/>
        </xdr:cNvPicPr>
      </xdr:nvPicPr>
      <xdr:blipFill>
        <a:blip xmlns:r="http://schemas.openxmlformats.org/officeDocument/2006/relationships" r:embed="rId235" cstate="print">
          <a:extLst>
            <a:ext uri="{28A0092B-C50C-407E-A947-70E740481C1C}">
              <a14:useLocalDpi xmlns:a14="http://schemas.microsoft.com/office/drawing/2010/main" val="0"/>
            </a:ext>
          </a:extLst>
        </a:blip>
        <a:stretch>
          <a:fillRect/>
        </a:stretch>
      </xdr:blipFill>
      <xdr:spPr>
        <a:xfrm>
          <a:off x="3467100" y="400404806"/>
          <a:ext cx="850674" cy="297043"/>
        </a:xfrm>
        <a:prstGeom prst="rect">
          <a:avLst/>
        </a:prstGeom>
      </xdr:spPr>
    </xdr:pic>
    <xdr:clientData/>
  </xdr:twoCellAnchor>
  <xdr:twoCellAnchor editAs="oneCell">
    <xdr:from>
      <xdr:col>4</xdr:col>
      <xdr:colOff>28575</xdr:colOff>
      <xdr:row>2307</xdr:row>
      <xdr:rowOff>11905</xdr:rowOff>
    </xdr:from>
    <xdr:to>
      <xdr:col>5</xdr:col>
      <xdr:colOff>31524</xdr:colOff>
      <xdr:row>2308</xdr:row>
      <xdr:rowOff>4148</xdr:rowOff>
    </xdr:to>
    <xdr:pic>
      <xdr:nvPicPr>
        <xdr:cNvPr id="291" name="Image 290">
          <a:extLst>
            <a:ext uri="{FF2B5EF4-FFF2-40B4-BE49-F238E27FC236}">
              <a16:creationId xmlns:a16="http://schemas.microsoft.com/office/drawing/2014/main" id="{73B23825-EC3D-48D7-B0B2-D42A7E4A57EF}"/>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3467100" y="400804855"/>
          <a:ext cx="850674" cy="297043"/>
        </a:xfrm>
        <a:prstGeom prst="rect">
          <a:avLst/>
        </a:prstGeom>
      </xdr:spPr>
    </xdr:pic>
    <xdr:clientData/>
  </xdr:twoCellAnchor>
  <xdr:twoCellAnchor editAs="oneCell">
    <xdr:from>
      <xdr:col>4</xdr:col>
      <xdr:colOff>28575</xdr:colOff>
      <xdr:row>2309</xdr:row>
      <xdr:rowOff>11906</xdr:rowOff>
    </xdr:from>
    <xdr:to>
      <xdr:col>5</xdr:col>
      <xdr:colOff>31524</xdr:colOff>
      <xdr:row>2310</xdr:row>
      <xdr:rowOff>4149</xdr:rowOff>
    </xdr:to>
    <xdr:pic>
      <xdr:nvPicPr>
        <xdr:cNvPr id="292" name="Image 291">
          <a:extLst>
            <a:ext uri="{FF2B5EF4-FFF2-40B4-BE49-F238E27FC236}">
              <a16:creationId xmlns:a16="http://schemas.microsoft.com/office/drawing/2014/main" id="{131B7B6C-7CA7-4E5E-9F88-339AEAFF8F98}"/>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3467100" y="401204906"/>
          <a:ext cx="850674" cy="297043"/>
        </a:xfrm>
        <a:prstGeom prst="rect">
          <a:avLst/>
        </a:prstGeom>
      </xdr:spPr>
    </xdr:pic>
    <xdr:clientData/>
  </xdr:twoCellAnchor>
  <xdr:twoCellAnchor editAs="oneCell">
    <xdr:from>
      <xdr:col>4</xdr:col>
      <xdr:colOff>28575</xdr:colOff>
      <xdr:row>2311</xdr:row>
      <xdr:rowOff>11906</xdr:rowOff>
    </xdr:from>
    <xdr:to>
      <xdr:col>5</xdr:col>
      <xdr:colOff>31524</xdr:colOff>
      <xdr:row>2312</xdr:row>
      <xdr:rowOff>4149</xdr:rowOff>
    </xdr:to>
    <xdr:pic>
      <xdr:nvPicPr>
        <xdr:cNvPr id="293" name="Image 292">
          <a:extLst>
            <a:ext uri="{FF2B5EF4-FFF2-40B4-BE49-F238E27FC236}">
              <a16:creationId xmlns:a16="http://schemas.microsoft.com/office/drawing/2014/main" id="{CD62E690-F8D4-4A5D-BD1C-17EAB2FED67F}"/>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3467100" y="401604956"/>
          <a:ext cx="850674" cy="297043"/>
        </a:xfrm>
        <a:prstGeom prst="rect">
          <a:avLst/>
        </a:prstGeom>
      </xdr:spPr>
    </xdr:pic>
    <xdr:clientData/>
  </xdr:twoCellAnchor>
  <xdr:twoCellAnchor editAs="oneCell">
    <xdr:from>
      <xdr:col>4</xdr:col>
      <xdr:colOff>28575</xdr:colOff>
      <xdr:row>2313</xdr:row>
      <xdr:rowOff>11906</xdr:rowOff>
    </xdr:from>
    <xdr:to>
      <xdr:col>5</xdr:col>
      <xdr:colOff>31524</xdr:colOff>
      <xdr:row>2314</xdr:row>
      <xdr:rowOff>4148</xdr:rowOff>
    </xdr:to>
    <xdr:pic>
      <xdr:nvPicPr>
        <xdr:cNvPr id="294" name="Image 293">
          <a:extLst>
            <a:ext uri="{FF2B5EF4-FFF2-40B4-BE49-F238E27FC236}">
              <a16:creationId xmlns:a16="http://schemas.microsoft.com/office/drawing/2014/main" id="{FAE7D60D-7B9B-43AC-B680-E093F9160457}"/>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3467100" y="402005006"/>
          <a:ext cx="850674" cy="297042"/>
        </a:xfrm>
        <a:prstGeom prst="rect">
          <a:avLst/>
        </a:prstGeom>
      </xdr:spPr>
    </xdr:pic>
    <xdr:clientData/>
  </xdr:twoCellAnchor>
  <xdr:twoCellAnchor editAs="oneCell">
    <xdr:from>
      <xdr:col>4</xdr:col>
      <xdr:colOff>28575</xdr:colOff>
      <xdr:row>2324</xdr:row>
      <xdr:rowOff>11906</xdr:rowOff>
    </xdr:from>
    <xdr:to>
      <xdr:col>5</xdr:col>
      <xdr:colOff>31524</xdr:colOff>
      <xdr:row>2325</xdr:row>
      <xdr:rowOff>4149</xdr:rowOff>
    </xdr:to>
    <xdr:pic>
      <xdr:nvPicPr>
        <xdr:cNvPr id="295" name="Image 294">
          <a:extLst>
            <a:ext uri="{FF2B5EF4-FFF2-40B4-BE49-F238E27FC236}">
              <a16:creationId xmlns:a16="http://schemas.microsoft.com/office/drawing/2014/main" id="{CC2F250A-BC82-4477-B4BE-05941AE61E2F}"/>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3467100" y="403967156"/>
          <a:ext cx="850674" cy="297043"/>
        </a:xfrm>
        <a:prstGeom prst="rect">
          <a:avLst/>
        </a:prstGeom>
      </xdr:spPr>
    </xdr:pic>
    <xdr:clientData/>
  </xdr:twoCellAnchor>
  <xdr:twoCellAnchor editAs="oneCell">
    <xdr:from>
      <xdr:col>4</xdr:col>
      <xdr:colOff>28575</xdr:colOff>
      <xdr:row>2326</xdr:row>
      <xdr:rowOff>11906</xdr:rowOff>
    </xdr:from>
    <xdr:to>
      <xdr:col>5</xdr:col>
      <xdr:colOff>31524</xdr:colOff>
      <xdr:row>2327</xdr:row>
      <xdr:rowOff>4148</xdr:rowOff>
    </xdr:to>
    <xdr:pic>
      <xdr:nvPicPr>
        <xdr:cNvPr id="296" name="Image 295">
          <a:extLst>
            <a:ext uri="{FF2B5EF4-FFF2-40B4-BE49-F238E27FC236}">
              <a16:creationId xmlns:a16="http://schemas.microsoft.com/office/drawing/2014/main" id="{834BAC65-E81A-4D69-84FA-D0811B36E931}"/>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3467100" y="404367206"/>
          <a:ext cx="850674" cy="297042"/>
        </a:xfrm>
        <a:prstGeom prst="rect">
          <a:avLst/>
        </a:prstGeom>
      </xdr:spPr>
    </xdr:pic>
    <xdr:clientData/>
  </xdr:twoCellAnchor>
  <xdr:twoCellAnchor editAs="oneCell">
    <xdr:from>
      <xdr:col>4</xdr:col>
      <xdr:colOff>28575</xdr:colOff>
      <xdr:row>2328</xdr:row>
      <xdr:rowOff>11906</xdr:rowOff>
    </xdr:from>
    <xdr:to>
      <xdr:col>5</xdr:col>
      <xdr:colOff>31524</xdr:colOff>
      <xdr:row>2329</xdr:row>
      <xdr:rowOff>4149</xdr:rowOff>
    </xdr:to>
    <xdr:pic>
      <xdr:nvPicPr>
        <xdr:cNvPr id="297" name="Image 296">
          <a:extLst>
            <a:ext uri="{FF2B5EF4-FFF2-40B4-BE49-F238E27FC236}">
              <a16:creationId xmlns:a16="http://schemas.microsoft.com/office/drawing/2014/main" id="{D1030B65-FE79-4C9B-8D52-886D380EEE7E}"/>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3467100" y="404767256"/>
          <a:ext cx="850674" cy="297043"/>
        </a:xfrm>
        <a:prstGeom prst="rect">
          <a:avLst/>
        </a:prstGeom>
      </xdr:spPr>
    </xdr:pic>
    <xdr:clientData/>
  </xdr:twoCellAnchor>
  <xdr:twoCellAnchor editAs="oneCell">
    <xdr:from>
      <xdr:col>4</xdr:col>
      <xdr:colOff>28575</xdr:colOff>
      <xdr:row>2330</xdr:row>
      <xdr:rowOff>11906</xdr:rowOff>
    </xdr:from>
    <xdr:to>
      <xdr:col>5</xdr:col>
      <xdr:colOff>31524</xdr:colOff>
      <xdr:row>2331</xdr:row>
      <xdr:rowOff>4149</xdr:rowOff>
    </xdr:to>
    <xdr:pic>
      <xdr:nvPicPr>
        <xdr:cNvPr id="298" name="Image 297">
          <a:extLst>
            <a:ext uri="{FF2B5EF4-FFF2-40B4-BE49-F238E27FC236}">
              <a16:creationId xmlns:a16="http://schemas.microsoft.com/office/drawing/2014/main" id="{02CDA17C-A189-436C-8763-C251685164F2}"/>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3467100" y="405167306"/>
          <a:ext cx="850674" cy="297043"/>
        </a:xfrm>
        <a:prstGeom prst="rect">
          <a:avLst/>
        </a:prstGeom>
      </xdr:spPr>
    </xdr:pic>
    <xdr:clientData/>
  </xdr:twoCellAnchor>
  <xdr:twoCellAnchor editAs="oneCell">
    <xdr:from>
      <xdr:col>4</xdr:col>
      <xdr:colOff>28575</xdr:colOff>
      <xdr:row>2332</xdr:row>
      <xdr:rowOff>11906</xdr:rowOff>
    </xdr:from>
    <xdr:to>
      <xdr:col>5</xdr:col>
      <xdr:colOff>31524</xdr:colOff>
      <xdr:row>2333</xdr:row>
      <xdr:rowOff>4149</xdr:rowOff>
    </xdr:to>
    <xdr:pic>
      <xdr:nvPicPr>
        <xdr:cNvPr id="299" name="Image 298">
          <a:extLst>
            <a:ext uri="{FF2B5EF4-FFF2-40B4-BE49-F238E27FC236}">
              <a16:creationId xmlns:a16="http://schemas.microsoft.com/office/drawing/2014/main" id="{10564C8B-8C58-4EC3-975C-8B04F36402BF}"/>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3467100" y="405567356"/>
          <a:ext cx="850674" cy="297043"/>
        </a:xfrm>
        <a:prstGeom prst="rect">
          <a:avLst/>
        </a:prstGeom>
      </xdr:spPr>
    </xdr:pic>
    <xdr:clientData/>
  </xdr:twoCellAnchor>
  <xdr:twoCellAnchor editAs="oneCell">
    <xdr:from>
      <xdr:col>4</xdr:col>
      <xdr:colOff>28575</xdr:colOff>
      <xdr:row>2334</xdr:row>
      <xdr:rowOff>11906</xdr:rowOff>
    </xdr:from>
    <xdr:to>
      <xdr:col>5</xdr:col>
      <xdr:colOff>31524</xdr:colOff>
      <xdr:row>2335</xdr:row>
      <xdr:rowOff>4149</xdr:rowOff>
    </xdr:to>
    <xdr:pic>
      <xdr:nvPicPr>
        <xdr:cNvPr id="300" name="Image 299">
          <a:extLst>
            <a:ext uri="{FF2B5EF4-FFF2-40B4-BE49-F238E27FC236}">
              <a16:creationId xmlns:a16="http://schemas.microsoft.com/office/drawing/2014/main" id="{B8FFE795-3018-489A-9071-C643C450B932}"/>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3467100" y="405967406"/>
          <a:ext cx="850674" cy="297043"/>
        </a:xfrm>
        <a:prstGeom prst="rect">
          <a:avLst/>
        </a:prstGeom>
      </xdr:spPr>
    </xdr:pic>
    <xdr:clientData/>
  </xdr:twoCellAnchor>
  <xdr:twoCellAnchor editAs="oneCell">
    <xdr:from>
      <xdr:col>4</xdr:col>
      <xdr:colOff>28575</xdr:colOff>
      <xdr:row>2338</xdr:row>
      <xdr:rowOff>11906</xdr:rowOff>
    </xdr:from>
    <xdr:to>
      <xdr:col>5</xdr:col>
      <xdr:colOff>31524</xdr:colOff>
      <xdr:row>2339</xdr:row>
      <xdr:rowOff>4149</xdr:rowOff>
    </xdr:to>
    <xdr:pic>
      <xdr:nvPicPr>
        <xdr:cNvPr id="301" name="Image 300">
          <a:extLst>
            <a:ext uri="{FF2B5EF4-FFF2-40B4-BE49-F238E27FC236}">
              <a16:creationId xmlns:a16="http://schemas.microsoft.com/office/drawing/2014/main" id="{1F6DFDB8-495F-49F5-8E83-D4039F41B2C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3467100" y="406634156"/>
          <a:ext cx="850674" cy="297043"/>
        </a:xfrm>
        <a:prstGeom prst="rect">
          <a:avLst/>
        </a:prstGeom>
      </xdr:spPr>
    </xdr:pic>
    <xdr:clientData/>
  </xdr:twoCellAnchor>
  <xdr:twoCellAnchor editAs="oneCell">
    <xdr:from>
      <xdr:col>4</xdr:col>
      <xdr:colOff>28575</xdr:colOff>
      <xdr:row>2340</xdr:row>
      <xdr:rowOff>11906</xdr:rowOff>
    </xdr:from>
    <xdr:to>
      <xdr:col>5</xdr:col>
      <xdr:colOff>31524</xdr:colOff>
      <xdr:row>2341</xdr:row>
      <xdr:rowOff>4149</xdr:rowOff>
    </xdr:to>
    <xdr:pic>
      <xdr:nvPicPr>
        <xdr:cNvPr id="302" name="Image 301">
          <a:extLst>
            <a:ext uri="{FF2B5EF4-FFF2-40B4-BE49-F238E27FC236}">
              <a16:creationId xmlns:a16="http://schemas.microsoft.com/office/drawing/2014/main" id="{02901282-19BB-466B-8D6E-2791D5B95C1C}"/>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3467100" y="407034206"/>
          <a:ext cx="850674" cy="297043"/>
        </a:xfrm>
        <a:prstGeom prst="rect">
          <a:avLst/>
        </a:prstGeom>
      </xdr:spPr>
    </xdr:pic>
    <xdr:clientData/>
  </xdr:twoCellAnchor>
  <xdr:twoCellAnchor editAs="oneCell">
    <xdr:from>
      <xdr:col>4</xdr:col>
      <xdr:colOff>28575</xdr:colOff>
      <xdr:row>2342</xdr:row>
      <xdr:rowOff>11906</xdr:rowOff>
    </xdr:from>
    <xdr:to>
      <xdr:col>5</xdr:col>
      <xdr:colOff>31524</xdr:colOff>
      <xdr:row>2343</xdr:row>
      <xdr:rowOff>4149</xdr:rowOff>
    </xdr:to>
    <xdr:pic>
      <xdr:nvPicPr>
        <xdr:cNvPr id="303" name="Image 302">
          <a:extLst>
            <a:ext uri="{FF2B5EF4-FFF2-40B4-BE49-F238E27FC236}">
              <a16:creationId xmlns:a16="http://schemas.microsoft.com/office/drawing/2014/main" id="{CC7736C7-F0D7-4805-9E2F-2DA2E94FB243}"/>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3467100" y="407434256"/>
          <a:ext cx="850674" cy="297043"/>
        </a:xfrm>
        <a:prstGeom prst="rect">
          <a:avLst/>
        </a:prstGeom>
      </xdr:spPr>
    </xdr:pic>
    <xdr:clientData/>
  </xdr:twoCellAnchor>
  <xdr:twoCellAnchor editAs="oneCell">
    <xdr:from>
      <xdr:col>4</xdr:col>
      <xdr:colOff>28575</xdr:colOff>
      <xdr:row>2344</xdr:row>
      <xdr:rowOff>11906</xdr:rowOff>
    </xdr:from>
    <xdr:to>
      <xdr:col>5</xdr:col>
      <xdr:colOff>31524</xdr:colOff>
      <xdr:row>2345</xdr:row>
      <xdr:rowOff>4148</xdr:rowOff>
    </xdr:to>
    <xdr:pic>
      <xdr:nvPicPr>
        <xdr:cNvPr id="304" name="Image 303">
          <a:extLst>
            <a:ext uri="{FF2B5EF4-FFF2-40B4-BE49-F238E27FC236}">
              <a16:creationId xmlns:a16="http://schemas.microsoft.com/office/drawing/2014/main" id="{70FE4272-5EC0-4025-8761-FC38B46B436F}"/>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3467100" y="407834306"/>
          <a:ext cx="850674" cy="297042"/>
        </a:xfrm>
        <a:prstGeom prst="rect">
          <a:avLst/>
        </a:prstGeom>
      </xdr:spPr>
    </xdr:pic>
    <xdr:clientData/>
  </xdr:twoCellAnchor>
  <xdr:twoCellAnchor editAs="oneCell">
    <xdr:from>
      <xdr:col>4</xdr:col>
      <xdr:colOff>28575</xdr:colOff>
      <xdr:row>2346</xdr:row>
      <xdr:rowOff>11906</xdr:rowOff>
    </xdr:from>
    <xdr:to>
      <xdr:col>5</xdr:col>
      <xdr:colOff>31524</xdr:colOff>
      <xdr:row>2347</xdr:row>
      <xdr:rowOff>4149</xdr:rowOff>
    </xdr:to>
    <xdr:pic>
      <xdr:nvPicPr>
        <xdr:cNvPr id="305" name="Image 304">
          <a:extLst>
            <a:ext uri="{FF2B5EF4-FFF2-40B4-BE49-F238E27FC236}">
              <a16:creationId xmlns:a16="http://schemas.microsoft.com/office/drawing/2014/main" id="{038451AB-C304-4393-8A3C-A464350DE80F}"/>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3467100" y="408234356"/>
          <a:ext cx="850674" cy="297043"/>
        </a:xfrm>
        <a:prstGeom prst="rect">
          <a:avLst/>
        </a:prstGeom>
      </xdr:spPr>
    </xdr:pic>
    <xdr:clientData/>
  </xdr:twoCellAnchor>
  <xdr:twoCellAnchor editAs="oneCell">
    <xdr:from>
      <xdr:col>4</xdr:col>
      <xdr:colOff>28575</xdr:colOff>
      <xdr:row>2348</xdr:row>
      <xdr:rowOff>11906</xdr:rowOff>
    </xdr:from>
    <xdr:to>
      <xdr:col>5</xdr:col>
      <xdr:colOff>31524</xdr:colOff>
      <xdr:row>2349</xdr:row>
      <xdr:rowOff>4149</xdr:rowOff>
    </xdr:to>
    <xdr:pic>
      <xdr:nvPicPr>
        <xdr:cNvPr id="306" name="Image 305">
          <a:extLst>
            <a:ext uri="{FF2B5EF4-FFF2-40B4-BE49-F238E27FC236}">
              <a16:creationId xmlns:a16="http://schemas.microsoft.com/office/drawing/2014/main" id="{8452F563-47E0-4485-B55F-1A5E50176417}"/>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3467100" y="408634406"/>
          <a:ext cx="850674" cy="297043"/>
        </a:xfrm>
        <a:prstGeom prst="rect">
          <a:avLst/>
        </a:prstGeom>
      </xdr:spPr>
    </xdr:pic>
    <xdr:clientData/>
  </xdr:twoCellAnchor>
  <xdr:twoCellAnchor editAs="oneCell">
    <xdr:from>
      <xdr:col>4</xdr:col>
      <xdr:colOff>7144</xdr:colOff>
      <xdr:row>2439</xdr:row>
      <xdr:rowOff>11906</xdr:rowOff>
    </xdr:from>
    <xdr:to>
      <xdr:col>5</xdr:col>
      <xdr:colOff>21063</xdr:colOff>
      <xdr:row>2440</xdr:row>
      <xdr:rowOff>2306</xdr:rowOff>
    </xdr:to>
    <xdr:pic>
      <xdr:nvPicPr>
        <xdr:cNvPr id="307" name="Image 306">
          <a:extLst>
            <a:ext uri="{FF2B5EF4-FFF2-40B4-BE49-F238E27FC236}">
              <a16:creationId xmlns:a16="http://schemas.microsoft.com/office/drawing/2014/main" id="{FAEC6642-D4A3-4E32-8359-E1352F1F80AE}"/>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3445669" y="425360306"/>
          <a:ext cx="861644" cy="295200"/>
        </a:xfrm>
        <a:prstGeom prst="rect">
          <a:avLst/>
        </a:prstGeom>
      </xdr:spPr>
    </xdr:pic>
    <xdr:clientData/>
  </xdr:twoCellAnchor>
  <xdr:twoCellAnchor editAs="oneCell">
    <xdr:from>
      <xdr:col>4</xdr:col>
      <xdr:colOff>7144</xdr:colOff>
      <xdr:row>2441</xdr:row>
      <xdr:rowOff>9525</xdr:rowOff>
    </xdr:from>
    <xdr:to>
      <xdr:col>5</xdr:col>
      <xdr:colOff>21063</xdr:colOff>
      <xdr:row>2442</xdr:row>
      <xdr:rowOff>3463</xdr:rowOff>
    </xdr:to>
    <xdr:pic>
      <xdr:nvPicPr>
        <xdr:cNvPr id="308" name="Image 307">
          <a:extLst>
            <a:ext uri="{FF2B5EF4-FFF2-40B4-BE49-F238E27FC236}">
              <a16:creationId xmlns:a16="http://schemas.microsoft.com/office/drawing/2014/main" id="{ACF8FB2B-D972-449E-B86C-71A185DEB3BE}"/>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3445669" y="425757975"/>
          <a:ext cx="861644" cy="298738"/>
        </a:xfrm>
        <a:prstGeom prst="rect">
          <a:avLst/>
        </a:prstGeom>
      </xdr:spPr>
    </xdr:pic>
    <xdr:clientData/>
  </xdr:twoCellAnchor>
  <xdr:twoCellAnchor editAs="oneCell">
    <xdr:from>
      <xdr:col>4</xdr:col>
      <xdr:colOff>7144</xdr:colOff>
      <xdr:row>2445</xdr:row>
      <xdr:rowOff>15477</xdr:rowOff>
    </xdr:from>
    <xdr:to>
      <xdr:col>5</xdr:col>
      <xdr:colOff>11673</xdr:colOff>
      <xdr:row>2446</xdr:row>
      <xdr:rowOff>3972</xdr:rowOff>
    </xdr:to>
    <xdr:pic>
      <xdr:nvPicPr>
        <xdr:cNvPr id="309" name="Image 308">
          <a:extLst>
            <a:ext uri="{FF2B5EF4-FFF2-40B4-BE49-F238E27FC236}">
              <a16:creationId xmlns:a16="http://schemas.microsoft.com/office/drawing/2014/main" id="{6FCD1A8B-A0F4-4711-A818-008CD049AE4E}"/>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3445669" y="426430677"/>
          <a:ext cx="852254" cy="293295"/>
        </a:xfrm>
        <a:prstGeom prst="rect">
          <a:avLst/>
        </a:prstGeom>
      </xdr:spPr>
    </xdr:pic>
    <xdr:clientData/>
  </xdr:twoCellAnchor>
  <xdr:twoCellAnchor editAs="oneCell">
    <xdr:from>
      <xdr:col>4</xdr:col>
      <xdr:colOff>7144</xdr:colOff>
      <xdr:row>2447</xdr:row>
      <xdr:rowOff>7144</xdr:rowOff>
    </xdr:from>
    <xdr:to>
      <xdr:col>5</xdr:col>
      <xdr:colOff>21063</xdr:colOff>
      <xdr:row>2448</xdr:row>
      <xdr:rowOff>2987</xdr:rowOff>
    </xdr:to>
    <xdr:pic>
      <xdr:nvPicPr>
        <xdr:cNvPr id="310" name="Image 309">
          <a:extLst>
            <a:ext uri="{FF2B5EF4-FFF2-40B4-BE49-F238E27FC236}">
              <a16:creationId xmlns:a16="http://schemas.microsoft.com/office/drawing/2014/main" id="{9D6481A5-8FFD-45C7-9879-E8C2E9574F0E}"/>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3445669" y="426822394"/>
          <a:ext cx="861644" cy="300643"/>
        </a:xfrm>
        <a:prstGeom prst="rect">
          <a:avLst/>
        </a:prstGeom>
      </xdr:spPr>
    </xdr:pic>
    <xdr:clientData/>
  </xdr:twoCellAnchor>
  <xdr:twoCellAnchor editAs="oneCell">
    <xdr:from>
      <xdr:col>4</xdr:col>
      <xdr:colOff>7144</xdr:colOff>
      <xdr:row>2451</xdr:row>
      <xdr:rowOff>11906</xdr:rowOff>
    </xdr:from>
    <xdr:to>
      <xdr:col>5</xdr:col>
      <xdr:colOff>21063</xdr:colOff>
      <xdr:row>2452</xdr:row>
      <xdr:rowOff>2306</xdr:rowOff>
    </xdr:to>
    <xdr:pic>
      <xdr:nvPicPr>
        <xdr:cNvPr id="311" name="Image 310">
          <a:extLst>
            <a:ext uri="{FF2B5EF4-FFF2-40B4-BE49-F238E27FC236}">
              <a16:creationId xmlns:a16="http://schemas.microsoft.com/office/drawing/2014/main" id="{73AFD836-D0D9-4CDE-9426-C66F12944B2A}"/>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3445669" y="427493906"/>
          <a:ext cx="861644" cy="295200"/>
        </a:xfrm>
        <a:prstGeom prst="rect">
          <a:avLst/>
        </a:prstGeom>
      </xdr:spPr>
    </xdr:pic>
    <xdr:clientData/>
  </xdr:twoCellAnchor>
  <xdr:twoCellAnchor editAs="oneCell">
    <xdr:from>
      <xdr:col>4</xdr:col>
      <xdr:colOff>7144</xdr:colOff>
      <xdr:row>2453</xdr:row>
      <xdr:rowOff>9525</xdr:rowOff>
    </xdr:from>
    <xdr:to>
      <xdr:col>5</xdr:col>
      <xdr:colOff>21063</xdr:colOff>
      <xdr:row>2454</xdr:row>
      <xdr:rowOff>3462</xdr:rowOff>
    </xdr:to>
    <xdr:pic>
      <xdr:nvPicPr>
        <xdr:cNvPr id="312" name="Image 311">
          <a:extLst>
            <a:ext uri="{FF2B5EF4-FFF2-40B4-BE49-F238E27FC236}">
              <a16:creationId xmlns:a16="http://schemas.microsoft.com/office/drawing/2014/main" id="{8521C527-5723-443C-924B-E9346EF61F87}"/>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3445669" y="427891575"/>
          <a:ext cx="861644" cy="298737"/>
        </a:xfrm>
        <a:prstGeom prst="rect">
          <a:avLst/>
        </a:prstGeom>
      </xdr:spPr>
    </xdr:pic>
    <xdr:clientData/>
  </xdr:twoCellAnchor>
  <xdr:twoCellAnchor editAs="oneCell">
    <xdr:from>
      <xdr:col>4</xdr:col>
      <xdr:colOff>7144</xdr:colOff>
      <xdr:row>2457</xdr:row>
      <xdr:rowOff>9525</xdr:rowOff>
    </xdr:from>
    <xdr:to>
      <xdr:col>5</xdr:col>
      <xdr:colOff>21063</xdr:colOff>
      <xdr:row>2458</xdr:row>
      <xdr:rowOff>3462</xdr:rowOff>
    </xdr:to>
    <xdr:pic>
      <xdr:nvPicPr>
        <xdr:cNvPr id="313" name="Image 312">
          <a:extLst>
            <a:ext uri="{FF2B5EF4-FFF2-40B4-BE49-F238E27FC236}">
              <a16:creationId xmlns:a16="http://schemas.microsoft.com/office/drawing/2014/main" id="{B3E4D814-EC9F-400D-8E70-E94041E5ADD2}"/>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3445669" y="428558325"/>
          <a:ext cx="861644" cy="298737"/>
        </a:xfrm>
        <a:prstGeom prst="rect">
          <a:avLst/>
        </a:prstGeom>
      </xdr:spPr>
    </xdr:pic>
    <xdr:clientData/>
  </xdr:twoCellAnchor>
  <xdr:twoCellAnchor editAs="oneCell">
    <xdr:from>
      <xdr:col>4</xdr:col>
      <xdr:colOff>7144</xdr:colOff>
      <xdr:row>2459</xdr:row>
      <xdr:rowOff>7144</xdr:rowOff>
    </xdr:from>
    <xdr:to>
      <xdr:col>5</xdr:col>
      <xdr:colOff>21063</xdr:colOff>
      <xdr:row>2460</xdr:row>
      <xdr:rowOff>2987</xdr:rowOff>
    </xdr:to>
    <xdr:pic>
      <xdr:nvPicPr>
        <xdr:cNvPr id="314" name="Image 313">
          <a:extLst>
            <a:ext uri="{FF2B5EF4-FFF2-40B4-BE49-F238E27FC236}">
              <a16:creationId xmlns:a16="http://schemas.microsoft.com/office/drawing/2014/main" id="{1C6A22F0-A385-4CCC-87DB-B53BFDDED558}"/>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3445669" y="428955994"/>
          <a:ext cx="861644" cy="300643"/>
        </a:xfrm>
        <a:prstGeom prst="rect">
          <a:avLst/>
        </a:prstGeom>
      </xdr:spPr>
    </xdr:pic>
    <xdr:clientData/>
  </xdr:twoCellAnchor>
  <xdr:twoCellAnchor editAs="oneCell">
    <xdr:from>
      <xdr:col>4</xdr:col>
      <xdr:colOff>7144</xdr:colOff>
      <xdr:row>2463</xdr:row>
      <xdr:rowOff>11906</xdr:rowOff>
    </xdr:from>
    <xdr:to>
      <xdr:col>5</xdr:col>
      <xdr:colOff>21063</xdr:colOff>
      <xdr:row>2464</xdr:row>
      <xdr:rowOff>2306</xdr:rowOff>
    </xdr:to>
    <xdr:pic>
      <xdr:nvPicPr>
        <xdr:cNvPr id="315" name="Image 314">
          <a:extLst>
            <a:ext uri="{FF2B5EF4-FFF2-40B4-BE49-F238E27FC236}">
              <a16:creationId xmlns:a16="http://schemas.microsoft.com/office/drawing/2014/main" id="{8DD8B0B3-E20C-4C04-8B05-602B4B67DAF6}"/>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3445669" y="429627506"/>
          <a:ext cx="861644" cy="295200"/>
        </a:xfrm>
        <a:prstGeom prst="rect">
          <a:avLst/>
        </a:prstGeom>
      </xdr:spPr>
    </xdr:pic>
    <xdr:clientData/>
  </xdr:twoCellAnchor>
  <xdr:twoCellAnchor editAs="oneCell">
    <xdr:from>
      <xdr:col>4</xdr:col>
      <xdr:colOff>7144</xdr:colOff>
      <xdr:row>2465</xdr:row>
      <xdr:rowOff>9524</xdr:rowOff>
    </xdr:from>
    <xdr:to>
      <xdr:col>5</xdr:col>
      <xdr:colOff>21063</xdr:colOff>
      <xdr:row>2466</xdr:row>
      <xdr:rowOff>3462</xdr:rowOff>
    </xdr:to>
    <xdr:pic>
      <xdr:nvPicPr>
        <xdr:cNvPr id="316" name="Image 315">
          <a:extLst>
            <a:ext uri="{FF2B5EF4-FFF2-40B4-BE49-F238E27FC236}">
              <a16:creationId xmlns:a16="http://schemas.microsoft.com/office/drawing/2014/main" id="{B8FF0DAE-4131-47A9-B12C-45EC4D84ADF8}"/>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3445669" y="430025174"/>
          <a:ext cx="861644" cy="298738"/>
        </a:xfrm>
        <a:prstGeom prst="rect">
          <a:avLst/>
        </a:prstGeom>
      </xdr:spPr>
    </xdr:pic>
    <xdr:clientData/>
  </xdr:twoCellAnchor>
  <xdr:twoCellAnchor editAs="oneCell">
    <xdr:from>
      <xdr:col>4</xdr:col>
      <xdr:colOff>5238</xdr:colOff>
      <xdr:row>2469</xdr:row>
      <xdr:rowOff>15478</xdr:rowOff>
    </xdr:from>
    <xdr:to>
      <xdr:col>4</xdr:col>
      <xdr:colOff>842408</xdr:colOff>
      <xdr:row>2470</xdr:row>
      <xdr:rowOff>3973</xdr:rowOff>
    </xdr:to>
    <xdr:pic>
      <xdr:nvPicPr>
        <xdr:cNvPr id="317" name="Image 316">
          <a:extLst>
            <a:ext uri="{FF2B5EF4-FFF2-40B4-BE49-F238E27FC236}">
              <a16:creationId xmlns:a16="http://schemas.microsoft.com/office/drawing/2014/main" id="{EC054FD4-5415-4EDB-AB04-EC3CD22F24E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3443763" y="430697878"/>
          <a:ext cx="837170" cy="293295"/>
        </a:xfrm>
        <a:prstGeom prst="rect">
          <a:avLst/>
        </a:prstGeom>
      </xdr:spPr>
    </xdr:pic>
    <xdr:clientData/>
  </xdr:twoCellAnchor>
  <xdr:twoCellAnchor editAs="oneCell">
    <xdr:from>
      <xdr:col>4</xdr:col>
      <xdr:colOff>7144</xdr:colOff>
      <xdr:row>2471</xdr:row>
      <xdr:rowOff>13096</xdr:rowOff>
    </xdr:from>
    <xdr:to>
      <xdr:col>5</xdr:col>
      <xdr:colOff>21063</xdr:colOff>
      <xdr:row>2472</xdr:row>
      <xdr:rowOff>3496</xdr:rowOff>
    </xdr:to>
    <xdr:pic>
      <xdr:nvPicPr>
        <xdr:cNvPr id="318" name="Image 317">
          <a:extLst>
            <a:ext uri="{FF2B5EF4-FFF2-40B4-BE49-F238E27FC236}">
              <a16:creationId xmlns:a16="http://schemas.microsoft.com/office/drawing/2014/main" id="{5D14728B-97E0-4175-B1C3-05CB764E1079}"/>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3445669" y="431095546"/>
          <a:ext cx="861644" cy="295200"/>
        </a:xfrm>
        <a:prstGeom prst="rect">
          <a:avLst/>
        </a:prstGeom>
      </xdr:spPr>
    </xdr:pic>
    <xdr:clientData/>
  </xdr:twoCellAnchor>
  <xdr:twoCellAnchor editAs="oneCell">
    <xdr:from>
      <xdr:col>4</xdr:col>
      <xdr:colOff>7144</xdr:colOff>
      <xdr:row>2475</xdr:row>
      <xdr:rowOff>11907</xdr:rowOff>
    </xdr:from>
    <xdr:to>
      <xdr:col>5</xdr:col>
      <xdr:colOff>21063</xdr:colOff>
      <xdr:row>2476</xdr:row>
      <xdr:rowOff>2307</xdr:rowOff>
    </xdr:to>
    <xdr:pic>
      <xdr:nvPicPr>
        <xdr:cNvPr id="319" name="Image 318">
          <a:extLst>
            <a:ext uri="{FF2B5EF4-FFF2-40B4-BE49-F238E27FC236}">
              <a16:creationId xmlns:a16="http://schemas.microsoft.com/office/drawing/2014/main" id="{A3F37CCC-6BBD-4BFF-A5F9-075838347A16}"/>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3445669" y="431761107"/>
          <a:ext cx="861644" cy="295200"/>
        </a:xfrm>
        <a:prstGeom prst="rect">
          <a:avLst/>
        </a:prstGeom>
      </xdr:spPr>
    </xdr:pic>
    <xdr:clientData/>
  </xdr:twoCellAnchor>
  <xdr:twoCellAnchor editAs="oneCell">
    <xdr:from>
      <xdr:col>4</xdr:col>
      <xdr:colOff>7144</xdr:colOff>
      <xdr:row>2477</xdr:row>
      <xdr:rowOff>3573</xdr:rowOff>
    </xdr:from>
    <xdr:to>
      <xdr:col>5</xdr:col>
      <xdr:colOff>21063</xdr:colOff>
      <xdr:row>2477</xdr:row>
      <xdr:rowOff>300678</xdr:rowOff>
    </xdr:to>
    <xdr:pic>
      <xdr:nvPicPr>
        <xdr:cNvPr id="320" name="Image 319">
          <a:extLst>
            <a:ext uri="{FF2B5EF4-FFF2-40B4-BE49-F238E27FC236}">
              <a16:creationId xmlns:a16="http://schemas.microsoft.com/office/drawing/2014/main" id="{3E962772-6A9C-48BC-9CB5-671F01C1F36D}"/>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3445669" y="432152823"/>
          <a:ext cx="861644" cy="297105"/>
        </a:xfrm>
        <a:prstGeom prst="rect">
          <a:avLst/>
        </a:prstGeom>
      </xdr:spPr>
    </xdr:pic>
    <xdr:clientData/>
  </xdr:twoCellAnchor>
  <xdr:twoCellAnchor editAs="oneCell">
    <xdr:from>
      <xdr:col>4</xdr:col>
      <xdr:colOff>7143</xdr:colOff>
      <xdr:row>2481</xdr:row>
      <xdr:rowOff>7144</xdr:rowOff>
    </xdr:from>
    <xdr:to>
      <xdr:col>5</xdr:col>
      <xdr:colOff>23096</xdr:colOff>
      <xdr:row>2482</xdr:row>
      <xdr:rowOff>2987</xdr:rowOff>
    </xdr:to>
    <xdr:pic>
      <xdr:nvPicPr>
        <xdr:cNvPr id="321" name="Image 320">
          <a:extLst>
            <a:ext uri="{FF2B5EF4-FFF2-40B4-BE49-F238E27FC236}">
              <a16:creationId xmlns:a16="http://schemas.microsoft.com/office/drawing/2014/main" id="{A82077D3-3F33-49FA-A37F-251F209E43BB}"/>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3445668" y="432823144"/>
          <a:ext cx="863678" cy="300643"/>
        </a:xfrm>
        <a:prstGeom prst="rect">
          <a:avLst/>
        </a:prstGeom>
      </xdr:spPr>
    </xdr:pic>
    <xdr:clientData/>
  </xdr:twoCellAnchor>
  <xdr:twoCellAnchor editAs="oneCell">
    <xdr:from>
      <xdr:col>4</xdr:col>
      <xdr:colOff>16668</xdr:colOff>
      <xdr:row>2483</xdr:row>
      <xdr:rowOff>4763</xdr:rowOff>
    </xdr:from>
    <xdr:to>
      <xdr:col>5</xdr:col>
      <xdr:colOff>23204</xdr:colOff>
      <xdr:row>2484</xdr:row>
      <xdr:rowOff>606</xdr:rowOff>
    </xdr:to>
    <xdr:pic>
      <xdr:nvPicPr>
        <xdr:cNvPr id="322" name="Image 321">
          <a:extLst>
            <a:ext uri="{FF2B5EF4-FFF2-40B4-BE49-F238E27FC236}">
              <a16:creationId xmlns:a16="http://schemas.microsoft.com/office/drawing/2014/main" id="{C7897D20-3370-4313-BEC6-B08FDD4A4CD0}"/>
            </a:ext>
          </a:extLst>
        </xdr:cNvPr>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3455193" y="433220813"/>
          <a:ext cx="854261" cy="300643"/>
        </a:xfrm>
        <a:prstGeom prst="rect">
          <a:avLst/>
        </a:prstGeom>
      </xdr:spPr>
    </xdr:pic>
    <xdr:clientData/>
  </xdr:twoCellAnchor>
  <xdr:twoCellAnchor editAs="oneCell">
    <xdr:from>
      <xdr:col>4</xdr:col>
      <xdr:colOff>18335</xdr:colOff>
      <xdr:row>2494</xdr:row>
      <xdr:rowOff>11906</xdr:rowOff>
    </xdr:from>
    <xdr:to>
      <xdr:col>5</xdr:col>
      <xdr:colOff>12654</xdr:colOff>
      <xdr:row>2495</xdr:row>
      <xdr:rowOff>2306</xdr:rowOff>
    </xdr:to>
    <xdr:pic>
      <xdr:nvPicPr>
        <xdr:cNvPr id="323" name="Image 322">
          <a:extLst>
            <a:ext uri="{FF2B5EF4-FFF2-40B4-BE49-F238E27FC236}">
              <a16:creationId xmlns:a16="http://schemas.microsoft.com/office/drawing/2014/main" id="{44321EFE-E7AB-4C6D-8C22-B0DF41D341DA}"/>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3456860" y="435190106"/>
          <a:ext cx="842044" cy="295200"/>
        </a:xfrm>
        <a:prstGeom prst="rect">
          <a:avLst/>
        </a:prstGeom>
      </xdr:spPr>
    </xdr:pic>
    <xdr:clientData/>
  </xdr:twoCellAnchor>
  <xdr:twoCellAnchor editAs="oneCell">
    <xdr:from>
      <xdr:col>4</xdr:col>
      <xdr:colOff>18335</xdr:colOff>
      <xdr:row>2496</xdr:row>
      <xdr:rowOff>15478</xdr:rowOff>
    </xdr:from>
    <xdr:to>
      <xdr:col>5</xdr:col>
      <xdr:colOff>9128</xdr:colOff>
      <xdr:row>2497</xdr:row>
      <xdr:rowOff>3973</xdr:rowOff>
    </xdr:to>
    <xdr:pic>
      <xdr:nvPicPr>
        <xdr:cNvPr id="324" name="Image 323">
          <a:extLst>
            <a:ext uri="{FF2B5EF4-FFF2-40B4-BE49-F238E27FC236}">
              <a16:creationId xmlns:a16="http://schemas.microsoft.com/office/drawing/2014/main" id="{561538B6-9A6E-4701-B0C2-AC9EB007976E}"/>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3456860" y="435593728"/>
          <a:ext cx="838518" cy="293295"/>
        </a:xfrm>
        <a:prstGeom prst="rect">
          <a:avLst/>
        </a:prstGeom>
      </xdr:spPr>
    </xdr:pic>
    <xdr:clientData/>
  </xdr:twoCellAnchor>
  <xdr:twoCellAnchor editAs="oneCell">
    <xdr:from>
      <xdr:col>4</xdr:col>
      <xdr:colOff>18335</xdr:colOff>
      <xdr:row>2500</xdr:row>
      <xdr:rowOff>13096</xdr:rowOff>
    </xdr:from>
    <xdr:to>
      <xdr:col>5</xdr:col>
      <xdr:colOff>20403</xdr:colOff>
      <xdr:row>2501</xdr:row>
      <xdr:rowOff>3496</xdr:rowOff>
    </xdr:to>
    <xdr:pic>
      <xdr:nvPicPr>
        <xdr:cNvPr id="325" name="Image 324">
          <a:extLst>
            <a:ext uri="{FF2B5EF4-FFF2-40B4-BE49-F238E27FC236}">
              <a16:creationId xmlns:a16="http://schemas.microsoft.com/office/drawing/2014/main" id="{1CC16221-D773-47A4-A46F-A35B563F6523}"/>
            </a:ext>
          </a:extLst>
        </xdr:cNvPr>
        <xdr:cNvPicPr>
          <a:picLocks noChangeAspect="1"/>
        </xdr:cNvPicPr>
      </xdr:nvPicPr>
      <xdr:blipFill>
        <a:blip xmlns:r="http://schemas.openxmlformats.org/officeDocument/2006/relationships" r:embed="rId260" cstate="print">
          <a:extLst>
            <a:ext uri="{28A0092B-C50C-407E-A947-70E740481C1C}">
              <a14:useLocalDpi xmlns:a14="http://schemas.microsoft.com/office/drawing/2010/main" val="0"/>
            </a:ext>
          </a:extLst>
        </a:blip>
        <a:stretch>
          <a:fillRect/>
        </a:stretch>
      </xdr:blipFill>
      <xdr:spPr>
        <a:xfrm>
          <a:off x="3456860" y="436258096"/>
          <a:ext cx="849793" cy="295200"/>
        </a:xfrm>
        <a:prstGeom prst="rect">
          <a:avLst/>
        </a:prstGeom>
      </xdr:spPr>
    </xdr:pic>
    <xdr:clientData/>
  </xdr:twoCellAnchor>
  <xdr:twoCellAnchor editAs="oneCell">
    <xdr:from>
      <xdr:col>4</xdr:col>
      <xdr:colOff>18335</xdr:colOff>
      <xdr:row>2502</xdr:row>
      <xdr:rowOff>10715</xdr:rowOff>
    </xdr:from>
    <xdr:to>
      <xdr:col>5</xdr:col>
      <xdr:colOff>13203</xdr:colOff>
      <xdr:row>2503</xdr:row>
      <xdr:rowOff>1115</xdr:rowOff>
    </xdr:to>
    <xdr:pic>
      <xdr:nvPicPr>
        <xdr:cNvPr id="326" name="Image 325">
          <a:extLst>
            <a:ext uri="{FF2B5EF4-FFF2-40B4-BE49-F238E27FC236}">
              <a16:creationId xmlns:a16="http://schemas.microsoft.com/office/drawing/2014/main" id="{52B149B8-A072-4EFC-93BB-CAF375BFA235}"/>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3456860" y="436655765"/>
          <a:ext cx="842593" cy="295200"/>
        </a:xfrm>
        <a:prstGeom prst="rect">
          <a:avLst/>
        </a:prstGeom>
      </xdr:spPr>
    </xdr:pic>
    <xdr:clientData/>
  </xdr:twoCellAnchor>
  <xdr:twoCellAnchor editAs="oneCell">
    <xdr:from>
      <xdr:col>4</xdr:col>
      <xdr:colOff>18335</xdr:colOff>
      <xdr:row>2506</xdr:row>
      <xdr:rowOff>11906</xdr:rowOff>
    </xdr:from>
    <xdr:to>
      <xdr:col>5</xdr:col>
      <xdr:colOff>12654</xdr:colOff>
      <xdr:row>2507</xdr:row>
      <xdr:rowOff>2306</xdr:rowOff>
    </xdr:to>
    <xdr:pic>
      <xdr:nvPicPr>
        <xdr:cNvPr id="327" name="Image 326">
          <a:extLst>
            <a:ext uri="{FF2B5EF4-FFF2-40B4-BE49-F238E27FC236}">
              <a16:creationId xmlns:a16="http://schemas.microsoft.com/office/drawing/2014/main" id="{CAEF1C5A-820A-40A6-941E-5C2FCC7EC9E2}"/>
            </a:ext>
          </a:extLst>
        </xdr:cNvPr>
        <xdr:cNvPicPr>
          <a:picLocks noChangeAspect="1"/>
        </xdr:cNvPicPr>
      </xdr:nvPicPr>
      <xdr:blipFill>
        <a:blip xmlns:r="http://schemas.openxmlformats.org/officeDocument/2006/relationships" r:embed="rId261" cstate="print">
          <a:extLst>
            <a:ext uri="{28A0092B-C50C-407E-A947-70E740481C1C}">
              <a14:useLocalDpi xmlns:a14="http://schemas.microsoft.com/office/drawing/2010/main" val="0"/>
            </a:ext>
          </a:extLst>
        </a:blip>
        <a:stretch>
          <a:fillRect/>
        </a:stretch>
      </xdr:blipFill>
      <xdr:spPr>
        <a:xfrm>
          <a:off x="3456860" y="437323706"/>
          <a:ext cx="842044" cy="295200"/>
        </a:xfrm>
        <a:prstGeom prst="rect">
          <a:avLst/>
        </a:prstGeom>
      </xdr:spPr>
    </xdr:pic>
    <xdr:clientData/>
  </xdr:twoCellAnchor>
  <xdr:twoCellAnchor editAs="oneCell">
    <xdr:from>
      <xdr:col>4</xdr:col>
      <xdr:colOff>18335</xdr:colOff>
      <xdr:row>2508</xdr:row>
      <xdr:rowOff>9524</xdr:rowOff>
    </xdr:from>
    <xdr:to>
      <xdr:col>5</xdr:col>
      <xdr:colOff>20403</xdr:colOff>
      <xdr:row>2509</xdr:row>
      <xdr:rowOff>3461</xdr:rowOff>
    </xdr:to>
    <xdr:pic>
      <xdr:nvPicPr>
        <xdr:cNvPr id="328" name="Image 327">
          <a:extLst>
            <a:ext uri="{FF2B5EF4-FFF2-40B4-BE49-F238E27FC236}">
              <a16:creationId xmlns:a16="http://schemas.microsoft.com/office/drawing/2014/main" id="{6B545D78-7580-4EC0-B666-8BAFF6661DD3}"/>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456860" y="437721374"/>
          <a:ext cx="849793" cy="298737"/>
        </a:xfrm>
        <a:prstGeom prst="rect">
          <a:avLst/>
        </a:prstGeom>
      </xdr:spPr>
    </xdr:pic>
    <xdr:clientData/>
  </xdr:twoCellAnchor>
  <xdr:twoCellAnchor editAs="oneCell">
    <xdr:from>
      <xdr:col>4</xdr:col>
      <xdr:colOff>18335</xdr:colOff>
      <xdr:row>2512</xdr:row>
      <xdr:rowOff>13096</xdr:rowOff>
    </xdr:from>
    <xdr:to>
      <xdr:col>5</xdr:col>
      <xdr:colOff>12654</xdr:colOff>
      <xdr:row>2513</xdr:row>
      <xdr:rowOff>3496</xdr:rowOff>
    </xdr:to>
    <xdr:pic>
      <xdr:nvPicPr>
        <xdr:cNvPr id="329" name="Image 328">
          <a:extLst>
            <a:ext uri="{FF2B5EF4-FFF2-40B4-BE49-F238E27FC236}">
              <a16:creationId xmlns:a16="http://schemas.microsoft.com/office/drawing/2014/main" id="{46A93B5A-3B7D-4C5D-8397-D65CB8FC308C}"/>
            </a:ext>
          </a:extLst>
        </xdr:cNvPr>
        <xdr:cNvPicPr>
          <a:picLocks noChangeAspect="1"/>
        </xdr:cNvPicPr>
      </xdr:nvPicPr>
      <xdr:blipFill>
        <a:blip xmlns:r="http://schemas.openxmlformats.org/officeDocument/2006/relationships" r:embed="rId261" cstate="print">
          <a:extLst>
            <a:ext uri="{28A0092B-C50C-407E-A947-70E740481C1C}">
              <a14:useLocalDpi xmlns:a14="http://schemas.microsoft.com/office/drawing/2010/main" val="0"/>
            </a:ext>
          </a:extLst>
        </a:blip>
        <a:stretch>
          <a:fillRect/>
        </a:stretch>
      </xdr:blipFill>
      <xdr:spPr>
        <a:xfrm>
          <a:off x="3456860" y="438391696"/>
          <a:ext cx="842044" cy="295200"/>
        </a:xfrm>
        <a:prstGeom prst="rect">
          <a:avLst/>
        </a:prstGeom>
      </xdr:spPr>
    </xdr:pic>
    <xdr:clientData/>
  </xdr:twoCellAnchor>
  <xdr:twoCellAnchor editAs="oneCell">
    <xdr:from>
      <xdr:col>4</xdr:col>
      <xdr:colOff>18335</xdr:colOff>
      <xdr:row>2514</xdr:row>
      <xdr:rowOff>10715</xdr:rowOff>
    </xdr:from>
    <xdr:to>
      <xdr:col>5</xdr:col>
      <xdr:colOff>13203</xdr:colOff>
      <xdr:row>2515</xdr:row>
      <xdr:rowOff>1115</xdr:rowOff>
    </xdr:to>
    <xdr:pic>
      <xdr:nvPicPr>
        <xdr:cNvPr id="330" name="Image 329">
          <a:extLst>
            <a:ext uri="{FF2B5EF4-FFF2-40B4-BE49-F238E27FC236}">
              <a16:creationId xmlns:a16="http://schemas.microsoft.com/office/drawing/2014/main" id="{A417CC19-C47A-4900-89EC-CD04CD773524}"/>
            </a:ext>
          </a:extLst>
        </xdr:cNvPr>
        <xdr:cNvPicPr>
          <a:picLocks noChangeAspect="1"/>
        </xdr:cNvPicPr>
      </xdr:nvPicPr>
      <xdr:blipFill>
        <a:blip xmlns:r="http://schemas.openxmlformats.org/officeDocument/2006/relationships" r:embed="rId261" cstate="print">
          <a:extLst>
            <a:ext uri="{28A0092B-C50C-407E-A947-70E740481C1C}">
              <a14:useLocalDpi xmlns:a14="http://schemas.microsoft.com/office/drawing/2010/main" val="0"/>
            </a:ext>
          </a:extLst>
        </a:blip>
        <a:stretch>
          <a:fillRect/>
        </a:stretch>
      </xdr:blipFill>
      <xdr:spPr>
        <a:xfrm>
          <a:off x="3456860" y="438789365"/>
          <a:ext cx="842593" cy="295200"/>
        </a:xfrm>
        <a:prstGeom prst="rect">
          <a:avLst/>
        </a:prstGeom>
      </xdr:spPr>
    </xdr:pic>
    <xdr:clientData/>
  </xdr:twoCellAnchor>
  <xdr:twoCellAnchor editAs="oneCell">
    <xdr:from>
      <xdr:col>4</xdr:col>
      <xdr:colOff>18335</xdr:colOff>
      <xdr:row>2518</xdr:row>
      <xdr:rowOff>11906</xdr:rowOff>
    </xdr:from>
    <xdr:to>
      <xdr:col>5</xdr:col>
      <xdr:colOff>12654</xdr:colOff>
      <xdr:row>2519</xdr:row>
      <xdr:rowOff>2306</xdr:rowOff>
    </xdr:to>
    <xdr:pic>
      <xdr:nvPicPr>
        <xdr:cNvPr id="331" name="Image 330">
          <a:extLst>
            <a:ext uri="{FF2B5EF4-FFF2-40B4-BE49-F238E27FC236}">
              <a16:creationId xmlns:a16="http://schemas.microsoft.com/office/drawing/2014/main" id="{068B01F5-DBBA-4556-B797-B89F3CB020E7}"/>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456860" y="439457306"/>
          <a:ext cx="842044" cy="295200"/>
        </a:xfrm>
        <a:prstGeom prst="rect">
          <a:avLst/>
        </a:prstGeom>
      </xdr:spPr>
    </xdr:pic>
    <xdr:clientData/>
  </xdr:twoCellAnchor>
  <xdr:twoCellAnchor editAs="oneCell">
    <xdr:from>
      <xdr:col>4</xdr:col>
      <xdr:colOff>18335</xdr:colOff>
      <xdr:row>2520</xdr:row>
      <xdr:rowOff>9525</xdr:rowOff>
    </xdr:from>
    <xdr:to>
      <xdr:col>5</xdr:col>
      <xdr:colOff>13203</xdr:colOff>
      <xdr:row>2521</xdr:row>
      <xdr:rowOff>3463</xdr:rowOff>
    </xdr:to>
    <xdr:pic>
      <xdr:nvPicPr>
        <xdr:cNvPr id="332" name="Image 331">
          <a:extLst>
            <a:ext uri="{FF2B5EF4-FFF2-40B4-BE49-F238E27FC236}">
              <a16:creationId xmlns:a16="http://schemas.microsoft.com/office/drawing/2014/main" id="{5A9F25CF-2903-4EE1-A9DA-008F5E5F33A5}"/>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456860" y="439854975"/>
          <a:ext cx="842593" cy="298738"/>
        </a:xfrm>
        <a:prstGeom prst="rect">
          <a:avLst/>
        </a:prstGeom>
      </xdr:spPr>
    </xdr:pic>
    <xdr:clientData/>
  </xdr:twoCellAnchor>
  <xdr:twoCellAnchor editAs="oneCell">
    <xdr:from>
      <xdr:col>4</xdr:col>
      <xdr:colOff>18335</xdr:colOff>
      <xdr:row>2524</xdr:row>
      <xdr:rowOff>7144</xdr:rowOff>
    </xdr:from>
    <xdr:to>
      <xdr:col>5</xdr:col>
      <xdr:colOff>20403</xdr:colOff>
      <xdr:row>2525</xdr:row>
      <xdr:rowOff>2987</xdr:rowOff>
    </xdr:to>
    <xdr:pic>
      <xdr:nvPicPr>
        <xdr:cNvPr id="333" name="Image 332">
          <a:extLst>
            <a:ext uri="{FF2B5EF4-FFF2-40B4-BE49-F238E27FC236}">
              <a16:creationId xmlns:a16="http://schemas.microsoft.com/office/drawing/2014/main" id="{A3EDD508-8583-4A35-804D-36ADEF13417C}"/>
            </a:ext>
          </a:extLst>
        </xdr:cNvPr>
        <xdr:cNvPicPr>
          <a:picLocks noChangeAspect="1"/>
        </xdr:cNvPicPr>
      </xdr:nvPicPr>
      <xdr:blipFill>
        <a:blip xmlns:r="http://schemas.openxmlformats.org/officeDocument/2006/relationships" r:embed="rId264" cstate="print">
          <a:extLst>
            <a:ext uri="{28A0092B-C50C-407E-A947-70E740481C1C}">
              <a14:useLocalDpi xmlns:a14="http://schemas.microsoft.com/office/drawing/2010/main" val="0"/>
            </a:ext>
          </a:extLst>
        </a:blip>
        <a:stretch>
          <a:fillRect/>
        </a:stretch>
      </xdr:blipFill>
      <xdr:spPr>
        <a:xfrm>
          <a:off x="3456860" y="440519344"/>
          <a:ext cx="849793" cy="300643"/>
        </a:xfrm>
        <a:prstGeom prst="rect">
          <a:avLst/>
        </a:prstGeom>
      </xdr:spPr>
    </xdr:pic>
    <xdr:clientData/>
  </xdr:twoCellAnchor>
  <xdr:twoCellAnchor editAs="oneCell">
    <xdr:from>
      <xdr:col>4</xdr:col>
      <xdr:colOff>18335</xdr:colOff>
      <xdr:row>2526</xdr:row>
      <xdr:rowOff>4763</xdr:rowOff>
    </xdr:from>
    <xdr:to>
      <xdr:col>5</xdr:col>
      <xdr:colOff>13203</xdr:colOff>
      <xdr:row>2527</xdr:row>
      <xdr:rowOff>606</xdr:rowOff>
    </xdr:to>
    <xdr:pic>
      <xdr:nvPicPr>
        <xdr:cNvPr id="334" name="Image 333">
          <a:extLst>
            <a:ext uri="{FF2B5EF4-FFF2-40B4-BE49-F238E27FC236}">
              <a16:creationId xmlns:a16="http://schemas.microsoft.com/office/drawing/2014/main" id="{730C14FC-EC97-440F-BC24-FE2F4D3AB78F}"/>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3456860" y="440917013"/>
          <a:ext cx="842593" cy="300643"/>
        </a:xfrm>
        <a:prstGeom prst="rect">
          <a:avLst/>
        </a:prstGeom>
      </xdr:spPr>
    </xdr:pic>
    <xdr:clientData/>
  </xdr:twoCellAnchor>
  <xdr:twoCellAnchor editAs="oneCell">
    <xdr:from>
      <xdr:col>4</xdr:col>
      <xdr:colOff>18335</xdr:colOff>
      <xdr:row>2530</xdr:row>
      <xdr:rowOff>11906</xdr:rowOff>
    </xdr:from>
    <xdr:to>
      <xdr:col>5</xdr:col>
      <xdr:colOff>12654</xdr:colOff>
      <xdr:row>2531</xdr:row>
      <xdr:rowOff>2306</xdr:rowOff>
    </xdr:to>
    <xdr:pic>
      <xdr:nvPicPr>
        <xdr:cNvPr id="335" name="Image 334">
          <a:extLst>
            <a:ext uri="{FF2B5EF4-FFF2-40B4-BE49-F238E27FC236}">
              <a16:creationId xmlns:a16="http://schemas.microsoft.com/office/drawing/2014/main" id="{16439E58-1AF9-4333-A6E1-E697383BFE1F}"/>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456860" y="441590906"/>
          <a:ext cx="842044" cy="295200"/>
        </a:xfrm>
        <a:prstGeom prst="rect">
          <a:avLst/>
        </a:prstGeom>
      </xdr:spPr>
    </xdr:pic>
    <xdr:clientData/>
  </xdr:twoCellAnchor>
  <xdr:twoCellAnchor editAs="oneCell">
    <xdr:from>
      <xdr:col>4</xdr:col>
      <xdr:colOff>18335</xdr:colOff>
      <xdr:row>2532</xdr:row>
      <xdr:rowOff>9524</xdr:rowOff>
    </xdr:from>
    <xdr:to>
      <xdr:col>5</xdr:col>
      <xdr:colOff>13203</xdr:colOff>
      <xdr:row>2533</xdr:row>
      <xdr:rowOff>3462</xdr:rowOff>
    </xdr:to>
    <xdr:pic>
      <xdr:nvPicPr>
        <xdr:cNvPr id="336" name="Image 335">
          <a:extLst>
            <a:ext uri="{FF2B5EF4-FFF2-40B4-BE49-F238E27FC236}">
              <a16:creationId xmlns:a16="http://schemas.microsoft.com/office/drawing/2014/main" id="{E511D4F8-7B84-4244-A74D-F2EA91C4E6D2}"/>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3456860" y="441988574"/>
          <a:ext cx="842593" cy="298738"/>
        </a:xfrm>
        <a:prstGeom prst="rect">
          <a:avLst/>
        </a:prstGeom>
      </xdr:spPr>
    </xdr:pic>
    <xdr:clientData/>
  </xdr:twoCellAnchor>
  <xdr:twoCellAnchor editAs="oneCell">
    <xdr:from>
      <xdr:col>4</xdr:col>
      <xdr:colOff>18335</xdr:colOff>
      <xdr:row>2536</xdr:row>
      <xdr:rowOff>13096</xdr:rowOff>
    </xdr:from>
    <xdr:to>
      <xdr:col>5</xdr:col>
      <xdr:colOff>20403</xdr:colOff>
      <xdr:row>2537</xdr:row>
      <xdr:rowOff>3496</xdr:rowOff>
    </xdr:to>
    <xdr:pic>
      <xdr:nvPicPr>
        <xdr:cNvPr id="337" name="Image 336">
          <a:extLst>
            <a:ext uri="{FF2B5EF4-FFF2-40B4-BE49-F238E27FC236}">
              <a16:creationId xmlns:a16="http://schemas.microsoft.com/office/drawing/2014/main" id="{794E5D2B-9EBD-4D7C-A7F2-941B3185059B}"/>
            </a:ext>
          </a:extLst>
        </xdr:cNvPr>
        <xdr:cNvPicPr>
          <a:picLocks noChangeAspect="1"/>
        </xdr:cNvPicPr>
      </xdr:nvPicPr>
      <xdr:blipFill>
        <a:blip xmlns:r="http://schemas.openxmlformats.org/officeDocument/2006/relationships" r:embed="rId266" cstate="print">
          <a:extLst>
            <a:ext uri="{28A0092B-C50C-407E-A947-70E740481C1C}">
              <a14:useLocalDpi xmlns:a14="http://schemas.microsoft.com/office/drawing/2010/main" val="0"/>
            </a:ext>
          </a:extLst>
        </a:blip>
        <a:stretch>
          <a:fillRect/>
        </a:stretch>
      </xdr:blipFill>
      <xdr:spPr>
        <a:xfrm>
          <a:off x="3456860" y="442658896"/>
          <a:ext cx="849793" cy="295200"/>
        </a:xfrm>
        <a:prstGeom prst="rect">
          <a:avLst/>
        </a:prstGeom>
      </xdr:spPr>
    </xdr:pic>
    <xdr:clientData/>
  </xdr:twoCellAnchor>
  <xdr:twoCellAnchor editAs="oneCell">
    <xdr:from>
      <xdr:col>4</xdr:col>
      <xdr:colOff>18335</xdr:colOff>
      <xdr:row>2538</xdr:row>
      <xdr:rowOff>7142</xdr:rowOff>
    </xdr:from>
    <xdr:to>
      <xdr:col>5</xdr:col>
      <xdr:colOff>12973</xdr:colOff>
      <xdr:row>2539</xdr:row>
      <xdr:rowOff>2985</xdr:rowOff>
    </xdr:to>
    <xdr:pic>
      <xdr:nvPicPr>
        <xdr:cNvPr id="338" name="Image 337">
          <a:extLst>
            <a:ext uri="{FF2B5EF4-FFF2-40B4-BE49-F238E27FC236}">
              <a16:creationId xmlns:a16="http://schemas.microsoft.com/office/drawing/2014/main" id="{49281C1E-C19B-45D9-A6AE-4E9B269A2C2F}"/>
            </a:ext>
          </a:extLst>
        </xdr:cNvPr>
        <xdr:cNvPicPr>
          <a:picLocks noChangeAspect="1"/>
        </xdr:cNvPicPr>
      </xdr:nvPicPr>
      <xdr:blipFill>
        <a:blip xmlns:r="http://schemas.openxmlformats.org/officeDocument/2006/relationships" r:embed="rId267" cstate="print">
          <a:extLst>
            <a:ext uri="{28A0092B-C50C-407E-A947-70E740481C1C}">
              <a14:useLocalDpi xmlns:a14="http://schemas.microsoft.com/office/drawing/2010/main" val="0"/>
            </a:ext>
          </a:extLst>
        </a:blip>
        <a:stretch>
          <a:fillRect/>
        </a:stretch>
      </xdr:blipFill>
      <xdr:spPr>
        <a:xfrm>
          <a:off x="3456860" y="443052992"/>
          <a:ext cx="842363" cy="300643"/>
        </a:xfrm>
        <a:prstGeom prst="rect">
          <a:avLst/>
        </a:prstGeom>
      </xdr:spPr>
    </xdr:pic>
    <xdr:clientData/>
  </xdr:twoCellAnchor>
  <xdr:twoCellAnchor editAs="oneCell">
    <xdr:from>
      <xdr:col>4</xdr:col>
      <xdr:colOff>18335</xdr:colOff>
      <xdr:row>2542</xdr:row>
      <xdr:rowOff>11906</xdr:rowOff>
    </xdr:from>
    <xdr:to>
      <xdr:col>5</xdr:col>
      <xdr:colOff>12654</xdr:colOff>
      <xdr:row>2543</xdr:row>
      <xdr:rowOff>2306</xdr:rowOff>
    </xdr:to>
    <xdr:pic>
      <xdr:nvPicPr>
        <xdr:cNvPr id="339" name="Image 338">
          <a:extLst>
            <a:ext uri="{FF2B5EF4-FFF2-40B4-BE49-F238E27FC236}">
              <a16:creationId xmlns:a16="http://schemas.microsoft.com/office/drawing/2014/main" id="{5908B7D4-ED85-4E4D-BFE1-F05F86059555}"/>
            </a:ext>
          </a:extLst>
        </xdr:cNvPr>
        <xdr:cNvPicPr>
          <a:picLocks noChangeAspect="1"/>
        </xdr:cNvPicPr>
      </xdr:nvPicPr>
      <xdr:blipFill>
        <a:blip xmlns:r="http://schemas.openxmlformats.org/officeDocument/2006/relationships" r:embed="rId268" cstate="print">
          <a:extLst>
            <a:ext uri="{28A0092B-C50C-407E-A947-70E740481C1C}">
              <a14:useLocalDpi xmlns:a14="http://schemas.microsoft.com/office/drawing/2010/main" val="0"/>
            </a:ext>
          </a:extLst>
        </a:blip>
        <a:stretch>
          <a:fillRect/>
        </a:stretch>
      </xdr:blipFill>
      <xdr:spPr>
        <a:xfrm>
          <a:off x="3456860" y="443724506"/>
          <a:ext cx="842044" cy="295200"/>
        </a:xfrm>
        <a:prstGeom prst="rect">
          <a:avLst/>
        </a:prstGeom>
      </xdr:spPr>
    </xdr:pic>
    <xdr:clientData/>
  </xdr:twoCellAnchor>
  <xdr:twoCellAnchor editAs="oneCell">
    <xdr:from>
      <xdr:col>4</xdr:col>
      <xdr:colOff>18335</xdr:colOff>
      <xdr:row>2544</xdr:row>
      <xdr:rowOff>3572</xdr:rowOff>
    </xdr:from>
    <xdr:to>
      <xdr:col>5</xdr:col>
      <xdr:colOff>20403</xdr:colOff>
      <xdr:row>2544</xdr:row>
      <xdr:rowOff>300677</xdr:rowOff>
    </xdr:to>
    <xdr:pic>
      <xdr:nvPicPr>
        <xdr:cNvPr id="340" name="Image 339">
          <a:extLst>
            <a:ext uri="{FF2B5EF4-FFF2-40B4-BE49-F238E27FC236}">
              <a16:creationId xmlns:a16="http://schemas.microsoft.com/office/drawing/2014/main" id="{F300527F-6DFD-4FF4-98F6-71721022370A}"/>
            </a:ext>
          </a:extLst>
        </xdr:cNvPr>
        <xdr:cNvPicPr>
          <a:picLocks noChangeAspect="1"/>
        </xdr:cNvPicPr>
      </xdr:nvPicPr>
      <xdr:blipFill>
        <a:blip xmlns:r="http://schemas.openxmlformats.org/officeDocument/2006/relationships" r:embed="rId269" cstate="print">
          <a:extLst>
            <a:ext uri="{28A0092B-C50C-407E-A947-70E740481C1C}">
              <a14:useLocalDpi xmlns:a14="http://schemas.microsoft.com/office/drawing/2010/main" val="0"/>
            </a:ext>
          </a:extLst>
        </a:blip>
        <a:stretch>
          <a:fillRect/>
        </a:stretch>
      </xdr:blipFill>
      <xdr:spPr>
        <a:xfrm>
          <a:off x="3456860" y="444116222"/>
          <a:ext cx="849793" cy="297105"/>
        </a:xfrm>
        <a:prstGeom prst="rect">
          <a:avLst/>
        </a:prstGeom>
      </xdr:spPr>
    </xdr:pic>
    <xdr:clientData/>
  </xdr:twoCellAnchor>
  <xdr:twoCellAnchor editAs="oneCell">
    <xdr:from>
      <xdr:col>4</xdr:col>
      <xdr:colOff>18335</xdr:colOff>
      <xdr:row>2555</xdr:row>
      <xdr:rowOff>13097</xdr:rowOff>
    </xdr:from>
    <xdr:to>
      <xdr:col>5</xdr:col>
      <xdr:colOff>12654</xdr:colOff>
      <xdr:row>2556</xdr:row>
      <xdr:rowOff>3497</xdr:rowOff>
    </xdr:to>
    <xdr:pic>
      <xdr:nvPicPr>
        <xdr:cNvPr id="341" name="Image 340">
          <a:extLst>
            <a:ext uri="{FF2B5EF4-FFF2-40B4-BE49-F238E27FC236}">
              <a16:creationId xmlns:a16="http://schemas.microsoft.com/office/drawing/2014/main" id="{6A125FBC-3F93-4D1A-BBE7-74F8E2263410}"/>
            </a:ext>
          </a:extLst>
        </xdr:cNvPr>
        <xdr:cNvPicPr>
          <a:picLocks noChangeAspect="1"/>
        </xdr:cNvPicPr>
      </xdr:nvPicPr>
      <xdr:blipFill>
        <a:blip xmlns:r="http://schemas.openxmlformats.org/officeDocument/2006/relationships" r:embed="rId268" cstate="print">
          <a:extLst>
            <a:ext uri="{28A0092B-C50C-407E-A947-70E740481C1C}">
              <a14:useLocalDpi xmlns:a14="http://schemas.microsoft.com/office/drawing/2010/main" val="0"/>
            </a:ext>
          </a:extLst>
        </a:blip>
        <a:stretch>
          <a:fillRect/>
        </a:stretch>
      </xdr:blipFill>
      <xdr:spPr>
        <a:xfrm>
          <a:off x="3456860" y="446087897"/>
          <a:ext cx="842044" cy="295200"/>
        </a:xfrm>
        <a:prstGeom prst="rect">
          <a:avLst/>
        </a:prstGeom>
      </xdr:spPr>
    </xdr:pic>
    <xdr:clientData/>
  </xdr:twoCellAnchor>
  <xdr:twoCellAnchor editAs="oneCell">
    <xdr:from>
      <xdr:col>4</xdr:col>
      <xdr:colOff>18335</xdr:colOff>
      <xdr:row>2557</xdr:row>
      <xdr:rowOff>7143</xdr:rowOff>
    </xdr:from>
    <xdr:to>
      <xdr:col>5</xdr:col>
      <xdr:colOff>13521</xdr:colOff>
      <xdr:row>2558</xdr:row>
      <xdr:rowOff>2986</xdr:rowOff>
    </xdr:to>
    <xdr:pic>
      <xdr:nvPicPr>
        <xdr:cNvPr id="342" name="Image 341">
          <a:extLst>
            <a:ext uri="{FF2B5EF4-FFF2-40B4-BE49-F238E27FC236}">
              <a16:creationId xmlns:a16="http://schemas.microsoft.com/office/drawing/2014/main" id="{50A35A1A-5F0D-4E02-9BCC-3938350D43B7}"/>
            </a:ext>
          </a:extLst>
        </xdr:cNvPr>
        <xdr:cNvPicPr>
          <a:picLocks noChangeAspect="1"/>
        </xdr:cNvPicPr>
      </xdr:nvPicPr>
      <xdr:blipFill>
        <a:blip xmlns:r="http://schemas.openxmlformats.org/officeDocument/2006/relationships" r:embed="rId270" cstate="print">
          <a:extLst>
            <a:ext uri="{28A0092B-C50C-407E-A947-70E740481C1C}">
              <a14:useLocalDpi xmlns:a14="http://schemas.microsoft.com/office/drawing/2010/main" val="0"/>
            </a:ext>
          </a:extLst>
        </a:blip>
        <a:stretch>
          <a:fillRect/>
        </a:stretch>
      </xdr:blipFill>
      <xdr:spPr>
        <a:xfrm>
          <a:off x="3456860" y="446481993"/>
          <a:ext cx="842911" cy="300643"/>
        </a:xfrm>
        <a:prstGeom prst="rect">
          <a:avLst/>
        </a:prstGeom>
      </xdr:spPr>
    </xdr:pic>
    <xdr:clientData/>
  </xdr:twoCellAnchor>
  <xdr:twoCellAnchor editAs="oneCell">
    <xdr:from>
      <xdr:col>4</xdr:col>
      <xdr:colOff>27860</xdr:colOff>
      <xdr:row>2561</xdr:row>
      <xdr:rowOff>11906</xdr:rowOff>
    </xdr:from>
    <xdr:to>
      <xdr:col>5</xdr:col>
      <xdr:colOff>22179</xdr:colOff>
      <xdr:row>2562</xdr:row>
      <xdr:rowOff>2306</xdr:rowOff>
    </xdr:to>
    <xdr:pic>
      <xdr:nvPicPr>
        <xdr:cNvPr id="343" name="Image 342">
          <a:extLst>
            <a:ext uri="{FF2B5EF4-FFF2-40B4-BE49-F238E27FC236}">
              <a16:creationId xmlns:a16="http://schemas.microsoft.com/office/drawing/2014/main" id="{F91F76E1-B3F4-4C97-B055-8640F6D28FAA}"/>
            </a:ext>
          </a:extLst>
        </xdr:cNvPr>
        <xdr:cNvPicPr>
          <a:picLocks noChangeAspect="1"/>
        </xdr:cNvPicPr>
      </xdr:nvPicPr>
      <xdr:blipFill>
        <a:blip xmlns:r="http://schemas.openxmlformats.org/officeDocument/2006/relationships" r:embed="rId271" cstate="print">
          <a:extLst>
            <a:ext uri="{28A0092B-C50C-407E-A947-70E740481C1C}">
              <a14:useLocalDpi xmlns:a14="http://schemas.microsoft.com/office/drawing/2010/main" val="0"/>
            </a:ext>
          </a:extLst>
        </a:blip>
        <a:stretch>
          <a:fillRect/>
        </a:stretch>
      </xdr:blipFill>
      <xdr:spPr>
        <a:xfrm>
          <a:off x="3466385" y="447153506"/>
          <a:ext cx="842044" cy="295200"/>
        </a:xfrm>
        <a:prstGeom prst="rect">
          <a:avLst/>
        </a:prstGeom>
      </xdr:spPr>
    </xdr:pic>
    <xdr:clientData/>
  </xdr:twoCellAnchor>
  <xdr:twoCellAnchor editAs="oneCell">
    <xdr:from>
      <xdr:col>4</xdr:col>
      <xdr:colOff>27860</xdr:colOff>
      <xdr:row>2563</xdr:row>
      <xdr:rowOff>9525</xdr:rowOff>
    </xdr:from>
    <xdr:to>
      <xdr:col>5</xdr:col>
      <xdr:colOff>22728</xdr:colOff>
      <xdr:row>2564</xdr:row>
      <xdr:rowOff>3462</xdr:rowOff>
    </xdr:to>
    <xdr:pic>
      <xdr:nvPicPr>
        <xdr:cNvPr id="344" name="Image 343">
          <a:extLst>
            <a:ext uri="{FF2B5EF4-FFF2-40B4-BE49-F238E27FC236}">
              <a16:creationId xmlns:a16="http://schemas.microsoft.com/office/drawing/2014/main" id="{CC045E34-6AE4-4E6C-9A51-D1CB8B4737FF}"/>
            </a:ext>
          </a:extLst>
        </xdr:cNvPr>
        <xdr:cNvPicPr>
          <a:picLocks noChangeAspect="1"/>
        </xdr:cNvPicPr>
      </xdr:nvPicPr>
      <xdr:blipFill>
        <a:blip xmlns:r="http://schemas.openxmlformats.org/officeDocument/2006/relationships" r:embed="rId271" cstate="print">
          <a:extLst>
            <a:ext uri="{28A0092B-C50C-407E-A947-70E740481C1C}">
              <a14:useLocalDpi xmlns:a14="http://schemas.microsoft.com/office/drawing/2010/main" val="0"/>
            </a:ext>
          </a:extLst>
        </a:blip>
        <a:stretch>
          <a:fillRect/>
        </a:stretch>
      </xdr:blipFill>
      <xdr:spPr>
        <a:xfrm>
          <a:off x="3466385" y="447551175"/>
          <a:ext cx="842593" cy="298737"/>
        </a:xfrm>
        <a:prstGeom prst="rect">
          <a:avLst/>
        </a:prstGeom>
      </xdr:spPr>
    </xdr:pic>
    <xdr:clientData/>
  </xdr:twoCellAnchor>
  <xdr:twoCellAnchor editAs="oneCell">
    <xdr:from>
      <xdr:col>4</xdr:col>
      <xdr:colOff>27860</xdr:colOff>
      <xdr:row>2567</xdr:row>
      <xdr:rowOff>7145</xdr:rowOff>
    </xdr:from>
    <xdr:to>
      <xdr:col>5</xdr:col>
      <xdr:colOff>29928</xdr:colOff>
      <xdr:row>2568</xdr:row>
      <xdr:rowOff>2987</xdr:rowOff>
    </xdr:to>
    <xdr:pic>
      <xdr:nvPicPr>
        <xdr:cNvPr id="345" name="Image 344">
          <a:extLst>
            <a:ext uri="{FF2B5EF4-FFF2-40B4-BE49-F238E27FC236}">
              <a16:creationId xmlns:a16="http://schemas.microsoft.com/office/drawing/2014/main" id="{31F6DC71-93B6-4A4A-BC1B-B519C4DDCEDC}"/>
            </a:ext>
          </a:extLst>
        </xdr:cNvPr>
        <xdr:cNvPicPr>
          <a:picLocks noChangeAspect="1"/>
        </xdr:cNvPicPr>
      </xdr:nvPicPr>
      <xdr:blipFill>
        <a:blip xmlns:r="http://schemas.openxmlformats.org/officeDocument/2006/relationships" r:embed="rId272" cstate="print">
          <a:extLst>
            <a:ext uri="{28A0092B-C50C-407E-A947-70E740481C1C}">
              <a14:useLocalDpi xmlns:a14="http://schemas.microsoft.com/office/drawing/2010/main" val="0"/>
            </a:ext>
          </a:extLst>
        </a:blip>
        <a:stretch>
          <a:fillRect/>
        </a:stretch>
      </xdr:blipFill>
      <xdr:spPr>
        <a:xfrm>
          <a:off x="3466385" y="448215545"/>
          <a:ext cx="849793" cy="300642"/>
        </a:xfrm>
        <a:prstGeom prst="rect">
          <a:avLst/>
        </a:prstGeom>
      </xdr:spPr>
    </xdr:pic>
    <xdr:clientData/>
  </xdr:twoCellAnchor>
  <xdr:twoCellAnchor editAs="oneCell">
    <xdr:from>
      <xdr:col>4</xdr:col>
      <xdr:colOff>27860</xdr:colOff>
      <xdr:row>2569</xdr:row>
      <xdr:rowOff>10716</xdr:rowOff>
    </xdr:from>
    <xdr:to>
      <xdr:col>5</xdr:col>
      <xdr:colOff>29928</xdr:colOff>
      <xdr:row>2570</xdr:row>
      <xdr:rowOff>1116</xdr:rowOff>
    </xdr:to>
    <xdr:pic>
      <xdr:nvPicPr>
        <xdr:cNvPr id="346" name="Image 345">
          <a:extLst>
            <a:ext uri="{FF2B5EF4-FFF2-40B4-BE49-F238E27FC236}">
              <a16:creationId xmlns:a16="http://schemas.microsoft.com/office/drawing/2014/main" id="{FD773CF4-EBC6-4818-B4E9-68A63EC9837B}"/>
            </a:ext>
          </a:extLst>
        </xdr:cNvPr>
        <xdr:cNvPicPr>
          <a:picLocks noChangeAspect="1"/>
        </xdr:cNvPicPr>
      </xdr:nvPicPr>
      <xdr:blipFill>
        <a:blip xmlns:r="http://schemas.openxmlformats.org/officeDocument/2006/relationships" r:embed="rId272" cstate="print">
          <a:extLst>
            <a:ext uri="{28A0092B-C50C-407E-A947-70E740481C1C}">
              <a14:useLocalDpi xmlns:a14="http://schemas.microsoft.com/office/drawing/2010/main" val="0"/>
            </a:ext>
          </a:extLst>
        </a:blip>
        <a:stretch>
          <a:fillRect/>
        </a:stretch>
      </xdr:blipFill>
      <xdr:spPr>
        <a:xfrm>
          <a:off x="3466385" y="448619166"/>
          <a:ext cx="849793" cy="295200"/>
        </a:xfrm>
        <a:prstGeom prst="rect">
          <a:avLst/>
        </a:prstGeom>
      </xdr:spPr>
    </xdr:pic>
    <xdr:clientData/>
  </xdr:twoCellAnchor>
  <xdr:twoCellAnchor editAs="oneCell">
    <xdr:from>
      <xdr:col>4</xdr:col>
      <xdr:colOff>27860</xdr:colOff>
      <xdr:row>2573</xdr:row>
      <xdr:rowOff>11906</xdr:rowOff>
    </xdr:from>
    <xdr:to>
      <xdr:col>5</xdr:col>
      <xdr:colOff>22179</xdr:colOff>
      <xdr:row>2574</xdr:row>
      <xdr:rowOff>2306</xdr:rowOff>
    </xdr:to>
    <xdr:pic>
      <xdr:nvPicPr>
        <xdr:cNvPr id="347" name="Image 346">
          <a:extLst>
            <a:ext uri="{FF2B5EF4-FFF2-40B4-BE49-F238E27FC236}">
              <a16:creationId xmlns:a16="http://schemas.microsoft.com/office/drawing/2014/main" id="{C715DACE-A54A-4C98-B7BC-C0A7C7D3345E}"/>
            </a:ext>
          </a:extLst>
        </xdr:cNvPr>
        <xdr:cNvPicPr>
          <a:picLocks noChangeAspect="1"/>
        </xdr:cNvPicPr>
      </xdr:nvPicPr>
      <xdr:blipFill>
        <a:blip xmlns:r="http://schemas.openxmlformats.org/officeDocument/2006/relationships" r:embed="rId273" cstate="print">
          <a:extLst>
            <a:ext uri="{28A0092B-C50C-407E-A947-70E740481C1C}">
              <a14:useLocalDpi xmlns:a14="http://schemas.microsoft.com/office/drawing/2010/main" val="0"/>
            </a:ext>
          </a:extLst>
        </a:blip>
        <a:stretch>
          <a:fillRect/>
        </a:stretch>
      </xdr:blipFill>
      <xdr:spPr>
        <a:xfrm>
          <a:off x="3466385" y="449287106"/>
          <a:ext cx="842044" cy="295200"/>
        </a:xfrm>
        <a:prstGeom prst="rect">
          <a:avLst/>
        </a:prstGeom>
      </xdr:spPr>
    </xdr:pic>
    <xdr:clientData/>
  </xdr:twoCellAnchor>
  <xdr:twoCellAnchor editAs="oneCell">
    <xdr:from>
      <xdr:col>4</xdr:col>
      <xdr:colOff>27860</xdr:colOff>
      <xdr:row>2575</xdr:row>
      <xdr:rowOff>5953</xdr:rowOff>
    </xdr:from>
    <xdr:to>
      <xdr:col>5</xdr:col>
      <xdr:colOff>18647</xdr:colOff>
      <xdr:row>2576</xdr:row>
      <xdr:rowOff>1796</xdr:rowOff>
    </xdr:to>
    <xdr:pic>
      <xdr:nvPicPr>
        <xdr:cNvPr id="348" name="Image 347">
          <a:extLst>
            <a:ext uri="{FF2B5EF4-FFF2-40B4-BE49-F238E27FC236}">
              <a16:creationId xmlns:a16="http://schemas.microsoft.com/office/drawing/2014/main" id="{FB208E9F-99F5-4352-A960-D4E326263FE0}"/>
            </a:ext>
          </a:extLst>
        </xdr:cNvPr>
        <xdr:cNvPicPr>
          <a:picLocks noChangeAspect="1"/>
        </xdr:cNvPicPr>
      </xdr:nvPicPr>
      <xdr:blipFill>
        <a:blip xmlns:r="http://schemas.openxmlformats.org/officeDocument/2006/relationships" r:embed="rId274" cstate="print">
          <a:extLst>
            <a:ext uri="{28A0092B-C50C-407E-A947-70E740481C1C}">
              <a14:useLocalDpi xmlns:a14="http://schemas.microsoft.com/office/drawing/2010/main" val="0"/>
            </a:ext>
          </a:extLst>
        </a:blip>
        <a:stretch>
          <a:fillRect/>
        </a:stretch>
      </xdr:blipFill>
      <xdr:spPr>
        <a:xfrm>
          <a:off x="3466385" y="449681203"/>
          <a:ext cx="838512" cy="300643"/>
        </a:xfrm>
        <a:prstGeom prst="rect">
          <a:avLst/>
        </a:prstGeom>
      </xdr:spPr>
    </xdr:pic>
    <xdr:clientData/>
  </xdr:twoCellAnchor>
  <xdr:twoCellAnchor editAs="oneCell">
    <xdr:from>
      <xdr:col>4</xdr:col>
      <xdr:colOff>27860</xdr:colOff>
      <xdr:row>2579</xdr:row>
      <xdr:rowOff>7144</xdr:rowOff>
    </xdr:from>
    <xdr:to>
      <xdr:col>5</xdr:col>
      <xdr:colOff>29928</xdr:colOff>
      <xdr:row>2580</xdr:row>
      <xdr:rowOff>2987</xdr:rowOff>
    </xdr:to>
    <xdr:pic>
      <xdr:nvPicPr>
        <xdr:cNvPr id="349" name="Image 348">
          <a:extLst>
            <a:ext uri="{FF2B5EF4-FFF2-40B4-BE49-F238E27FC236}">
              <a16:creationId xmlns:a16="http://schemas.microsoft.com/office/drawing/2014/main" id="{1B490A19-A3F5-417A-910C-6581D6C559F9}"/>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466385" y="450349144"/>
          <a:ext cx="849793" cy="300643"/>
        </a:xfrm>
        <a:prstGeom prst="rect">
          <a:avLst/>
        </a:prstGeom>
      </xdr:spPr>
    </xdr:pic>
    <xdr:clientData/>
  </xdr:twoCellAnchor>
  <xdr:twoCellAnchor editAs="oneCell">
    <xdr:from>
      <xdr:col>4</xdr:col>
      <xdr:colOff>27860</xdr:colOff>
      <xdr:row>2581</xdr:row>
      <xdr:rowOff>10715</xdr:rowOff>
    </xdr:from>
    <xdr:to>
      <xdr:col>5</xdr:col>
      <xdr:colOff>22728</xdr:colOff>
      <xdr:row>2582</xdr:row>
      <xdr:rowOff>1115</xdr:rowOff>
    </xdr:to>
    <xdr:pic>
      <xdr:nvPicPr>
        <xdr:cNvPr id="350" name="Image 349">
          <a:extLst>
            <a:ext uri="{FF2B5EF4-FFF2-40B4-BE49-F238E27FC236}">
              <a16:creationId xmlns:a16="http://schemas.microsoft.com/office/drawing/2014/main" id="{B9C1BB93-D1B3-49BC-A71E-0D094BA67D4A}"/>
            </a:ext>
          </a:extLst>
        </xdr:cNvPr>
        <xdr:cNvPicPr>
          <a:picLocks noChangeAspect="1"/>
        </xdr:cNvPicPr>
      </xdr:nvPicPr>
      <xdr:blipFill>
        <a:blip xmlns:r="http://schemas.openxmlformats.org/officeDocument/2006/relationships" r:embed="rId273" cstate="print">
          <a:extLst>
            <a:ext uri="{28A0092B-C50C-407E-A947-70E740481C1C}">
              <a14:useLocalDpi xmlns:a14="http://schemas.microsoft.com/office/drawing/2010/main" val="0"/>
            </a:ext>
          </a:extLst>
        </a:blip>
        <a:stretch>
          <a:fillRect/>
        </a:stretch>
      </xdr:blipFill>
      <xdr:spPr>
        <a:xfrm>
          <a:off x="3466385" y="450752765"/>
          <a:ext cx="842593" cy="295200"/>
        </a:xfrm>
        <a:prstGeom prst="rect">
          <a:avLst/>
        </a:prstGeom>
      </xdr:spPr>
    </xdr:pic>
    <xdr:clientData/>
  </xdr:twoCellAnchor>
  <xdr:twoCellAnchor editAs="oneCell">
    <xdr:from>
      <xdr:col>4</xdr:col>
      <xdr:colOff>27860</xdr:colOff>
      <xdr:row>2585</xdr:row>
      <xdr:rowOff>11906</xdr:rowOff>
    </xdr:from>
    <xdr:to>
      <xdr:col>5</xdr:col>
      <xdr:colOff>22179</xdr:colOff>
      <xdr:row>2586</xdr:row>
      <xdr:rowOff>2306</xdr:rowOff>
    </xdr:to>
    <xdr:pic>
      <xdr:nvPicPr>
        <xdr:cNvPr id="351" name="Image 350">
          <a:extLst>
            <a:ext uri="{FF2B5EF4-FFF2-40B4-BE49-F238E27FC236}">
              <a16:creationId xmlns:a16="http://schemas.microsoft.com/office/drawing/2014/main" id="{E6E48F6A-AFFF-4B74-A8C5-AA86E34C5075}"/>
            </a:ext>
          </a:extLst>
        </xdr:cNvPr>
        <xdr:cNvPicPr>
          <a:picLocks noChangeAspect="1"/>
        </xdr:cNvPicPr>
      </xdr:nvPicPr>
      <xdr:blipFill>
        <a:blip xmlns:r="http://schemas.openxmlformats.org/officeDocument/2006/relationships" r:embed="rId276" cstate="print">
          <a:extLst>
            <a:ext uri="{28A0092B-C50C-407E-A947-70E740481C1C}">
              <a14:useLocalDpi xmlns:a14="http://schemas.microsoft.com/office/drawing/2010/main" val="0"/>
            </a:ext>
          </a:extLst>
        </a:blip>
        <a:stretch>
          <a:fillRect/>
        </a:stretch>
      </xdr:blipFill>
      <xdr:spPr>
        <a:xfrm>
          <a:off x="3466385" y="451420706"/>
          <a:ext cx="842044" cy="295200"/>
        </a:xfrm>
        <a:prstGeom prst="rect">
          <a:avLst/>
        </a:prstGeom>
      </xdr:spPr>
    </xdr:pic>
    <xdr:clientData/>
  </xdr:twoCellAnchor>
  <xdr:twoCellAnchor editAs="oneCell">
    <xdr:from>
      <xdr:col>4</xdr:col>
      <xdr:colOff>27860</xdr:colOff>
      <xdr:row>2587</xdr:row>
      <xdr:rowOff>9525</xdr:rowOff>
    </xdr:from>
    <xdr:to>
      <xdr:col>5</xdr:col>
      <xdr:colOff>29928</xdr:colOff>
      <xdr:row>2588</xdr:row>
      <xdr:rowOff>3463</xdr:rowOff>
    </xdr:to>
    <xdr:pic>
      <xdr:nvPicPr>
        <xdr:cNvPr id="352" name="Image 351">
          <a:extLst>
            <a:ext uri="{FF2B5EF4-FFF2-40B4-BE49-F238E27FC236}">
              <a16:creationId xmlns:a16="http://schemas.microsoft.com/office/drawing/2014/main" id="{E3DD3C97-F48D-4DDC-A14B-C397091A775B}"/>
            </a:ext>
          </a:extLst>
        </xdr:cNvPr>
        <xdr:cNvPicPr>
          <a:picLocks noChangeAspect="1"/>
        </xdr:cNvPicPr>
      </xdr:nvPicPr>
      <xdr:blipFill>
        <a:blip xmlns:r="http://schemas.openxmlformats.org/officeDocument/2006/relationships" r:embed="rId277" cstate="print">
          <a:extLst>
            <a:ext uri="{28A0092B-C50C-407E-A947-70E740481C1C}">
              <a14:useLocalDpi xmlns:a14="http://schemas.microsoft.com/office/drawing/2010/main" val="0"/>
            </a:ext>
          </a:extLst>
        </a:blip>
        <a:stretch>
          <a:fillRect/>
        </a:stretch>
      </xdr:blipFill>
      <xdr:spPr>
        <a:xfrm>
          <a:off x="3466385" y="451818375"/>
          <a:ext cx="849793" cy="298738"/>
        </a:xfrm>
        <a:prstGeom prst="rect">
          <a:avLst/>
        </a:prstGeom>
      </xdr:spPr>
    </xdr:pic>
    <xdr:clientData/>
  </xdr:twoCellAnchor>
  <xdr:twoCellAnchor editAs="oneCell">
    <xdr:from>
      <xdr:col>4</xdr:col>
      <xdr:colOff>27860</xdr:colOff>
      <xdr:row>2591</xdr:row>
      <xdr:rowOff>9525</xdr:rowOff>
    </xdr:from>
    <xdr:to>
      <xdr:col>5</xdr:col>
      <xdr:colOff>22728</xdr:colOff>
      <xdr:row>2592</xdr:row>
      <xdr:rowOff>3463</xdr:rowOff>
    </xdr:to>
    <xdr:pic>
      <xdr:nvPicPr>
        <xdr:cNvPr id="353" name="Image 352">
          <a:extLst>
            <a:ext uri="{FF2B5EF4-FFF2-40B4-BE49-F238E27FC236}">
              <a16:creationId xmlns:a16="http://schemas.microsoft.com/office/drawing/2014/main" id="{10B73CD6-251B-4FB2-BD9E-A19BC6A817A6}"/>
            </a:ext>
          </a:extLst>
        </xdr:cNvPr>
        <xdr:cNvPicPr>
          <a:picLocks noChangeAspect="1"/>
        </xdr:cNvPicPr>
      </xdr:nvPicPr>
      <xdr:blipFill>
        <a:blip xmlns:r="http://schemas.openxmlformats.org/officeDocument/2006/relationships" r:embed="rId276" cstate="print">
          <a:extLst>
            <a:ext uri="{28A0092B-C50C-407E-A947-70E740481C1C}">
              <a14:useLocalDpi xmlns:a14="http://schemas.microsoft.com/office/drawing/2010/main" val="0"/>
            </a:ext>
          </a:extLst>
        </a:blip>
        <a:stretch>
          <a:fillRect/>
        </a:stretch>
      </xdr:blipFill>
      <xdr:spPr>
        <a:xfrm>
          <a:off x="3466385" y="452485125"/>
          <a:ext cx="842593" cy="298738"/>
        </a:xfrm>
        <a:prstGeom prst="rect">
          <a:avLst/>
        </a:prstGeom>
      </xdr:spPr>
    </xdr:pic>
    <xdr:clientData/>
  </xdr:twoCellAnchor>
  <xdr:twoCellAnchor editAs="oneCell">
    <xdr:from>
      <xdr:col>4</xdr:col>
      <xdr:colOff>27860</xdr:colOff>
      <xdr:row>2593</xdr:row>
      <xdr:rowOff>7144</xdr:rowOff>
    </xdr:from>
    <xdr:to>
      <xdr:col>5</xdr:col>
      <xdr:colOff>29928</xdr:colOff>
      <xdr:row>2594</xdr:row>
      <xdr:rowOff>2987</xdr:rowOff>
    </xdr:to>
    <xdr:pic>
      <xdr:nvPicPr>
        <xdr:cNvPr id="354" name="Image 353">
          <a:extLst>
            <a:ext uri="{FF2B5EF4-FFF2-40B4-BE49-F238E27FC236}">
              <a16:creationId xmlns:a16="http://schemas.microsoft.com/office/drawing/2014/main" id="{A3D01656-9368-4C6E-B417-4F20BE4EF4AD}"/>
            </a:ext>
          </a:extLst>
        </xdr:cNvPr>
        <xdr:cNvPicPr>
          <a:picLocks noChangeAspect="1"/>
        </xdr:cNvPicPr>
      </xdr:nvPicPr>
      <xdr:blipFill>
        <a:blip xmlns:r="http://schemas.openxmlformats.org/officeDocument/2006/relationships" r:embed="rId277" cstate="print">
          <a:extLst>
            <a:ext uri="{28A0092B-C50C-407E-A947-70E740481C1C}">
              <a14:useLocalDpi xmlns:a14="http://schemas.microsoft.com/office/drawing/2010/main" val="0"/>
            </a:ext>
          </a:extLst>
        </a:blip>
        <a:stretch>
          <a:fillRect/>
        </a:stretch>
      </xdr:blipFill>
      <xdr:spPr>
        <a:xfrm>
          <a:off x="3466385" y="452882794"/>
          <a:ext cx="849793" cy="300643"/>
        </a:xfrm>
        <a:prstGeom prst="rect">
          <a:avLst/>
        </a:prstGeom>
      </xdr:spPr>
    </xdr:pic>
    <xdr:clientData/>
  </xdr:twoCellAnchor>
  <xdr:twoCellAnchor editAs="oneCell">
    <xdr:from>
      <xdr:col>4</xdr:col>
      <xdr:colOff>27860</xdr:colOff>
      <xdr:row>2597</xdr:row>
      <xdr:rowOff>11906</xdr:rowOff>
    </xdr:from>
    <xdr:to>
      <xdr:col>5</xdr:col>
      <xdr:colOff>22179</xdr:colOff>
      <xdr:row>2598</xdr:row>
      <xdr:rowOff>2306</xdr:rowOff>
    </xdr:to>
    <xdr:pic>
      <xdr:nvPicPr>
        <xdr:cNvPr id="355" name="Image 354">
          <a:extLst>
            <a:ext uri="{FF2B5EF4-FFF2-40B4-BE49-F238E27FC236}">
              <a16:creationId xmlns:a16="http://schemas.microsoft.com/office/drawing/2014/main" id="{19ABF401-D212-4E21-8664-06C1B098D28C}"/>
            </a:ext>
          </a:extLst>
        </xdr:cNvPr>
        <xdr:cNvPicPr>
          <a:picLocks noChangeAspect="1"/>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3466385" y="453554306"/>
          <a:ext cx="842044" cy="295200"/>
        </a:xfrm>
        <a:prstGeom prst="rect">
          <a:avLst/>
        </a:prstGeom>
      </xdr:spPr>
    </xdr:pic>
    <xdr:clientData/>
  </xdr:twoCellAnchor>
  <xdr:twoCellAnchor editAs="oneCell">
    <xdr:from>
      <xdr:col>4</xdr:col>
      <xdr:colOff>27860</xdr:colOff>
      <xdr:row>2599</xdr:row>
      <xdr:rowOff>3572</xdr:rowOff>
    </xdr:from>
    <xdr:to>
      <xdr:col>5</xdr:col>
      <xdr:colOff>22728</xdr:colOff>
      <xdr:row>2599</xdr:row>
      <xdr:rowOff>300677</xdr:rowOff>
    </xdr:to>
    <xdr:pic>
      <xdr:nvPicPr>
        <xdr:cNvPr id="356" name="Image 355">
          <a:extLst>
            <a:ext uri="{FF2B5EF4-FFF2-40B4-BE49-F238E27FC236}">
              <a16:creationId xmlns:a16="http://schemas.microsoft.com/office/drawing/2014/main" id="{7D2B2D86-8FBC-46F6-B397-DC5B3E635F62}"/>
            </a:ext>
          </a:extLst>
        </xdr:cNvPr>
        <xdr:cNvPicPr>
          <a:picLocks noChangeAspect="1"/>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3466385" y="453946022"/>
          <a:ext cx="842593" cy="297105"/>
        </a:xfrm>
        <a:prstGeom prst="rect">
          <a:avLst/>
        </a:prstGeom>
      </xdr:spPr>
    </xdr:pic>
    <xdr:clientData/>
  </xdr:twoCellAnchor>
  <xdr:twoCellAnchor editAs="oneCell">
    <xdr:from>
      <xdr:col>4</xdr:col>
      <xdr:colOff>27860</xdr:colOff>
      <xdr:row>2603</xdr:row>
      <xdr:rowOff>13097</xdr:rowOff>
    </xdr:from>
    <xdr:to>
      <xdr:col>5</xdr:col>
      <xdr:colOff>22179</xdr:colOff>
      <xdr:row>2604</xdr:row>
      <xdr:rowOff>3497</xdr:rowOff>
    </xdr:to>
    <xdr:pic>
      <xdr:nvPicPr>
        <xdr:cNvPr id="357" name="Image 356">
          <a:extLst>
            <a:ext uri="{FF2B5EF4-FFF2-40B4-BE49-F238E27FC236}">
              <a16:creationId xmlns:a16="http://schemas.microsoft.com/office/drawing/2014/main" id="{C2B5CABF-033A-4A3B-91A3-FB5C64E19C98}"/>
            </a:ext>
          </a:extLst>
        </xdr:cNvPr>
        <xdr:cNvPicPr>
          <a:picLocks noChangeAspect="1"/>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3466385" y="454622297"/>
          <a:ext cx="842044" cy="295200"/>
        </a:xfrm>
        <a:prstGeom prst="rect">
          <a:avLst/>
        </a:prstGeom>
      </xdr:spPr>
    </xdr:pic>
    <xdr:clientData/>
  </xdr:twoCellAnchor>
  <xdr:twoCellAnchor editAs="oneCell">
    <xdr:from>
      <xdr:col>4</xdr:col>
      <xdr:colOff>27860</xdr:colOff>
      <xdr:row>2605</xdr:row>
      <xdr:rowOff>10716</xdr:rowOff>
    </xdr:from>
    <xdr:to>
      <xdr:col>5</xdr:col>
      <xdr:colOff>22728</xdr:colOff>
      <xdr:row>2606</xdr:row>
      <xdr:rowOff>1116</xdr:rowOff>
    </xdr:to>
    <xdr:pic>
      <xdr:nvPicPr>
        <xdr:cNvPr id="358" name="Image 357">
          <a:extLst>
            <a:ext uri="{FF2B5EF4-FFF2-40B4-BE49-F238E27FC236}">
              <a16:creationId xmlns:a16="http://schemas.microsoft.com/office/drawing/2014/main" id="{ADA0C44F-E468-4CAF-90B8-0CB5413B1EF6}"/>
            </a:ext>
          </a:extLst>
        </xdr:cNvPr>
        <xdr:cNvPicPr>
          <a:picLocks noChangeAspect="1"/>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3466385" y="455019966"/>
          <a:ext cx="842593" cy="295200"/>
        </a:xfrm>
        <a:prstGeom prst="rect">
          <a:avLst/>
        </a:prstGeom>
      </xdr:spPr>
    </xdr:pic>
    <xdr:clientData/>
  </xdr:twoCellAnchor>
  <xdr:twoCellAnchor editAs="oneCell">
    <xdr:from>
      <xdr:col>4</xdr:col>
      <xdr:colOff>27861</xdr:colOff>
      <xdr:row>2622</xdr:row>
      <xdr:rowOff>7143</xdr:rowOff>
    </xdr:from>
    <xdr:to>
      <xdr:col>5</xdr:col>
      <xdr:colOff>29929</xdr:colOff>
      <xdr:row>2623</xdr:row>
      <xdr:rowOff>2985</xdr:rowOff>
    </xdr:to>
    <xdr:pic>
      <xdr:nvPicPr>
        <xdr:cNvPr id="359" name="Image 358">
          <a:extLst>
            <a:ext uri="{FF2B5EF4-FFF2-40B4-BE49-F238E27FC236}">
              <a16:creationId xmlns:a16="http://schemas.microsoft.com/office/drawing/2014/main" id="{963F8E66-032D-47FE-945A-94A851AA919D}"/>
            </a:ext>
          </a:extLst>
        </xdr:cNvPr>
        <xdr:cNvPicPr>
          <a:picLocks noChangeAspect="1"/>
        </xdr:cNvPicPr>
      </xdr:nvPicPr>
      <xdr:blipFill>
        <a:blip xmlns:r="http://schemas.openxmlformats.org/officeDocument/2006/relationships" r:embed="rId279" cstate="print">
          <a:extLst>
            <a:ext uri="{28A0092B-C50C-407E-A947-70E740481C1C}">
              <a14:useLocalDpi xmlns:a14="http://schemas.microsoft.com/office/drawing/2010/main" val="0"/>
            </a:ext>
          </a:extLst>
        </a:blip>
        <a:stretch>
          <a:fillRect/>
        </a:stretch>
      </xdr:blipFill>
      <xdr:spPr>
        <a:xfrm>
          <a:off x="3466386" y="458045343"/>
          <a:ext cx="849793" cy="300642"/>
        </a:xfrm>
        <a:prstGeom prst="rect">
          <a:avLst/>
        </a:prstGeom>
      </xdr:spPr>
    </xdr:pic>
    <xdr:clientData/>
  </xdr:twoCellAnchor>
  <xdr:twoCellAnchor editAs="oneCell">
    <xdr:from>
      <xdr:col>4</xdr:col>
      <xdr:colOff>20240</xdr:colOff>
      <xdr:row>2624</xdr:row>
      <xdr:rowOff>10714</xdr:rowOff>
    </xdr:from>
    <xdr:to>
      <xdr:col>5</xdr:col>
      <xdr:colOff>32803</xdr:colOff>
      <xdr:row>2625</xdr:row>
      <xdr:rowOff>1114</xdr:rowOff>
    </xdr:to>
    <xdr:pic>
      <xdr:nvPicPr>
        <xdr:cNvPr id="360" name="Image 359">
          <a:extLst>
            <a:ext uri="{FF2B5EF4-FFF2-40B4-BE49-F238E27FC236}">
              <a16:creationId xmlns:a16="http://schemas.microsoft.com/office/drawing/2014/main" id="{BC8BB6E3-BDCB-4C97-BED7-D534D2BCD676}"/>
            </a:ext>
          </a:extLst>
        </xdr:cNvPr>
        <xdr:cNvPicPr>
          <a:picLocks noChangeAspect="1"/>
        </xdr:cNvPicPr>
      </xdr:nvPicPr>
      <xdr:blipFill>
        <a:blip xmlns:r="http://schemas.openxmlformats.org/officeDocument/2006/relationships" r:embed="rId280" cstate="print">
          <a:extLst>
            <a:ext uri="{28A0092B-C50C-407E-A947-70E740481C1C}">
              <a14:useLocalDpi xmlns:a14="http://schemas.microsoft.com/office/drawing/2010/main" val="0"/>
            </a:ext>
          </a:extLst>
        </a:blip>
        <a:stretch>
          <a:fillRect/>
        </a:stretch>
      </xdr:blipFill>
      <xdr:spPr>
        <a:xfrm>
          <a:off x="3458765" y="458448964"/>
          <a:ext cx="860288" cy="295200"/>
        </a:xfrm>
        <a:prstGeom prst="rect">
          <a:avLst/>
        </a:prstGeom>
      </xdr:spPr>
    </xdr:pic>
    <xdr:clientData/>
  </xdr:twoCellAnchor>
  <xdr:twoCellAnchor editAs="oneCell">
    <xdr:from>
      <xdr:col>4</xdr:col>
      <xdr:colOff>2858</xdr:colOff>
      <xdr:row>2660</xdr:row>
      <xdr:rowOff>11906</xdr:rowOff>
    </xdr:from>
    <xdr:to>
      <xdr:col>5</xdr:col>
      <xdr:colOff>2892</xdr:colOff>
      <xdr:row>2661</xdr:row>
      <xdr:rowOff>2306</xdr:rowOff>
    </xdr:to>
    <xdr:pic>
      <xdr:nvPicPr>
        <xdr:cNvPr id="361" name="Image 360">
          <a:extLst>
            <a:ext uri="{FF2B5EF4-FFF2-40B4-BE49-F238E27FC236}">
              <a16:creationId xmlns:a16="http://schemas.microsoft.com/office/drawing/2014/main" id="{28EC60D0-6355-49AA-ADDF-F49CE73AEB81}"/>
            </a:ext>
          </a:extLst>
        </xdr:cNvPr>
        <xdr:cNvPicPr>
          <a:picLocks noChangeAspect="1"/>
        </xdr:cNvPicPr>
      </xdr:nvPicPr>
      <xdr:blipFill>
        <a:blip xmlns:r="http://schemas.openxmlformats.org/officeDocument/2006/relationships" r:embed="rId281" cstate="print">
          <a:extLst>
            <a:ext uri="{28A0092B-C50C-407E-A947-70E740481C1C}">
              <a14:useLocalDpi xmlns:a14="http://schemas.microsoft.com/office/drawing/2010/main" val="0"/>
            </a:ext>
          </a:extLst>
        </a:blip>
        <a:stretch>
          <a:fillRect/>
        </a:stretch>
      </xdr:blipFill>
      <xdr:spPr>
        <a:xfrm>
          <a:off x="3441383" y="465212906"/>
          <a:ext cx="847759" cy="295200"/>
        </a:xfrm>
        <a:prstGeom prst="rect">
          <a:avLst/>
        </a:prstGeom>
      </xdr:spPr>
    </xdr:pic>
    <xdr:clientData/>
  </xdr:twoCellAnchor>
  <xdr:twoCellAnchor editAs="oneCell">
    <xdr:from>
      <xdr:col>4</xdr:col>
      <xdr:colOff>2858</xdr:colOff>
      <xdr:row>2664</xdr:row>
      <xdr:rowOff>11906</xdr:rowOff>
    </xdr:from>
    <xdr:to>
      <xdr:col>5</xdr:col>
      <xdr:colOff>2892</xdr:colOff>
      <xdr:row>2665</xdr:row>
      <xdr:rowOff>2306</xdr:rowOff>
    </xdr:to>
    <xdr:pic>
      <xdr:nvPicPr>
        <xdr:cNvPr id="362" name="Image 361">
          <a:extLst>
            <a:ext uri="{FF2B5EF4-FFF2-40B4-BE49-F238E27FC236}">
              <a16:creationId xmlns:a16="http://schemas.microsoft.com/office/drawing/2014/main" id="{B974EE50-F022-4AF7-9803-04D438C794CE}"/>
            </a:ext>
          </a:extLst>
        </xdr:cNvPr>
        <xdr:cNvPicPr>
          <a:picLocks noChangeAspect="1"/>
        </xdr:cNvPicPr>
      </xdr:nvPicPr>
      <xdr:blipFill>
        <a:blip xmlns:r="http://schemas.openxmlformats.org/officeDocument/2006/relationships" r:embed="rId282" cstate="print">
          <a:extLst>
            <a:ext uri="{28A0092B-C50C-407E-A947-70E740481C1C}">
              <a14:useLocalDpi xmlns:a14="http://schemas.microsoft.com/office/drawing/2010/main" val="0"/>
            </a:ext>
          </a:extLst>
        </a:blip>
        <a:stretch>
          <a:fillRect/>
        </a:stretch>
      </xdr:blipFill>
      <xdr:spPr>
        <a:xfrm>
          <a:off x="3441383" y="465879656"/>
          <a:ext cx="847759" cy="295200"/>
        </a:xfrm>
        <a:prstGeom prst="rect">
          <a:avLst/>
        </a:prstGeom>
      </xdr:spPr>
    </xdr:pic>
    <xdr:clientData/>
  </xdr:twoCellAnchor>
  <xdr:twoCellAnchor editAs="oneCell">
    <xdr:from>
      <xdr:col>4</xdr:col>
      <xdr:colOff>2858</xdr:colOff>
      <xdr:row>2668</xdr:row>
      <xdr:rowOff>11906</xdr:rowOff>
    </xdr:from>
    <xdr:to>
      <xdr:col>5</xdr:col>
      <xdr:colOff>2892</xdr:colOff>
      <xdr:row>2669</xdr:row>
      <xdr:rowOff>2306</xdr:rowOff>
    </xdr:to>
    <xdr:pic>
      <xdr:nvPicPr>
        <xdr:cNvPr id="363" name="Image 362">
          <a:extLst>
            <a:ext uri="{FF2B5EF4-FFF2-40B4-BE49-F238E27FC236}">
              <a16:creationId xmlns:a16="http://schemas.microsoft.com/office/drawing/2014/main" id="{3D7C0946-E317-4C73-A685-27668D7412B0}"/>
            </a:ext>
          </a:extLst>
        </xdr:cNvPr>
        <xdr:cNvPicPr>
          <a:picLocks noChangeAspect="1"/>
        </xdr:cNvPicPr>
      </xdr:nvPicPr>
      <xdr:blipFill>
        <a:blip xmlns:r="http://schemas.openxmlformats.org/officeDocument/2006/relationships" r:embed="rId283" cstate="print">
          <a:extLst>
            <a:ext uri="{28A0092B-C50C-407E-A947-70E740481C1C}">
              <a14:useLocalDpi xmlns:a14="http://schemas.microsoft.com/office/drawing/2010/main" val="0"/>
            </a:ext>
          </a:extLst>
        </a:blip>
        <a:stretch>
          <a:fillRect/>
        </a:stretch>
      </xdr:blipFill>
      <xdr:spPr>
        <a:xfrm>
          <a:off x="3441383" y="466546406"/>
          <a:ext cx="847759" cy="295200"/>
        </a:xfrm>
        <a:prstGeom prst="rect">
          <a:avLst/>
        </a:prstGeom>
      </xdr:spPr>
    </xdr:pic>
    <xdr:clientData/>
  </xdr:twoCellAnchor>
  <xdr:twoCellAnchor editAs="oneCell">
    <xdr:from>
      <xdr:col>4</xdr:col>
      <xdr:colOff>2858</xdr:colOff>
      <xdr:row>2672</xdr:row>
      <xdr:rowOff>11906</xdr:rowOff>
    </xdr:from>
    <xdr:to>
      <xdr:col>5</xdr:col>
      <xdr:colOff>2892</xdr:colOff>
      <xdr:row>2673</xdr:row>
      <xdr:rowOff>2306</xdr:rowOff>
    </xdr:to>
    <xdr:pic>
      <xdr:nvPicPr>
        <xdr:cNvPr id="364" name="Image 363">
          <a:extLst>
            <a:ext uri="{FF2B5EF4-FFF2-40B4-BE49-F238E27FC236}">
              <a16:creationId xmlns:a16="http://schemas.microsoft.com/office/drawing/2014/main" id="{AB2EBEE7-E6A4-456B-A532-FB9026D3499F}"/>
            </a:ext>
          </a:extLst>
        </xdr:cNvPr>
        <xdr:cNvPicPr>
          <a:picLocks noChangeAspect="1"/>
        </xdr:cNvPicPr>
      </xdr:nvPicPr>
      <xdr:blipFill>
        <a:blip xmlns:r="http://schemas.openxmlformats.org/officeDocument/2006/relationships" r:embed="rId284" cstate="print">
          <a:extLst>
            <a:ext uri="{28A0092B-C50C-407E-A947-70E740481C1C}">
              <a14:useLocalDpi xmlns:a14="http://schemas.microsoft.com/office/drawing/2010/main" val="0"/>
            </a:ext>
          </a:extLst>
        </a:blip>
        <a:stretch>
          <a:fillRect/>
        </a:stretch>
      </xdr:blipFill>
      <xdr:spPr>
        <a:xfrm>
          <a:off x="3441383" y="467213156"/>
          <a:ext cx="847759" cy="295200"/>
        </a:xfrm>
        <a:prstGeom prst="rect">
          <a:avLst/>
        </a:prstGeom>
      </xdr:spPr>
    </xdr:pic>
    <xdr:clientData/>
  </xdr:twoCellAnchor>
  <xdr:twoCellAnchor editAs="oneCell">
    <xdr:from>
      <xdr:col>4</xdr:col>
      <xdr:colOff>2858</xdr:colOff>
      <xdr:row>2676</xdr:row>
      <xdr:rowOff>11906</xdr:rowOff>
    </xdr:from>
    <xdr:to>
      <xdr:col>5</xdr:col>
      <xdr:colOff>2892</xdr:colOff>
      <xdr:row>2677</xdr:row>
      <xdr:rowOff>2306</xdr:rowOff>
    </xdr:to>
    <xdr:pic>
      <xdr:nvPicPr>
        <xdr:cNvPr id="365" name="Image 364">
          <a:extLst>
            <a:ext uri="{FF2B5EF4-FFF2-40B4-BE49-F238E27FC236}">
              <a16:creationId xmlns:a16="http://schemas.microsoft.com/office/drawing/2014/main" id="{FD19CCE7-8553-46D1-A68E-6B21EA3434CF}"/>
            </a:ext>
          </a:extLst>
        </xdr:cNvPr>
        <xdr:cNvPicPr>
          <a:picLocks noChangeAspect="1"/>
        </xdr:cNvPicPr>
      </xdr:nvPicPr>
      <xdr:blipFill>
        <a:blip xmlns:r="http://schemas.openxmlformats.org/officeDocument/2006/relationships" r:embed="rId285" cstate="print">
          <a:extLst>
            <a:ext uri="{28A0092B-C50C-407E-A947-70E740481C1C}">
              <a14:useLocalDpi xmlns:a14="http://schemas.microsoft.com/office/drawing/2010/main" val="0"/>
            </a:ext>
          </a:extLst>
        </a:blip>
        <a:stretch>
          <a:fillRect/>
        </a:stretch>
      </xdr:blipFill>
      <xdr:spPr>
        <a:xfrm>
          <a:off x="3441383" y="467879906"/>
          <a:ext cx="847759" cy="295200"/>
        </a:xfrm>
        <a:prstGeom prst="rect">
          <a:avLst/>
        </a:prstGeom>
      </xdr:spPr>
    </xdr:pic>
    <xdr:clientData/>
  </xdr:twoCellAnchor>
  <xdr:twoCellAnchor editAs="oneCell">
    <xdr:from>
      <xdr:col>4</xdr:col>
      <xdr:colOff>2858</xdr:colOff>
      <xdr:row>2680</xdr:row>
      <xdr:rowOff>11906</xdr:rowOff>
    </xdr:from>
    <xdr:to>
      <xdr:col>5</xdr:col>
      <xdr:colOff>2892</xdr:colOff>
      <xdr:row>2681</xdr:row>
      <xdr:rowOff>2306</xdr:rowOff>
    </xdr:to>
    <xdr:pic>
      <xdr:nvPicPr>
        <xdr:cNvPr id="366" name="Image 365">
          <a:extLst>
            <a:ext uri="{FF2B5EF4-FFF2-40B4-BE49-F238E27FC236}">
              <a16:creationId xmlns:a16="http://schemas.microsoft.com/office/drawing/2014/main" id="{E4C58139-9786-4072-81A4-667D50107307}"/>
            </a:ext>
          </a:extLst>
        </xdr:cNvPr>
        <xdr:cNvPicPr>
          <a:picLocks noChangeAspect="1"/>
        </xdr:cNvPicPr>
      </xdr:nvPicPr>
      <xdr:blipFill>
        <a:blip xmlns:r="http://schemas.openxmlformats.org/officeDocument/2006/relationships" r:embed="rId286" cstate="print">
          <a:extLst>
            <a:ext uri="{28A0092B-C50C-407E-A947-70E740481C1C}">
              <a14:useLocalDpi xmlns:a14="http://schemas.microsoft.com/office/drawing/2010/main" val="0"/>
            </a:ext>
          </a:extLst>
        </a:blip>
        <a:stretch>
          <a:fillRect/>
        </a:stretch>
      </xdr:blipFill>
      <xdr:spPr>
        <a:xfrm>
          <a:off x="3441383" y="468546656"/>
          <a:ext cx="847759" cy="295200"/>
        </a:xfrm>
        <a:prstGeom prst="rect">
          <a:avLst/>
        </a:prstGeom>
      </xdr:spPr>
    </xdr:pic>
    <xdr:clientData/>
  </xdr:twoCellAnchor>
  <xdr:twoCellAnchor editAs="oneCell">
    <xdr:from>
      <xdr:col>4</xdr:col>
      <xdr:colOff>2858</xdr:colOff>
      <xdr:row>2684</xdr:row>
      <xdr:rowOff>11906</xdr:rowOff>
    </xdr:from>
    <xdr:to>
      <xdr:col>5</xdr:col>
      <xdr:colOff>2892</xdr:colOff>
      <xdr:row>2685</xdr:row>
      <xdr:rowOff>2306</xdr:rowOff>
    </xdr:to>
    <xdr:pic>
      <xdr:nvPicPr>
        <xdr:cNvPr id="367" name="Image 366">
          <a:extLst>
            <a:ext uri="{FF2B5EF4-FFF2-40B4-BE49-F238E27FC236}">
              <a16:creationId xmlns:a16="http://schemas.microsoft.com/office/drawing/2014/main" id="{8228E24A-FD56-41A8-A4BC-D2B2F0EDC9A8}"/>
            </a:ext>
          </a:extLst>
        </xdr:cNvPr>
        <xdr:cNvPicPr>
          <a:picLocks noChangeAspect="1"/>
        </xdr:cNvPicPr>
      </xdr:nvPicPr>
      <xdr:blipFill>
        <a:blip xmlns:r="http://schemas.openxmlformats.org/officeDocument/2006/relationships" r:embed="rId287" cstate="print">
          <a:extLst>
            <a:ext uri="{28A0092B-C50C-407E-A947-70E740481C1C}">
              <a14:useLocalDpi xmlns:a14="http://schemas.microsoft.com/office/drawing/2010/main" val="0"/>
            </a:ext>
          </a:extLst>
        </a:blip>
        <a:stretch>
          <a:fillRect/>
        </a:stretch>
      </xdr:blipFill>
      <xdr:spPr>
        <a:xfrm>
          <a:off x="3441383" y="469213406"/>
          <a:ext cx="847759" cy="295200"/>
        </a:xfrm>
        <a:prstGeom prst="rect">
          <a:avLst/>
        </a:prstGeom>
      </xdr:spPr>
    </xdr:pic>
    <xdr:clientData/>
  </xdr:twoCellAnchor>
  <xdr:twoCellAnchor editAs="oneCell">
    <xdr:from>
      <xdr:col>4</xdr:col>
      <xdr:colOff>2858</xdr:colOff>
      <xdr:row>2686</xdr:row>
      <xdr:rowOff>9525</xdr:rowOff>
    </xdr:from>
    <xdr:to>
      <xdr:col>5</xdr:col>
      <xdr:colOff>2892</xdr:colOff>
      <xdr:row>2687</xdr:row>
      <xdr:rowOff>3463</xdr:rowOff>
    </xdr:to>
    <xdr:pic>
      <xdr:nvPicPr>
        <xdr:cNvPr id="368" name="Image 367">
          <a:extLst>
            <a:ext uri="{FF2B5EF4-FFF2-40B4-BE49-F238E27FC236}">
              <a16:creationId xmlns:a16="http://schemas.microsoft.com/office/drawing/2014/main" id="{F4E75F80-7314-45D3-98E3-05E2B5B089F6}"/>
            </a:ext>
          </a:extLst>
        </xdr:cNvPr>
        <xdr:cNvPicPr>
          <a:picLocks noChangeAspect="1"/>
        </xdr:cNvPicPr>
      </xdr:nvPicPr>
      <xdr:blipFill>
        <a:blip xmlns:r="http://schemas.openxmlformats.org/officeDocument/2006/relationships" r:embed="rId287" cstate="print">
          <a:extLst>
            <a:ext uri="{28A0092B-C50C-407E-A947-70E740481C1C}">
              <a14:useLocalDpi xmlns:a14="http://schemas.microsoft.com/office/drawing/2010/main" val="0"/>
            </a:ext>
          </a:extLst>
        </a:blip>
        <a:stretch>
          <a:fillRect/>
        </a:stretch>
      </xdr:blipFill>
      <xdr:spPr>
        <a:xfrm>
          <a:off x="3441383" y="469611075"/>
          <a:ext cx="847759" cy="298738"/>
        </a:xfrm>
        <a:prstGeom prst="rect">
          <a:avLst/>
        </a:prstGeom>
      </xdr:spPr>
    </xdr:pic>
    <xdr:clientData/>
  </xdr:twoCellAnchor>
  <xdr:twoCellAnchor editAs="oneCell">
    <xdr:from>
      <xdr:col>4</xdr:col>
      <xdr:colOff>2858</xdr:colOff>
      <xdr:row>2690</xdr:row>
      <xdr:rowOff>13096</xdr:rowOff>
    </xdr:from>
    <xdr:to>
      <xdr:col>5</xdr:col>
      <xdr:colOff>3021</xdr:colOff>
      <xdr:row>2691</xdr:row>
      <xdr:rowOff>3496</xdr:rowOff>
    </xdr:to>
    <xdr:pic>
      <xdr:nvPicPr>
        <xdr:cNvPr id="369" name="Image 368">
          <a:extLst>
            <a:ext uri="{FF2B5EF4-FFF2-40B4-BE49-F238E27FC236}">
              <a16:creationId xmlns:a16="http://schemas.microsoft.com/office/drawing/2014/main" id="{A1A7A58C-323E-4310-B7E4-01BD16E5AA99}"/>
            </a:ext>
          </a:extLst>
        </xdr:cNvPr>
        <xdr:cNvPicPr>
          <a:picLocks noChangeAspect="1"/>
        </xdr:cNvPicPr>
      </xdr:nvPicPr>
      <xdr:blipFill>
        <a:blip xmlns:r="http://schemas.openxmlformats.org/officeDocument/2006/relationships" r:embed="rId288" cstate="print">
          <a:extLst>
            <a:ext uri="{28A0092B-C50C-407E-A947-70E740481C1C}">
              <a14:useLocalDpi xmlns:a14="http://schemas.microsoft.com/office/drawing/2010/main" val="0"/>
            </a:ext>
          </a:extLst>
        </a:blip>
        <a:stretch>
          <a:fillRect/>
        </a:stretch>
      </xdr:blipFill>
      <xdr:spPr>
        <a:xfrm>
          <a:off x="3441383" y="470281396"/>
          <a:ext cx="847888" cy="295200"/>
        </a:xfrm>
        <a:prstGeom prst="rect">
          <a:avLst/>
        </a:prstGeom>
      </xdr:spPr>
    </xdr:pic>
    <xdr:clientData/>
  </xdr:twoCellAnchor>
  <xdr:twoCellAnchor editAs="oneCell">
    <xdr:from>
      <xdr:col>4</xdr:col>
      <xdr:colOff>2858</xdr:colOff>
      <xdr:row>2692</xdr:row>
      <xdr:rowOff>10715</xdr:rowOff>
    </xdr:from>
    <xdr:to>
      <xdr:col>5</xdr:col>
      <xdr:colOff>3021</xdr:colOff>
      <xdr:row>2693</xdr:row>
      <xdr:rowOff>1115</xdr:rowOff>
    </xdr:to>
    <xdr:pic>
      <xdr:nvPicPr>
        <xdr:cNvPr id="370" name="Image 369">
          <a:extLst>
            <a:ext uri="{FF2B5EF4-FFF2-40B4-BE49-F238E27FC236}">
              <a16:creationId xmlns:a16="http://schemas.microsoft.com/office/drawing/2014/main" id="{8CA0A5EB-E6EE-4DE9-BE46-22C144B4A3A6}"/>
            </a:ext>
          </a:extLst>
        </xdr:cNvPr>
        <xdr:cNvPicPr>
          <a:picLocks noChangeAspect="1"/>
        </xdr:cNvPicPr>
      </xdr:nvPicPr>
      <xdr:blipFill>
        <a:blip xmlns:r="http://schemas.openxmlformats.org/officeDocument/2006/relationships" r:embed="rId288" cstate="print">
          <a:extLst>
            <a:ext uri="{28A0092B-C50C-407E-A947-70E740481C1C}">
              <a14:useLocalDpi xmlns:a14="http://schemas.microsoft.com/office/drawing/2010/main" val="0"/>
            </a:ext>
          </a:extLst>
        </a:blip>
        <a:stretch>
          <a:fillRect/>
        </a:stretch>
      </xdr:blipFill>
      <xdr:spPr>
        <a:xfrm>
          <a:off x="3441383" y="470679065"/>
          <a:ext cx="847888" cy="295200"/>
        </a:xfrm>
        <a:prstGeom prst="rect">
          <a:avLst/>
        </a:prstGeom>
      </xdr:spPr>
    </xdr:pic>
    <xdr:clientData/>
  </xdr:twoCellAnchor>
  <xdr:twoCellAnchor editAs="oneCell">
    <xdr:from>
      <xdr:col>4</xdr:col>
      <xdr:colOff>2858</xdr:colOff>
      <xdr:row>2696</xdr:row>
      <xdr:rowOff>11906</xdr:rowOff>
    </xdr:from>
    <xdr:to>
      <xdr:col>5</xdr:col>
      <xdr:colOff>2892</xdr:colOff>
      <xdr:row>2697</xdr:row>
      <xdr:rowOff>2306</xdr:rowOff>
    </xdr:to>
    <xdr:pic>
      <xdr:nvPicPr>
        <xdr:cNvPr id="371" name="Image 370">
          <a:extLst>
            <a:ext uri="{FF2B5EF4-FFF2-40B4-BE49-F238E27FC236}">
              <a16:creationId xmlns:a16="http://schemas.microsoft.com/office/drawing/2014/main" id="{47BE69D6-9A36-4944-BB44-7F7B712C012E}"/>
            </a:ext>
          </a:extLst>
        </xdr:cNvPr>
        <xdr:cNvPicPr>
          <a:picLocks noChangeAspect="1"/>
        </xdr:cNvPicPr>
      </xdr:nvPicPr>
      <xdr:blipFill>
        <a:blip xmlns:r="http://schemas.openxmlformats.org/officeDocument/2006/relationships" r:embed="rId289" cstate="print">
          <a:extLst>
            <a:ext uri="{28A0092B-C50C-407E-A947-70E740481C1C}">
              <a14:useLocalDpi xmlns:a14="http://schemas.microsoft.com/office/drawing/2010/main" val="0"/>
            </a:ext>
          </a:extLst>
        </a:blip>
        <a:stretch>
          <a:fillRect/>
        </a:stretch>
      </xdr:blipFill>
      <xdr:spPr>
        <a:xfrm>
          <a:off x="3441383" y="471347006"/>
          <a:ext cx="847759" cy="295200"/>
        </a:xfrm>
        <a:prstGeom prst="rect">
          <a:avLst/>
        </a:prstGeom>
      </xdr:spPr>
    </xdr:pic>
    <xdr:clientData/>
  </xdr:twoCellAnchor>
  <xdr:twoCellAnchor editAs="oneCell">
    <xdr:from>
      <xdr:col>4</xdr:col>
      <xdr:colOff>2858</xdr:colOff>
      <xdr:row>2698</xdr:row>
      <xdr:rowOff>5952</xdr:rowOff>
    </xdr:from>
    <xdr:to>
      <xdr:col>4</xdr:col>
      <xdr:colOff>841379</xdr:colOff>
      <xdr:row>2699</xdr:row>
      <xdr:rowOff>1795</xdr:rowOff>
    </xdr:to>
    <xdr:pic>
      <xdr:nvPicPr>
        <xdr:cNvPr id="372" name="Image 371">
          <a:extLst>
            <a:ext uri="{FF2B5EF4-FFF2-40B4-BE49-F238E27FC236}">
              <a16:creationId xmlns:a16="http://schemas.microsoft.com/office/drawing/2014/main" id="{FE53E5C8-8019-465D-9C8F-54FBC5F33008}"/>
            </a:ext>
          </a:extLst>
        </xdr:cNvPr>
        <xdr:cNvPicPr>
          <a:picLocks noChangeAspect="1"/>
        </xdr:cNvPicPr>
      </xdr:nvPicPr>
      <xdr:blipFill>
        <a:blip xmlns:r="http://schemas.openxmlformats.org/officeDocument/2006/relationships" r:embed="rId290" cstate="print">
          <a:extLst>
            <a:ext uri="{28A0092B-C50C-407E-A947-70E740481C1C}">
              <a14:useLocalDpi xmlns:a14="http://schemas.microsoft.com/office/drawing/2010/main" val="0"/>
            </a:ext>
          </a:extLst>
        </a:blip>
        <a:stretch>
          <a:fillRect/>
        </a:stretch>
      </xdr:blipFill>
      <xdr:spPr>
        <a:xfrm>
          <a:off x="3441383" y="471741102"/>
          <a:ext cx="838521" cy="300643"/>
        </a:xfrm>
        <a:prstGeom prst="rect">
          <a:avLst/>
        </a:prstGeom>
      </xdr:spPr>
    </xdr:pic>
    <xdr:clientData/>
  </xdr:twoCellAnchor>
  <xdr:twoCellAnchor editAs="oneCell">
    <xdr:from>
      <xdr:col>4</xdr:col>
      <xdr:colOff>2858</xdr:colOff>
      <xdr:row>2702</xdr:row>
      <xdr:rowOff>9524</xdr:rowOff>
    </xdr:from>
    <xdr:to>
      <xdr:col>5</xdr:col>
      <xdr:colOff>1417</xdr:colOff>
      <xdr:row>2703</xdr:row>
      <xdr:rowOff>3462</xdr:rowOff>
    </xdr:to>
    <xdr:pic>
      <xdr:nvPicPr>
        <xdr:cNvPr id="373" name="Image 372">
          <a:extLst>
            <a:ext uri="{FF2B5EF4-FFF2-40B4-BE49-F238E27FC236}">
              <a16:creationId xmlns:a16="http://schemas.microsoft.com/office/drawing/2014/main" id="{96017D59-E873-4637-B8FD-1B43051B1815}"/>
            </a:ext>
          </a:extLst>
        </xdr:cNvPr>
        <xdr:cNvPicPr>
          <a:picLocks noChangeAspect="1"/>
        </xdr:cNvPicPr>
      </xdr:nvPicPr>
      <xdr:blipFill>
        <a:blip xmlns:r="http://schemas.openxmlformats.org/officeDocument/2006/relationships" r:embed="rId291" cstate="print">
          <a:extLst>
            <a:ext uri="{28A0092B-C50C-407E-A947-70E740481C1C}">
              <a14:useLocalDpi xmlns:a14="http://schemas.microsoft.com/office/drawing/2010/main" val="0"/>
            </a:ext>
          </a:extLst>
        </a:blip>
        <a:stretch>
          <a:fillRect/>
        </a:stretch>
      </xdr:blipFill>
      <xdr:spPr>
        <a:xfrm>
          <a:off x="3441383" y="472411424"/>
          <a:ext cx="846284" cy="298738"/>
        </a:xfrm>
        <a:prstGeom prst="rect">
          <a:avLst/>
        </a:prstGeom>
      </xdr:spPr>
    </xdr:pic>
    <xdr:clientData/>
  </xdr:twoCellAnchor>
  <xdr:twoCellAnchor editAs="oneCell">
    <xdr:from>
      <xdr:col>4</xdr:col>
      <xdr:colOff>2858</xdr:colOff>
      <xdr:row>2704</xdr:row>
      <xdr:rowOff>10715</xdr:rowOff>
    </xdr:from>
    <xdr:to>
      <xdr:col>5</xdr:col>
      <xdr:colOff>2892</xdr:colOff>
      <xdr:row>2705</xdr:row>
      <xdr:rowOff>1115</xdr:rowOff>
    </xdr:to>
    <xdr:pic>
      <xdr:nvPicPr>
        <xdr:cNvPr id="374" name="Image 373">
          <a:extLst>
            <a:ext uri="{FF2B5EF4-FFF2-40B4-BE49-F238E27FC236}">
              <a16:creationId xmlns:a16="http://schemas.microsoft.com/office/drawing/2014/main" id="{A7F4A835-4C45-4122-A02F-133E4EED4813}"/>
            </a:ext>
          </a:extLst>
        </xdr:cNvPr>
        <xdr:cNvPicPr>
          <a:picLocks noChangeAspect="1"/>
        </xdr:cNvPicPr>
      </xdr:nvPicPr>
      <xdr:blipFill>
        <a:blip xmlns:r="http://schemas.openxmlformats.org/officeDocument/2006/relationships" r:embed="rId289" cstate="print">
          <a:extLst>
            <a:ext uri="{28A0092B-C50C-407E-A947-70E740481C1C}">
              <a14:useLocalDpi xmlns:a14="http://schemas.microsoft.com/office/drawing/2010/main" val="0"/>
            </a:ext>
          </a:extLst>
        </a:blip>
        <a:stretch>
          <a:fillRect/>
        </a:stretch>
      </xdr:blipFill>
      <xdr:spPr>
        <a:xfrm>
          <a:off x="3441383" y="472812665"/>
          <a:ext cx="847759" cy="295200"/>
        </a:xfrm>
        <a:prstGeom prst="rect">
          <a:avLst/>
        </a:prstGeom>
      </xdr:spPr>
    </xdr:pic>
    <xdr:clientData/>
  </xdr:twoCellAnchor>
  <xdr:twoCellAnchor editAs="oneCell">
    <xdr:from>
      <xdr:col>4</xdr:col>
      <xdr:colOff>2858</xdr:colOff>
      <xdr:row>2708</xdr:row>
      <xdr:rowOff>11906</xdr:rowOff>
    </xdr:from>
    <xdr:to>
      <xdr:col>5</xdr:col>
      <xdr:colOff>2892</xdr:colOff>
      <xdr:row>2709</xdr:row>
      <xdr:rowOff>2306</xdr:rowOff>
    </xdr:to>
    <xdr:pic>
      <xdr:nvPicPr>
        <xdr:cNvPr id="375" name="Image 374">
          <a:extLst>
            <a:ext uri="{FF2B5EF4-FFF2-40B4-BE49-F238E27FC236}">
              <a16:creationId xmlns:a16="http://schemas.microsoft.com/office/drawing/2014/main" id="{A9FB52C4-46E4-4C59-AFE8-75AA950A0905}"/>
            </a:ext>
          </a:extLst>
        </xdr:cNvPr>
        <xdr:cNvPicPr>
          <a:picLocks noChangeAspect="1"/>
        </xdr:cNvPicPr>
      </xdr:nvPicPr>
      <xdr:blipFill>
        <a:blip xmlns:r="http://schemas.openxmlformats.org/officeDocument/2006/relationships" r:embed="rId292" cstate="print">
          <a:extLst>
            <a:ext uri="{28A0092B-C50C-407E-A947-70E740481C1C}">
              <a14:useLocalDpi xmlns:a14="http://schemas.microsoft.com/office/drawing/2010/main" val="0"/>
            </a:ext>
          </a:extLst>
        </a:blip>
        <a:stretch>
          <a:fillRect/>
        </a:stretch>
      </xdr:blipFill>
      <xdr:spPr>
        <a:xfrm>
          <a:off x="3441383" y="473480606"/>
          <a:ext cx="847759" cy="295200"/>
        </a:xfrm>
        <a:prstGeom prst="rect">
          <a:avLst/>
        </a:prstGeom>
      </xdr:spPr>
    </xdr:pic>
    <xdr:clientData/>
  </xdr:twoCellAnchor>
  <xdr:twoCellAnchor editAs="oneCell">
    <xdr:from>
      <xdr:col>4</xdr:col>
      <xdr:colOff>2858</xdr:colOff>
      <xdr:row>2710</xdr:row>
      <xdr:rowOff>9525</xdr:rowOff>
    </xdr:from>
    <xdr:to>
      <xdr:col>5</xdr:col>
      <xdr:colOff>2892</xdr:colOff>
      <xdr:row>2711</xdr:row>
      <xdr:rowOff>3462</xdr:rowOff>
    </xdr:to>
    <xdr:pic>
      <xdr:nvPicPr>
        <xdr:cNvPr id="376" name="Image 375">
          <a:extLst>
            <a:ext uri="{FF2B5EF4-FFF2-40B4-BE49-F238E27FC236}">
              <a16:creationId xmlns:a16="http://schemas.microsoft.com/office/drawing/2014/main" id="{CF5E77D1-C90B-4574-A18C-F66324308FD7}"/>
            </a:ext>
          </a:extLst>
        </xdr:cNvPr>
        <xdr:cNvPicPr>
          <a:picLocks noChangeAspect="1"/>
        </xdr:cNvPicPr>
      </xdr:nvPicPr>
      <xdr:blipFill>
        <a:blip xmlns:r="http://schemas.openxmlformats.org/officeDocument/2006/relationships" r:embed="rId292" cstate="print">
          <a:extLst>
            <a:ext uri="{28A0092B-C50C-407E-A947-70E740481C1C}">
              <a14:useLocalDpi xmlns:a14="http://schemas.microsoft.com/office/drawing/2010/main" val="0"/>
            </a:ext>
          </a:extLst>
        </a:blip>
        <a:stretch>
          <a:fillRect/>
        </a:stretch>
      </xdr:blipFill>
      <xdr:spPr>
        <a:xfrm>
          <a:off x="3441383" y="473878275"/>
          <a:ext cx="847759" cy="298737"/>
        </a:xfrm>
        <a:prstGeom prst="rect">
          <a:avLst/>
        </a:prstGeom>
      </xdr:spPr>
    </xdr:pic>
    <xdr:clientData/>
  </xdr:twoCellAnchor>
  <xdr:twoCellAnchor editAs="oneCell">
    <xdr:from>
      <xdr:col>4</xdr:col>
      <xdr:colOff>7144</xdr:colOff>
      <xdr:row>2721</xdr:row>
      <xdr:rowOff>13096</xdr:rowOff>
    </xdr:from>
    <xdr:to>
      <xdr:col>5</xdr:col>
      <xdr:colOff>23096</xdr:colOff>
      <xdr:row>2722</xdr:row>
      <xdr:rowOff>3496</xdr:rowOff>
    </xdr:to>
    <xdr:pic>
      <xdr:nvPicPr>
        <xdr:cNvPr id="377" name="Image 376">
          <a:extLst>
            <a:ext uri="{FF2B5EF4-FFF2-40B4-BE49-F238E27FC236}">
              <a16:creationId xmlns:a16="http://schemas.microsoft.com/office/drawing/2014/main" id="{343D5928-20A5-45A9-85DC-1B4557B160E6}"/>
            </a:ext>
          </a:extLst>
        </xdr:cNvPr>
        <xdr:cNvPicPr>
          <a:picLocks noChangeAspect="1"/>
        </xdr:cNvPicPr>
      </xdr:nvPicPr>
      <xdr:blipFill>
        <a:blip xmlns:r="http://schemas.openxmlformats.org/officeDocument/2006/relationships" r:embed="rId293" cstate="print">
          <a:extLst>
            <a:ext uri="{28A0092B-C50C-407E-A947-70E740481C1C}">
              <a14:useLocalDpi xmlns:a14="http://schemas.microsoft.com/office/drawing/2010/main" val="0"/>
            </a:ext>
          </a:extLst>
        </a:blip>
        <a:stretch>
          <a:fillRect/>
        </a:stretch>
      </xdr:blipFill>
      <xdr:spPr>
        <a:xfrm>
          <a:off x="3445669" y="475843996"/>
          <a:ext cx="863677" cy="295200"/>
        </a:xfrm>
        <a:prstGeom prst="rect">
          <a:avLst/>
        </a:prstGeom>
      </xdr:spPr>
    </xdr:pic>
    <xdr:clientData/>
  </xdr:twoCellAnchor>
  <xdr:twoCellAnchor editAs="oneCell">
    <xdr:from>
      <xdr:col>4</xdr:col>
      <xdr:colOff>7144</xdr:colOff>
      <xdr:row>2723</xdr:row>
      <xdr:rowOff>10714</xdr:rowOff>
    </xdr:from>
    <xdr:to>
      <xdr:col>5</xdr:col>
      <xdr:colOff>21063</xdr:colOff>
      <xdr:row>2724</xdr:row>
      <xdr:rowOff>1114</xdr:rowOff>
    </xdr:to>
    <xdr:pic>
      <xdr:nvPicPr>
        <xdr:cNvPr id="378" name="Image 377">
          <a:extLst>
            <a:ext uri="{FF2B5EF4-FFF2-40B4-BE49-F238E27FC236}">
              <a16:creationId xmlns:a16="http://schemas.microsoft.com/office/drawing/2014/main" id="{C3AD032A-D2CD-4E53-8D78-8FE4C36D4420}"/>
            </a:ext>
          </a:extLst>
        </xdr:cNvPr>
        <xdr:cNvPicPr>
          <a:picLocks noChangeAspect="1"/>
        </xdr:cNvPicPr>
      </xdr:nvPicPr>
      <xdr:blipFill>
        <a:blip xmlns:r="http://schemas.openxmlformats.org/officeDocument/2006/relationships" r:embed="rId293" cstate="print">
          <a:extLst>
            <a:ext uri="{28A0092B-C50C-407E-A947-70E740481C1C}">
              <a14:useLocalDpi xmlns:a14="http://schemas.microsoft.com/office/drawing/2010/main" val="0"/>
            </a:ext>
          </a:extLst>
        </a:blip>
        <a:stretch>
          <a:fillRect/>
        </a:stretch>
      </xdr:blipFill>
      <xdr:spPr>
        <a:xfrm>
          <a:off x="3445669" y="476241664"/>
          <a:ext cx="861644" cy="295200"/>
        </a:xfrm>
        <a:prstGeom prst="rect">
          <a:avLst/>
        </a:prstGeom>
      </xdr:spPr>
    </xdr:pic>
    <xdr:clientData/>
  </xdr:twoCellAnchor>
  <xdr:twoCellAnchor editAs="oneCell">
    <xdr:from>
      <xdr:col>4</xdr:col>
      <xdr:colOff>15240</xdr:colOff>
      <xdr:row>2761</xdr:row>
      <xdr:rowOff>11906</xdr:rowOff>
    </xdr:from>
    <xdr:to>
      <xdr:col>5</xdr:col>
      <xdr:colOff>22623</xdr:colOff>
      <xdr:row>2762</xdr:row>
      <xdr:rowOff>2306</xdr:rowOff>
    </xdr:to>
    <xdr:pic>
      <xdr:nvPicPr>
        <xdr:cNvPr id="379" name="Image 378">
          <a:extLst>
            <a:ext uri="{FF2B5EF4-FFF2-40B4-BE49-F238E27FC236}">
              <a16:creationId xmlns:a16="http://schemas.microsoft.com/office/drawing/2014/main" id="{E0BF5CF8-9479-4A6F-9802-D35733485B67}"/>
            </a:ext>
          </a:extLst>
        </xdr:cNvPr>
        <xdr:cNvPicPr>
          <a:picLocks noChangeAspect="1"/>
        </xdr:cNvPicPr>
      </xdr:nvPicPr>
      <xdr:blipFill>
        <a:blip xmlns:r="http://schemas.openxmlformats.org/officeDocument/2006/relationships" r:embed="rId294" cstate="print">
          <a:extLst>
            <a:ext uri="{28A0092B-C50C-407E-A947-70E740481C1C}">
              <a14:useLocalDpi xmlns:a14="http://schemas.microsoft.com/office/drawing/2010/main" val="0"/>
            </a:ext>
          </a:extLst>
        </a:blip>
        <a:stretch>
          <a:fillRect/>
        </a:stretch>
      </xdr:blipFill>
      <xdr:spPr>
        <a:xfrm>
          <a:off x="3453765" y="483329456"/>
          <a:ext cx="855108" cy="295200"/>
        </a:xfrm>
        <a:prstGeom prst="rect">
          <a:avLst/>
        </a:prstGeom>
      </xdr:spPr>
    </xdr:pic>
    <xdr:clientData/>
  </xdr:twoCellAnchor>
  <xdr:twoCellAnchor editAs="oneCell">
    <xdr:from>
      <xdr:col>4</xdr:col>
      <xdr:colOff>15240</xdr:colOff>
      <xdr:row>2765</xdr:row>
      <xdr:rowOff>11906</xdr:rowOff>
    </xdr:from>
    <xdr:to>
      <xdr:col>5</xdr:col>
      <xdr:colOff>22623</xdr:colOff>
      <xdr:row>2766</xdr:row>
      <xdr:rowOff>2306</xdr:rowOff>
    </xdr:to>
    <xdr:pic>
      <xdr:nvPicPr>
        <xdr:cNvPr id="380" name="Image 379">
          <a:extLst>
            <a:ext uri="{FF2B5EF4-FFF2-40B4-BE49-F238E27FC236}">
              <a16:creationId xmlns:a16="http://schemas.microsoft.com/office/drawing/2014/main" id="{2277DA45-EC99-462F-A40A-660168D34554}"/>
            </a:ext>
          </a:extLst>
        </xdr:cNvPr>
        <xdr:cNvPicPr>
          <a:picLocks noChangeAspect="1"/>
        </xdr:cNvPicPr>
      </xdr:nvPicPr>
      <xdr:blipFill>
        <a:blip xmlns:r="http://schemas.openxmlformats.org/officeDocument/2006/relationships" r:embed="rId295" cstate="print">
          <a:extLst>
            <a:ext uri="{28A0092B-C50C-407E-A947-70E740481C1C}">
              <a14:useLocalDpi xmlns:a14="http://schemas.microsoft.com/office/drawing/2010/main" val="0"/>
            </a:ext>
          </a:extLst>
        </a:blip>
        <a:stretch>
          <a:fillRect/>
        </a:stretch>
      </xdr:blipFill>
      <xdr:spPr>
        <a:xfrm>
          <a:off x="3453765" y="483996206"/>
          <a:ext cx="855108" cy="295200"/>
        </a:xfrm>
        <a:prstGeom prst="rect">
          <a:avLst/>
        </a:prstGeom>
      </xdr:spPr>
    </xdr:pic>
    <xdr:clientData/>
  </xdr:twoCellAnchor>
  <xdr:twoCellAnchor editAs="oneCell">
    <xdr:from>
      <xdr:col>4</xdr:col>
      <xdr:colOff>21671</xdr:colOff>
      <xdr:row>2920</xdr:row>
      <xdr:rowOff>8334</xdr:rowOff>
    </xdr:from>
    <xdr:to>
      <xdr:col>6</xdr:col>
      <xdr:colOff>872596</xdr:colOff>
      <xdr:row>2928</xdr:row>
      <xdr:rowOff>34528</xdr:rowOff>
    </xdr:to>
    <xdr:pic>
      <xdr:nvPicPr>
        <xdr:cNvPr id="381" name="Image 380">
          <a:extLst>
            <a:ext uri="{FF2B5EF4-FFF2-40B4-BE49-F238E27FC236}">
              <a16:creationId xmlns:a16="http://schemas.microsoft.com/office/drawing/2014/main" id="{FAB6DF7B-6BD5-479E-BB48-69A259E2D751}"/>
            </a:ext>
          </a:extLst>
        </xdr:cNvPr>
        <xdr:cNvPicPr>
          <a:picLocks noChangeAspect="1"/>
        </xdr:cNvPicPr>
      </xdr:nvPicPr>
      <xdr:blipFill>
        <a:blip xmlns:r="http://schemas.openxmlformats.org/officeDocument/2006/relationships" r:embed="rId296" cstate="print">
          <a:extLst>
            <a:ext uri="{28A0092B-C50C-407E-A947-70E740481C1C}">
              <a14:useLocalDpi xmlns:a14="http://schemas.microsoft.com/office/drawing/2010/main" val="0"/>
            </a:ext>
          </a:extLst>
        </a:blip>
        <a:stretch>
          <a:fillRect/>
        </a:stretch>
      </xdr:blipFill>
      <xdr:spPr>
        <a:xfrm>
          <a:off x="3460196" y="511129359"/>
          <a:ext cx="1822475" cy="1397794"/>
        </a:xfrm>
        <a:prstGeom prst="rect">
          <a:avLst/>
        </a:prstGeom>
      </xdr:spPr>
    </xdr:pic>
    <xdr:clientData/>
  </xdr:twoCellAnchor>
  <xdr:twoCellAnchor editAs="oneCell">
    <xdr:from>
      <xdr:col>12</xdr:col>
      <xdr:colOff>4762</xdr:colOff>
      <xdr:row>2920</xdr:row>
      <xdr:rowOff>10240</xdr:rowOff>
    </xdr:from>
    <xdr:to>
      <xdr:col>14</xdr:col>
      <xdr:colOff>838752</xdr:colOff>
      <xdr:row>2928</xdr:row>
      <xdr:rowOff>34528</xdr:rowOff>
    </xdr:to>
    <xdr:pic>
      <xdr:nvPicPr>
        <xdr:cNvPr id="382" name="Image 381">
          <a:extLst>
            <a:ext uri="{FF2B5EF4-FFF2-40B4-BE49-F238E27FC236}">
              <a16:creationId xmlns:a16="http://schemas.microsoft.com/office/drawing/2014/main" id="{C500A3D6-DB99-4093-8839-878442C92484}"/>
            </a:ext>
          </a:extLst>
        </xdr:cNvPr>
        <xdr:cNvPicPr>
          <a:picLocks noChangeAspect="1"/>
        </xdr:cNvPicPr>
      </xdr:nvPicPr>
      <xdr:blipFill>
        <a:blip xmlns:r="http://schemas.openxmlformats.org/officeDocument/2006/relationships" r:embed="rId297" cstate="print">
          <a:extLst>
            <a:ext uri="{28A0092B-C50C-407E-A947-70E740481C1C}">
              <a14:useLocalDpi xmlns:a14="http://schemas.microsoft.com/office/drawing/2010/main" val="0"/>
            </a:ext>
          </a:extLst>
        </a:blip>
        <a:stretch>
          <a:fillRect/>
        </a:stretch>
      </xdr:blipFill>
      <xdr:spPr>
        <a:xfrm>
          <a:off x="7624762" y="511131265"/>
          <a:ext cx="1834115" cy="1395888"/>
        </a:xfrm>
        <a:prstGeom prst="rect">
          <a:avLst/>
        </a:prstGeom>
      </xdr:spPr>
    </xdr:pic>
    <xdr:clientData/>
  </xdr:twoCellAnchor>
  <xdr:twoCellAnchor editAs="oneCell">
    <xdr:from>
      <xdr:col>4</xdr:col>
      <xdr:colOff>353825</xdr:colOff>
      <xdr:row>2947</xdr:row>
      <xdr:rowOff>141821</xdr:rowOff>
    </xdr:from>
    <xdr:to>
      <xdr:col>6</xdr:col>
      <xdr:colOff>522474</xdr:colOff>
      <xdr:row>2953</xdr:row>
      <xdr:rowOff>29628</xdr:rowOff>
    </xdr:to>
    <xdr:pic>
      <xdr:nvPicPr>
        <xdr:cNvPr id="383" name="Image 382">
          <a:extLst>
            <a:ext uri="{FF2B5EF4-FFF2-40B4-BE49-F238E27FC236}">
              <a16:creationId xmlns:a16="http://schemas.microsoft.com/office/drawing/2014/main" id="{62953965-5131-4DF8-A063-1A2A49A5F69E}"/>
            </a:ext>
          </a:extLst>
        </xdr:cNvPr>
        <xdr:cNvPicPr>
          <a:picLocks noChangeAspect="1"/>
        </xdr:cNvPicPr>
      </xdr:nvPicPr>
      <xdr:blipFill rotWithShape="1">
        <a:blip xmlns:r="http://schemas.openxmlformats.org/officeDocument/2006/relationships" r:embed="rId298">
          <a:extLst>
            <a:ext uri="{28A0092B-C50C-407E-A947-70E740481C1C}">
              <a14:useLocalDpi xmlns:a14="http://schemas.microsoft.com/office/drawing/2010/main" val="0"/>
            </a:ext>
          </a:extLst>
        </a:blip>
        <a:srcRect l="24154" t="18207" r="24103" b="17508"/>
        <a:stretch/>
      </xdr:blipFill>
      <xdr:spPr>
        <a:xfrm rot="18778299">
          <a:off x="3904196" y="515475350"/>
          <a:ext cx="916507" cy="1140199"/>
        </a:xfrm>
        <a:prstGeom prst="rect">
          <a:avLst/>
        </a:prstGeom>
      </xdr:spPr>
    </xdr:pic>
    <xdr:clientData/>
  </xdr:twoCellAnchor>
  <xdr:twoCellAnchor editAs="oneCell">
    <xdr:from>
      <xdr:col>8</xdr:col>
      <xdr:colOff>583406</xdr:colOff>
      <xdr:row>2947</xdr:row>
      <xdr:rowOff>93422</xdr:rowOff>
    </xdr:from>
    <xdr:to>
      <xdr:col>10</xdr:col>
      <xdr:colOff>71956</xdr:colOff>
      <xdr:row>2952</xdr:row>
      <xdr:rowOff>34173</xdr:rowOff>
    </xdr:to>
    <xdr:pic>
      <xdr:nvPicPr>
        <xdr:cNvPr id="384" name="Image 383">
          <a:extLst>
            <a:ext uri="{FF2B5EF4-FFF2-40B4-BE49-F238E27FC236}">
              <a16:creationId xmlns:a16="http://schemas.microsoft.com/office/drawing/2014/main" id="{D5EF9AFE-7D9C-4232-AE27-25AC6171570A}"/>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rot="19197224">
          <a:off x="6079331" y="515538797"/>
          <a:ext cx="574400" cy="798001"/>
        </a:xfrm>
        <a:prstGeom prst="rect">
          <a:avLst/>
        </a:prstGeom>
      </xdr:spPr>
    </xdr:pic>
    <xdr:clientData/>
  </xdr:twoCellAnchor>
  <xdr:twoCellAnchor editAs="oneCell">
    <xdr:from>
      <xdr:col>12</xdr:col>
      <xdr:colOff>220265</xdr:colOff>
      <xdr:row>2945</xdr:row>
      <xdr:rowOff>115013</xdr:rowOff>
    </xdr:from>
    <xdr:to>
      <xdr:col>14</xdr:col>
      <xdr:colOff>682669</xdr:colOff>
      <xdr:row>2953</xdr:row>
      <xdr:rowOff>34289</xdr:rowOff>
    </xdr:to>
    <xdr:pic>
      <xdr:nvPicPr>
        <xdr:cNvPr id="385" name="Image 384">
          <a:extLst>
            <a:ext uri="{FF2B5EF4-FFF2-40B4-BE49-F238E27FC236}">
              <a16:creationId xmlns:a16="http://schemas.microsoft.com/office/drawing/2014/main" id="{1E2AEB41-4B1A-4130-B04E-E1492C1236FE}"/>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7840265" y="515274638"/>
          <a:ext cx="1462529" cy="1233726"/>
        </a:xfrm>
        <a:prstGeom prst="rect">
          <a:avLst/>
        </a:prstGeom>
      </xdr:spPr>
    </xdr:pic>
    <xdr:clientData/>
  </xdr:twoCellAnchor>
  <xdr:twoCellAnchor editAs="oneCell">
    <xdr:from>
      <xdr:col>16</xdr:col>
      <xdr:colOff>255699</xdr:colOff>
      <xdr:row>2947</xdr:row>
      <xdr:rowOff>126203</xdr:rowOff>
    </xdr:from>
    <xdr:to>
      <xdr:col>18</xdr:col>
      <xdr:colOff>605984</xdr:colOff>
      <xdr:row>2951</xdr:row>
      <xdr:rowOff>110609</xdr:rowOff>
    </xdr:to>
    <xdr:pic>
      <xdr:nvPicPr>
        <xdr:cNvPr id="386" name="Image 385">
          <a:extLst>
            <a:ext uri="{FF2B5EF4-FFF2-40B4-BE49-F238E27FC236}">
              <a16:creationId xmlns:a16="http://schemas.microsoft.com/office/drawing/2014/main" id="{7B589420-9E2E-422D-826A-1EA960DC0382}"/>
            </a:ext>
          </a:extLst>
        </xdr:cNvPr>
        <xdr:cNvPicPr>
          <a:picLocks noChangeAspect="1"/>
        </xdr:cNvPicPr>
      </xdr:nvPicPr>
      <xdr:blipFill>
        <a:blip xmlns:r="http://schemas.openxmlformats.org/officeDocument/2006/relationships" r:embed="rId299">
          <a:extLst>
            <a:ext uri="{28A0092B-C50C-407E-A947-70E740481C1C}">
              <a14:useLocalDpi xmlns:a14="http://schemas.microsoft.com/office/drawing/2010/main" val="0"/>
            </a:ext>
          </a:extLst>
        </a:blip>
        <a:stretch>
          <a:fillRect/>
        </a:stretch>
      </xdr:blipFill>
      <xdr:spPr>
        <a:xfrm rot="18878830">
          <a:off x="10282726" y="515250526"/>
          <a:ext cx="670206" cy="1312310"/>
        </a:xfrm>
        <a:prstGeom prst="rect">
          <a:avLst/>
        </a:prstGeom>
      </xdr:spPr>
    </xdr:pic>
    <xdr:clientData/>
  </xdr:twoCellAnchor>
  <xdr:twoCellAnchor editAs="oneCell">
    <xdr:from>
      <xdr:col>4</xdr:col>
      <xdr:colOff>642538</xdr:colOff>
      <xdr:row>2958</xdr:row>
      <xdr:rowOff>395291</xdr:rowOff>
    </xdr:from>
    <xdr:to>
      <xdr:col>6</xdr:col>
      <xdr:colOff>481412</xdr:colOff>
      <xdr:row>2968</xdr:row>
      <xdr:rowOff>4758</xdr:rowOff>
    </xdr:to>
    <xdr:pic>
      <xdr:nvPicPr>
        <xdr:cNvPr id="387" name="Image 386">
          <a:extLst>
            <a:ext uri="{FF2B5EF4-FFF2-40B4-BE49-F238E27FC236}">
              <a16:creationId xmlns:a16="http://schemas.microsoft.com/office/drawing/2014/main" id="{640A7660-6818-42D0-ADE5-5F08616635DB}"/>
            </a:ext>
          </a:extLst>
        </xdr:cNvPr>
        <xdr:cNvPicPr>
          <a:picLocks noChangeAspect="1"/>
        </xdr:cNvPicPr>
      </xdr:nvPicPr>
      <xdr:blipFill rotWithShape="1">
        <a:blip xmlns:r="http://schemas.openxmlformats.org/officeDocument/2006/relationships" r:embed="rId300">
          <a:extLst>
            <a:ext uri="{28A0092B-C50C-407E-A947-70E740481C1C}">
              <a14:useLocalDpi xmlns:a14="http://schemas.microsoft.com/office/drawing/2010/main" val="0"/>
            </a:ext>
          </a:extLst>
        </a:blip>
        <a:srcRect l="36114" t="17425" r="28502" b="17701"/>
        <a:stretch/>
      </xdr:blipFill>
      <xdr:spPr>
        <a:xfrm rot="18957134">
          <a:off x="4081063" y="517669466"/>
          <a:ext cx="810424" cy="1495417"/>
        </a:xfrm>
        <a:prstGeom prst="rect">
          <a:avLst/>
        </a:prstGeom>
      </xdr:spPr>
    </xdr:pic>
    <xdr:clientData/>
  </xdr:twoCellAnchor>
  <xdr:twoCellAnchor editAs="oneCell">
    <xdr:from>
      <xdr:col>8</xdr:col>
      <xdr:colOff>719820</xdr:colOff>
      <xdr:row>2959</xdr:row>
      <xdr:rowOff>43578</xdr:rowOff>
    </xdr:from>
    <xdr:to>
      <xdr:col>10</xdr:col>
      <xdr:colOff>391844</xdr:colOff>
      <xdr:row>2968</xdr:row>
      <xdr:rowOff>95082</xdr:rowOff>
    </xdr:to>
    <xdr:pic>
      <xdr:nvPicPr>
        <xdr:cNvPr id="388" name="Image 387">
          <a:extLst>
            <a:ext uri="{FF2B5EF4-FFF2-40B4-BE49-F238E27FC236}">
              <a16:creationId xmlns:a16="http://schemas.microsoft.com/office/drawing/2014/main" id="{A4E9C269-02D0-4C75-8492-AFB642B3C5BB}"/>
            </a:ext>
          </a:extLst>
        </xdr:cNvPr>
        <xdr:cNvPicPr>
          <a:picLocks noChangeAspect="1"/>
        </xdr:cNvPicPr>
      </xdr:nvPicPr>
      <xdr:blipFill>
        <a:blip xmlns:r="http://schemas.openxmlformats.org/officeDocument/2006/relationships" r:embed="rId301" cstate="print">
          <a:extLst>
            <a:ext uri="{28A0092B-C50C-407E-A947-70E740481C1C}">
              <a14:useLocalDpi xmlns:a14="http://schemas.microsoft.com/office/drawing/2010/main" val="0"/>
            </a:ext>
          </a:extLst>
        </a:blip>
        <a:stretch>
          <a:fillRect/>
        </a:stretch>
      </xdr:blipFill>
      <xdr:spPr>
        <a:xfrm rot="18973381">
          <a:off x="6215745" y="517736853"/>
          <a:ext cx="757874" cy="1518354"/>
        </a:xfrm>
        <a:prstGeom prst="rect">
          <a:avLst/>
        </a:prstGeom>
      </xdr:spPr>
    </xdr:pic>
    <xdr:clientData/>
  </xdr:twoCellAnchor>
  <xdr:twoCellAnchor editAs="oneCell">
    <xdr:from>
      <xdr:col>12</xdr:col>
      <xdr:colOff>625316</xdr:colOff>
      <xdr:row>2959</xdr:row>
      <xdr:rowOff>94297</xdr:rowOff>
    </xdr:from>
    <xdr:to>
      <xdr:col>14</xdr:col>
      <xdr:colOff>438281</xdr:colOff>
      <xdr:row>2968</xdr:row>
      <xdr:rowOff>65066</xdr:rowOff>
    </xdr:to>
    <xdr:pic>
      <xdr:nvPicPr>
        <xdr:cNvPr id="389" name="Image 388">
          <a:extLst>
            <a:ext uri="{FF2B5EF4-FFF2-40B4-BE49-F238E27FC236}">
              <a16:creationId xmlns:a16="http://schemas.microsoft.com/office/drawing/2014/main" id="{58F694B5-9ED5-4BE5-9EBD-2730C933E9D2}"/>
            </a:ext>
          </a:extLst>
        </xdr:cNvPr>
        <xdr:cNvPicPr>
          <a:picLocks noChangeAspect="1"/>
        </xdr:cNvPicPr>
      </xdr:nvPicPr>
      <xdr:blipFill>
        <a:blip xmlns:r="http://schemas.openxmlformats.org/officeDocument/2006/relationships" r:embed="rId302" cstate="print">
          <a:extLst>
            <a:ext uri="{28A0092B-C50C-407E-A947-70E740481C1C}">
              <a14:useLocalDpi xmlns:a14="http://schemas.microsoft.com/office/drawing/2010/main" val="0"/>
            </a:ext>
          </a:extLst>
        </a:blip>
        <a:stretch>
          <a:fillRect/>
        </a:stretch>
      </xdr:blipFill>
      <xdr:spPr>
        <a:xfrm rot="19190542">
          <a:off x="8245316" y="517787572"/>
          <a:ext cx="813090" cy="1437619"/>
        </a:xfrm>
        <a:prstGeom prst="rect">
          <a:avLst/>
        </a:prstGeom>
      </xdr:spPr>
    </xdr:pic>
    <xdr:clientData/>
  </xdr:twoCellAnchor>
  <xdr:twoCellAnchor editAs="oneCell">
    <xdr:from>
      <xdr:col>12</xdr:col>
      <xdr:colOff>0</xdr:colOff>
      <xdr:row>2991</xdr:row>
      <xdr:rowOff>95726</xdr:rowOff>
    </xdr:from>
    <xdr:to>
      <xdr:col>14</xdr:col>
      <xdr:colOff>841219</xdr:colOff>
      <xdr:row>3000</xdr:row>
      <xdr:rowOff>34527</xdr:rowOff>
    </xdr:to>
    <xdr:pic>
      <xdr:nvPicPr>
        <xdr:cNvPr id="390" name="Image 389">
          <a:extLst>
            <a:ext uri="{FF2B5EF4-FFF2-40B4-BE49-F238E27FC236}">
              <a16:creationId xmlns:a16="http://schemas.microsoft.com/office/drawing/2014/main" id="{FA297920-9A9C-42D6-9ED6-7DE924D8827E}"/>
            </a:ext>
          </a:extLst>
        </xdr:cNvPr>
        <xdr:cNvPicPr>
          <a:picLocks noChangeAspect="1"/>
        </xdr:cNvPicPr>
      </xdr:nvPicPr>
      <xdr:blipFill>
        <a:blip xmlns:r="http://schemas.openxmlformats.org/officeDocument/2006/relationships" r:embed="rId303" cstate="print">
          <a:extLst>
            <a:ext uri="{28A0092B-C50C-407E-A947-70E740481C1C}">
              <a14:useLocalDpi xmlns:a14="http://schemas.microsoft.com/office/drawing/2010/main" val="0"/>
            </a:ext>
          </a:extLst>
        </a:blip>
        <a:stretch>
          <a:fillRect/>
        </a:stretch>
      </xdr:blipFill>
      <xdr:spPr>
        <a:xfrm>
          <a:off x="7620000" y="523313501"/>
          <a:ext cx="1841344" cy="1405651"/>
        </a:xfrm>
        <a:prstGeom prst="rect">
          <a:avLst/>
        </a:prstGeom>
      </xdr:spPr>
    </xdr:pic>
    <xdr:clientData/>
  </xdr:twoCellAnchor>
  <xdr:twoCellAnchor editAs="oneCell">
    <xdr:from>
      <xdr:col>4</xdr:col>
      <xdr:colOff>21193</xdr:colOff>
      <xdr:row>3013</xdr:row>
      <xdr:rowOff>9525</xdr:rowOff>
    </xdr:from>
    <xdr:to>
      <xdr:col>6</xdr:col>
      <xdr:colOff>865134</xdr:colOff>
      <xdr:row>3021</xdr:row>
      <xdr:rowOff>28105</xdr:rowOff>
    </xdr:to>
    <xdr:pic>
      <xdr:nvPicPr>
        <xdr:cNvPr id="391" name="Image 390">
          <a:extLst>
            <a:ext uri="{FF2B5EF4-FFF2-40B4-BE49-F238E27FC236}">
              <a16:creationId xmlns:a16="http://schemas.microsoft.com/office/drawing/2014/main" id="{66E54981-81D7-4E8A-9333-D63E7BFD3056}"/>
            </a:ext>
          </a:extLst>
        </xdr:cNvPr>
        <xdr:cNvPicPr>
          <a:picLocks noChangeAspect="1"/>
        </xdr:cNvPicPr>
      </xdr:nvPicPr>
      <xdr:blipFill>
        <a:blip xmlns:r="http://schemas.openxmlformats.org/officeDocument/2006/relationships" r:embed="rId304" cstate="print">
          <a:extLst>
            <a:ext uri="{28A0092B-C50C-407E-A947-70E740481C1C}">
              <a14:useLocalDpi xmlns:a14="http://schemas.microsoft.com/office/drawing/2010/main" val="0"/>
            </a:ext>
          </a:extLst>
        </a:blip>
        <a:stretch>
          <a:fillRect/>
        </a:stretch>
      </xdr:blipFill>
      <xdr:spPr>
        <a:xfrm>
          <a:off x="3459718" y="526770600"/>
          <a:ext cx="1815491" cy="1390180"/>
        </a:xfrm>
        <a:prstGeom prst="rect">
          <a:avLst/>
        </a:prstGeom>
      </xdr:spPr>
    </xdr:pic>
    <xdr:clientData/>
  </xdr:twoCellAnchor>
  <xdr:twoCellAnchor editAs="oneCell">
    <xdr:from>
      <xdr:col>12</xdr:col>
      <xdr:colOff>9762</xdr:colOff>
      <xdr:row>3013</xdr:row>
      <xdr:rowOff>4286</xdr:rowOff>
    </xdr:from>
    <xdr:to>
      <xdr:col>14</xdr:col>
      <xdr:colOff>834774</xdr:colOff>
      <xdr:row>3021</xdr:row>
      <xdr:rowOff>3813</xdr:rowOff>
    </xdr:to>
    <xdr:pic>
      <xdr:nvPicPr>
        <xdr:cNvPr id="392" name="Image 391">
          <a:extLst>
            <a:ext uri="{FF2B5EF4-FFF2-40B4-BE49-F238E27FC236}">
              <a16:creationId xmlns:a16="http://schemas.microsoft.com/office/drawing/2014/main" id="{B4001F58-96C0-412B-A65E-D9D0144B67E0}"/>
            </a:ext>
          </a:extLst>
        </xdr:cNvPr>
        <xdr:cNvPicPr>
          <a:picLocks noChangeAspect="1"/>
        </xdr:cNvPicPr>
      </xdr:nvPicPr>
      <xdr:blipFill>
        <a:blip xmlns:r="http://schemas.openxmlformats.org/officeDocument/2006/relationships" r:embed="rId305" cstate="print">
          <a:extLst>
            <a:ext uri="{28A0092B-C50C-407E-A947-70E740481C1C}">
              <a14:useLocalDpi xmlns:a14="http://schemas.microsoft.com/office/drawing/2010/main" val="0"/>
            </a:ext>
          </a:extLst>
        </a:blip>
        <a:stretch>
          <a:fillRect/>
        </a:stretch>
      </xdr:blipFill>
      <xdr:spPr>
        <a:xfrm>
          <a:off x="7629762" y="526765361"/>
          <a:ext cx="1825137" cy="1371127"/>
        </a:xfrm>
        <a:prstGeom prst="rect">
          <a:avLst/>
        </a:prstGeom>
      </xdr:spPr>
    </xdr:pic>
    <xdr:clientData/>
  </xdr:twoCellAnchor>
  <xdr:twoCellAnchor editAs="oneCell">
    <xdr:from>
      <xdr:col>4</xdr:col>
      <xdr:colOff>14049</xdr:colOff>
      <xdr:row>3034</xdr:row>
      <xdr:rowOff>5953</xdr:rowOff>
    </xdr:from>
    <xdr:to>
      <xdr:col>6</xdr:col>
      <xdr:colOff>873230</xdr:colOff>
      <xdr:row>3042</xdr:row>
      <xdr:rowOff>34053</xdr:rowOff>
    </xdr:to>
    <xdr:pic>
      <xdr:nvPicPr>
        <xdr:cNvPr id="393" name="Image 392">
          <a:extLst>
            <a:ext uri="{FF2B5EF4-FFF2-40B4-BE49-F238E27FC236}">
              <a16:creationId xmlns:a16="http://schemas.microsoft.com/office/drawing/2014/main" id="{FF17FB94-4010-4B1B-9E73-2E5723DAE7B2}"/>
            </a:ext>
          </a:extLst>
        </xdr:cNvPr>
        <xdr:cNvPicPr>
          <a:picLocks noChangeAspect="1"/>
        </xdr:cNvPicPr>
      </xdr:nvPicPr>
      <xdr:blipFill>
        <a:blip xmlns:r="http://schemas.openxmlformats.org/officeDocument/2006/relationships" r:embed="rId306" cstate="print">
          <a:extLst>
            <a:ext uri="{28A0092B-C50C-407E-A947-70E740481C1C}">
              <a14:useLocalDpi xmlns:a14="http://schemas.microsoft.com/office/drawing/2010/main" val="0"/>
            </a:ext>
          </a:extLst>
        </a:blip>
        <a:stretch>
          <a:fillRect/>
        </a:stretch>
      </xdr:blipFill>
      <xdr:spPr>
        <a:xfrm>
          <a:off x="3452574" y="530215078"/>
          <a:ext cx="1830731" cy="1399700"/>
        </a:xfrm>
        <a:prstGeom prst="rect">
          <a:avLst/>
        </a:prstGeom>
      </xdr:spPr>
    </xdr:pic>
    <xdr:clientData/>
  </xdr:twoCellAnchor>
  <xdr:twoCellAnchor editAs="oneCell">
    <xdr:from>
      <xdr:col>12</xdr:col>
      <xdr:colOff>4762</xdr:colOff>
      <xdr:row>3033</xdr:row>
      <xdr:rowOff>165974</xdr:rowOff>
    </xdr:from>
    <xdr:to>
      <xdr:col>14</xdr:col>
      <xdr:colOff>835582</xdr:colOff>
      <xdr:row>3042</xdr:row>
      <xdr:rowOff>3100</xdr:rowOff>
    </xdr:to>
    <xdr:pic>
      <xdr:nvPicPr>
        <xdr:cNvPr id="394" name="Image 393">
          <a:extLst>
            <a:ext uri="{FF2B5EF4-FFF2-40B4-BE49-F238E27FC236}">
              <a16:creationId xmlns:a16="http://schemas.microsoft.com/office/drawing/2014/main" id="{4590176A-C4E4-4971-A692-F10CE6F911D8}"/>
            </a:ext>
          </a:extLst>
        </xdr:cNvPr>
        <xdr:cNvPicPr>
          <a:picLocks noChangeAspect="1"/>
        </xdr:cNvPicPr>
      </xdr:nvPicPr>
      <xdr:blipFill>
        <a:blip xmlns:r="http://schemas.openxmlformats.org/officeDocument/2006/relationships" r:embed="rId307" cstate="print">
          <a:extLst>
            <a:ext uri="{28A0092B-C50C-407E-A947-70E740481C1C}">
              <a14:useLocalDpi xmlns:a14="http://schemas.microsoft.com/office/drawing/2010/main" val="0"/>
            </a:ext>
          </a:extLst>
        </a:blip>
        <a:stretch>
          <a:fillRect/>
        </a:stretch>
      </xdr:blipFill>
      <xdr:spPr>
        <a:xfrm>
          <a:off x="7624762" y="530203649"/>
          <a:ext cx="1830945" cy="1380176"/>
        </a:xfrm>
        <a:prstGeom prst="rect">
          <a:avLst/>
        </a:prstGeom>
      </xdr:spPr>
    </xdr:pic>
    <xdr:clientData/>
  </xdr:twoCellAnchor>
  <xdr:twoCellAnchor editAs="oneCell">
    <xdr:from>
      <xdr:col>4</xdr:col>
      <xdr:colOff>23574</xdr:colOff>
      <xdr:row>3059</xdr:row>
      <xdr:rowOff>9287</xdr:rowOff>
    </xdr:from>
    <xdr:to>
      <xdr:col>6</xdr:col>
      <xdr:colOff>873230</xdr:colOff>
      <xdr:row>3067</xdr:row>
      <xdr:rowOff>34058</xdr:rowOff>
    </xdr:to>
    <xdr:pic>
      <xdr:nvPicPr>
        <xdr:cNvPr id="395" name="Image 394">
          <a:extLst>
            <a:ext uri="{FF2B5EF4-FFF2-40B4-BE49-F238E27FC236}">
              <a16:creationId xmlns:a16="http://schemas.microsoft.com/office/drawing/2014/main" id="{81A83080-EAF6-4469-A8B2-4AC2D19161CE}"/>
            </a:ext>
          </a:extLst>
        </xdr:cNvPr>
        <xdr:cNvPicPr>
          <a:picLocks noChangeAspect="1"/>
        </xdr:cNvPicPr>
      </xdr:nvPicPr>
      <xdr:blipFill>
        <a:blip xmlns:r="http://schemas.openxmlformats.org/officeDocument/2006/relationships" r:embed="rId308" cstate="print">
          <a:extLst>
            <a:ext uri="{28A0092B-C50C-407E-A947-70E740481C1C}">
              <a14:useLocalDpi xmlns:a14="http://schemas.microsoft.com/office/drawing/2010/main" val="0"/>
            </a:ext>
          </a:extLst>
        </a:blip>
        <a:stretch>
          <a:fillRect/>
        </a:stretch>
      </xdr:blipFill>
      <xdr:spPr>
        <a:xfrm>
          <a:off x="3462099" y="534352262"/>
          <a:ext cx="1821206" cy="1396371"/>
        </a:xfrm>
        <a:prstGeom prst="rect">
          <a:avLst/>
        </a:prstGeom>
      </xdr:spPr>
    </xdr:pic>
    <xdr:clientData/>
  </xdr:twoCellAnchor>
  <xdr:twoCellAnchor editAs="oneCell">
    <xdr:from>
      <xdr:col>12</xdr:col>
      <xdr:colOff>287090</xdr:colOff>
      <xdr:row>3086</xdr:row>
      <xdr:rowOff>32411</xdr:rowOff>
    </xdr:from>
    <xdr:to>
      <xdr:col>14</xdr:col>
      <xdr:colOff>719224</xdr:colOff>
      <xdr:row>3093</xdr:row>
      <xdr:rowOff>4537</xdr:rowOff>
    </xdr:to>
    <xdr:pic>
      <xdr:nvPicPr>
        <xdr:cNvPr id="396" name="Image 395">
          <a:extLst>
            <a:ext uri="{FF2B5EF4-FFF2-40B4-BE49-F238E27FC236}">
              <a16:creationId xmlns:a16="http://schemas.microsoft.com/office/drawing/2014/main" id="{45694648-E025-4ADF-A6E0-B7B6A0E6E846}"/>
            </a:ext>
          </a:extLst>
        </xdr:cNvPr>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rot="8086388">
          <a:off x="8037082" y="538645944"/>
          <a:ext cx="1172276" cy="1432259"/>
        </a:xfrm>
        <a:prstGeom prst="rect">
          <a:avLst/>
        </a:prstGeom>
      </xdr:spPr>
    </xdr:pic>
    <xdr:clientData/>
  </xdr:twoCellAnchor>
  <xdr:twoCellAnchor editAs="oneCell">
    <xdr:from>
      <xdr:col>16</xdr:col>
      <xdr:colOff>71150</xdr:colOff>
      <xdr:row>3088</xdr:row>
      <xdr:rowOff>106846</xdr:rowOff>
    </xdr:from>
    <xdr:to>
      <xdr:col>19</xdr:col>
      <xdr:colOff>1500</xdr:colOff>
      <xdr:row>3091</xdr:row>
      <xdr:rowOff>118999</xdr:rowOff>
    </xdr:to>
    <xdr:pic>
      <xdr:nvPicPr>
        <xdr:cNvPr id="397" name="Image 396">
          <a:extLst>
            <a:ext uri="{FF2B5EF4-FFF2-40B4-BE49-F238E27FC236}">
              <a16:creationId xmlns:a16="http://schemas.microsoft.com/office/drawing/2014/main" id="{9609AA27-291F-4D31-AF83-FFE758B26E5D}"/>
            </a:ext>
          </a:extLst>
        </xdr:cNvPr>
        <xdr:cNvPicPr>
          <a:picLocks noChangeAspect="1"/>
        </xdr:cNvPicPr>
      </xdr:nvPicPr>
      <xdr:blipFill>
        <a:blip xmlns:r="http://schemas.openxmlformats.org/officeDocument/2006/relationships" r:embed="rId310" cstate="print">
          <a:extLst>
            <a:ext uri="{28A0092B-C50C-407E-A947-70E740481C1C}">
              <a14:useLocalDpi xmlns:a14="http://schemas.microsoft.com/office/drawing/2010/main" val="0"/>
            </a:ext>
          </a:extLst>
        </a:blip>
        <a:stretch>
          <a:fillRect/>
        </a:stretch>
      </xdr:blipFill>
      <xdr:spPr>
        <a:xfrm rot="7877135">
          <a:off x="10317248" y="538653148"/>
          <a:ext cx="526503" cy="1606750"/>
        </a:xfrm>
        <a:prstGeom prst="rect">
          <a:avLst/>
        </a:prstGeom>
      </xdr:spPr>
    </xdr:pic>
    <xdr:clientData/>
  </xdr:twoCellAnchor>
  <xdr:oneCellAnchor>
    <xdr:from>
      <xdr:col>4</xdr:col>
      <xdr:colOff>472420</xdr:colOff>
      <xdr:row>75</xdr:row>
      <xdr:rowOff>166255</xdr:rowOff>
    </xdr:from>
    <xdr:ext cx="970779" cy="1260000"/>
    <xdr:pic>
      <xdr:nvPicPr>
        <xdr:cNvPr id="398" name="Image 397">
          <a:extLst>
            <a:ext uri="{FF2B5EF4-FFF2-40B4-BE49-F238E27FC236}">
              <a16:creationId xmlns:a16="http://schemas.microsoft.com/office/drawing/2014/main" id="{A1E1F05B-FC2A-41F5-BBA8-C23FCB77383D}"/>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3910945" y="17320780"/>
          <a:ext cx="970779" cy="1260000"/>
        </a:xfrm>
        <a:prstGeom prst="rect">
          <a:avLst/>
        </a:prstGeom>
      </xdr:spPr>
    </xdr:pic>
    <xdr:clientData/>
  </xdr:oneCellAnchor>
  <xdr:twoCellAnchor editAs="oneCell">
    <xdr:from>
      <xdr:col>4</xdr:col>
      <xdr:colOff>7620</xdr:colOff>
      <xdr:row>1505</xdr:row>
      <xdr:rowOff>17317</xdr:rowOff>
    </xdr:from>
    <xdr:to>
      <xdr:col>4</xdr:col>
      <xdr:colOff>834528</xdr:colOff>
      <xdr:row>1506</xdr:row>
      <xdr:rowOff>2249</xdr:rowOff>
    </xdr:to>
    <xdr:pic>
      <xdr:nvPicPr>
        <xdr:cNvPr id="399" name="Image 398">
          <a:extLst>
            <a:ext uri="{FF2B5EF4-FFF2-40B4-BE49-F238E27FC236}">
              <a16:creationId xmlns:a16="http://schemas.microsoft.com/office/drawing/2014/main" id="{0C789F34-BAA9-40E2-B7E4-642EBEF4ECBE}"/>
            </a:ext>
          </a:extLst>
        </xdr:cNvPr>
        <xdr:cNvPicPr>
          <a:picLocks noChangeAspect="1"/>
        </xdr:cNvPicPr>
      </xdr:nvPicPr>
      <xdr:blipFill>
        <a:blip xmlns:r="http://schemas.openxmlformats.org/officeDocument/2006/relationships" r:embed="rId311" cstate="print">
          <a:extLst>
            <a:ext uri="{28A0092B-C50C-407E-A947-70E740481C1C}">
              <a14:useLocalDpi xmlns:a14="http://schemas.microsoft.com/office/drawing/2010/main" val="0"/>
            </a:ext>
          </a:extLst>
        </a:blip>
        <a:stretch>
          <a:fillRect/>
        </a:stretch>
      </xdr:blipFill>
      <xdr:spPr>
        <a:xfrm>
          <a:off x="3446145" y="254877742"/>
          <a:ext cx="826908" cy="289732"/>
        </a:xfrm>
        <a:prstGeom prst="rect">
          <a:avLst/>
        </a:prstGeom>
      </xdr:spPr>
    </xdr:pic>
    <xdr:clientData/>
  </xdr:twoCellAnchor>
  <xdr:twoCellAnchor editAs="oneCell">
    <xdr:from>
      <xdr:col>4</xdr:col>
      <xdr:colOff>7620</xdr:colOff>
      <xdr:row>1507</xdr:row>
      <xdr:rowOff>8659</xdr:rowOff>
    </xdr:from>
    <xdr:to>
      <xdr:col>4</xdr:col>
      <xdr:colOff>842959</xdr:colOff>
      <xdr:row>1508</xdr:row>
      <xdr:rowOff>902</xdr:rowOff>
    </xdr:to>
    <xdr:pic>
      <xdr:nvPicPr>
        <xdr:cNvPr id="400" name="Image 399">
          <a:extLst>
            <a:ext uri="{FF2B5EF4-FFF2-40B4-BE49-F238E27FC236}">
              <a16:creationId xmlns:a16="http://schemas.microsoft.com/office/drawing/2014/main" id="{A3956E90-FFA8-4898-818F-4CB4A5E8E0AC}"/>
            </a:ext>
          </a:extLst>
        </xdr:cNvPr>
        <xdr:cNvPicPr>
          <a:picLocks noChangeAspect="1"/>
        </xdr:cNvPicPr>
      </xdr:nvPicPr>
      <xdr:blipFill>
        <a:blip xmlns:r="http://schemas.openxmlformats.org/officeDocument/2006/relationships" r:embed="rId312" cstate="print">
          <a:extLst>
            <a:ext uri="{28A0092B-C50C-407E-A947-70E740481C1C}">
              <a14:useLocalDpi xmlns:a14="http://schemas.microsoft.com/office/drawing/2010/main" val="0"/>
            </a:ext>
          </a:extLst>
        </a:blip>
        <a:stretch>
          <a:fillRect/>
        </a:stretch>
      </xdr:blipFill>
      <xdr:spPr>
        <a:xfrm>
          <a:off x="3446145" y="255269134"/>
          <a:ext cx="835339" cy="297043"/>
        </a:xfrm>
        <a:prstGeom prst="rect">
          <a:avLst/>
        </a:prstGeom>
      </xdr:spPr>
    </xdr:pic>
    <xdr:clientData/>
  </xdr:twoCellAnchor>
  <xdr:twoCellAnchor editAs="oneCell">
    <xdr:from>
      <xdr:col>4</xdr:col>
      <xdr:colOff>7620</xdr:colOff>
      <xdr:row>1511</xdr:row>
      <xdr:rowOff>8659</xdr:rowOff>
    </xdr:from>
    <xdr:to>
      <xdr:col>4</xdr:col>
      <xdr:colOff>842959</xdr:colOff>
      <xdr:row>1512</xdr:row>
      <xdr:rowOff>902</xdr:rowOff>
    </xdr:to>
    <xdr:pic>
      <xdr:nvPicPr>
        <xdr:cNvPr id="401" name="Image 400">
          <a:extLst>
            <a:ext uri="{FF2B5EF4-FFF2-40B4-BE49-F238E27FC236}">
              <a16:creationId xmlns:a16="http://schemas.microsoft.com/office/drawing/2014/main" id="{9E26606E-144F-433D-88BF-2CA6C8BA980E}"/>
            </a:ext>
          </a:extLst>
        </xdr:cNvPr>
        <xdr:cNvPicPr>
          <a:picLocks noChangeAspect="1"/>
        </xdr:cNvPicPr>
      </xdr:nvPicPr>
      <xdr:blipFill>
        <a:blip xmlns:r="http://schemas.openxmlformats.org/officeDocument/2006/relationships" r:embed="rId313" cstate="print">
          <a:extLst>
            <a:ext uri="{28A0092B-C50C-407E-A947-70E740481C1C}">
              <a14:useLocalDpi xmlns:a14="http://schemas.microsoft.com/office/drawing/2010/main" val="0"/>
            </a:ext>
          </a:extLst>
        </a:blip>
        <a:stretch>
          <a:fillRect/>
        </a:stretch>
      </xdr:blipFill>
      <xdr:spPr>
        <a:xfrm>
          <a:off x="3446145" y="256069234"/>
          <a:ext cx="835339" cy="297043"/>
        </a:xfrm>
        <a:prstGeom prst="rect">
          <a:avLst/>
        </a:prstGeom>
      </xdr:spPr>
    </xdr:pic>
    <xdr:clientData/>
  </xdr:twoCellAnchor>
  <xdr:twoCellAnchor editAs="oneCell">
    <xdr:from>
      <xdr:col>4</xdr:col>
      <xdr:colOff>7620</xdr:colOff>
      <xdr:row>1513</xdr:row>
      <xdr:rowOff>9525</xdr:rowOff>
    </xdr:from>
    <xdr:to>
      <xdr:col>4</xdr:col>
      <xdr:colOff>833684</xdr:colOff>
      <xdr:row>1514</xdr:row>
      <xdr:rowOff>4576</xdr:rowOff>
    </xdr:to>
    <xdr:pic>
      <xdr:nvPicPr>
        <xdr:cNvPr id="402" name="Image 401">
          <a:extLst>
            <a:ext uri="{FF2B5EF4-FFF2-40B4-BE49-F238E27FC236}">
              <a16:creationId xmlns:a16="http://schemas.microsoft.com/office/drawing/2014/main" id="{9B3059B2-D5CE-42F4-8604-93392A75F15E}"/>
            </a:ext>
          </a:extLst>
        </xdr:cNvPr>
        <xdr:cNvPicPr>
          <a:picLocks noChangeAspect="1"/>
        </xdr:cNvPicPr>
      </xdr:nvPicPr>
      <xdr:blipFill>
        <a:blip xmlns:r="http://schemas.openxmlformats.org/officeDocument/2006/relationships" r:embed="rId314" cstate="print">
          <a:extLst>
            <a:ext uri="{28A0092B-C50C-407E-A947-70E740481C1C}">
              <a14:useLocalDpi xmlns:a14="http://schemas.microsoft.com/office/drawing/2010/main" val="0"/>
            </a:ext>
          </a:extLst>
        </a:blip>
        <a:stretch>
          <a:fillRect/>
        </a:stretch>
      </xdr:blipFill>
      <xdr:spPr>
        <a:xfrm>
          <a:off x="3446145" y="256470150"/>
          <a:ext cx="826064" cy="299851"/>
        </a:xfrm>
        <a:prstGeom prst="rect">
          <a:avLst/>
        </a:prstGeom>
      </xdr:spPr>
    </xdr:pic>
    <xdr:clientData/>
  </xdr:twoCellAnchor>
  <xdr:twoCellAnchor editAs="oneCell">
    <xdr:from>
      <xdr:col>4</xdr:col>
      <xdr:colOff>403859</xdr:colOff>
      <xdr:row>1573</xdr:row>
      <xdr:rowOff>91440</xdr:rowOff>
    </xdr:from>
    <xdr:to>
      <xdr:col>6</xdr:col>
      <xdr:colOff>681990</xdr:colOff>
      <xdr:row>1580</xdr:row>
      <xdr:rowOff>110490</xdr:rowOff>
    </xdr:to>
    <xdr:pic>
      <xdr:nvPicPr>
        <xdr:cNvPr id="403" name="Image 402">
          <a:extLst>
            <a:ext uri="{FF2B5EF4-FFF2-40B4-BE49-F238E27FC236}">
              <a16:creationId xmlns:a16="http://schemas.microsoft.com/office/drawing/2014/main" id="{27BFC9A9-4D2C-4DD9-A8F9-D1139AD97FC6}"/>
            </a:ext>
          </a:extLst>
        </xdr:cNvPr>
        <xdr:cNvPicPr>
          <a:picLocks noChangeAspect="1"/>
        </xdr:cNvPicPr>
      </xdr:nvPicPr>
      <xdr:blipFill rotWithShape="1">
        <a:blip xmlns:r="http://schemas.openxmlformats.org/officeDocument/2006/relationships" r:embed="rId315" cstate="print">
          <a:extLst>
            <a:ext uri="{28A0092B-C50C-407E-A947-70E740481C1C}">
              <a14:useLocalDpi xmlns:a14="http://schemas.microsoft.com/office/drawing/2010/main" val="0"/>
            </a:ext>
          </a:extLst>
        </a:blip>
        <a:srcRect l="27869" t="14557" r="20805" b="6917"/>
        <a:stretch/>
      </xdr:blipFill>
      <xdr:spPr>
        <a:xfrm>
          <a:off x="3842384" y="268153515"/>
          <a:ext cx="1249681" cy="1457325"/>
        </a:xfrm>
        <a:prstGeom prst="rect">
          <a:avLst/>
        </a:prstGeom>
      </xdr:spPr>
    </xdr:pic>
    <xdr:clientData/>
  </xdr:twoCellAnchor>
  <xdr:twoCellAnchor editAs="oneCell">
    <xdr:from>
      <xdr:col>4</xdr:col>
      <xdr:colOff>519548</xdr:colOff>
      <xdr:row>6</xdr:row>
      <xdr:rowOff>25978</xdr:rowOff>
    </xdr:from>
    <xdr:to>
      <xdr:col>6</xdr:col>
      <xdr:colOff>453846</xdr:colOff>
      <xdr:row>13</xdr:row>
      <xdr:rowOff>109554</xdr:rowOff>
    </xdr:to>
    <xdr:pic>
      <xdr:nvPicPr>
        <xdr:cNvPr id="404" name="Image 403">
          <a:extLst>
            <a:ext uri="{FF2B5EF4-FFF2-40B4-BE49-F238E27FC236}">
              <a16:creationId xmlns:a16="http://schemas.microsoft.com/office/drawing/2014/main" id="{A4448854-4FF2-4EBB-B07E-88A1D5368814}"/>
            </a:ext>
          </a:extLst>
        </xdr:cNvPr>
        <xdr:cNvPicPr>
          <a:picLocks noChangeAspect="1"/>
        </xdr:cNvPicPr>
      </xdr:nvPicPr>
      <xdr:blipFill>
        <a:blip xmlns:r="http://schemas.openxmlformats.org/officeDocument/2006/relationships" r:embed="rId316" cstate="print">
          <a:extLst>
            <a:ext uri="{28A0092B-C50C-407E-A947-70E740481C1C}">
              <a14:useLocalDpi xmlns:a14="http://schemas.microsoft.com/office/drawing/2010/main" val="0"/>
            </a:ext>
          </a:extLst>
        </a:blip>
        <a:stretch>
          <a:fillRect/>
        </a:stretch>
      </xdr:blipFill>
      <xdr:spPr>
        <a:xfrm>
          <a:off x="3958073" y="1045153"/>
          <a:ext cx="905848" cy="1274201"/>
        </a:xfrm>
        <a:prstGeom prst="rect">
          <a:avLst/>
        </a:prstGeom>
      </xdr:spPr>
    </xdr:pic>
    <xdr:clientData/>
  </xdr:twoCellAnchor>
  <xdr:twoCellAnchor editAs="oneCell">
    <xdr:from>
      <xdr:col>4</xdr:col>
      <xdr:colOff>493570</xdr:colOff>
      <xdr:row>17</xdr:row>
      <xdr:rowOff>34637</xdr:rowOff>
    </xdr:from>
    <xdr:to>
      <xdr:col>6</xdr:col>
      <xdr:colOff>461535</xdr:colOff>
      <xdr:row>24</xdr:row>
      <xdr:rowOff>110245</xdr:rowOff>
    </xdr:to>
    <xdr:pic>
      <xdr:nvPicPr>
        <xdr:cNvPr id="405" name="Image 404">
          <a:extLst>
            <a:ext uri="{FF2B5EF4-FFF2-40B4-BE49-F238E27FC236}">
              <a16:creationId xmlns:a16="http://schemas.microsoft.com/office/drawing/2014/main" id="{D71364FA-FC60-473E-BDDA-89986CD31AB5}"/>
            </a:ext>
          </a:extLst>
        </xdr:cNvPr>
        <xdr:cNvPicPr>
          <a:picLocks noChangeAspect="1"/>
        </xdr:cNvPicPr>
      </xdr:nvPicPr>
      <xdr:blipFill>
        <a:blip xmlns:r="http://schemas.openxmlformats.org/officeDocument/2006/relationships" r:embed="rId317" cstate="print">
          <a:extLst>
            <a:ext uri="{28A0092B-C50C-407E-A947-70E740481C1C}">
              <a14:useLocalDpi xmlns:a14="http://schemas.microsoft.com/office/drawing/2010/main" val="0"/>
            </a:ext>
          </a:extLst>
        </a:blip>
        <a:stretch>
          <a:fillRect/>
        </a:stretch>
      </xdr:blipFill>
      <xdr:spPr>
        <a:xfrm>
          <a:off x="3932095" y="2854037"/>
          <a:ext cx="939515" cy="1266233"/>
        </a:xfrm>
        <a:prstGeom prst="rect">
          <a:avLst/>
        </a:prstGeom>
      </xdr:spPr>
    </xdr:pic>
    <xdr:clientData/>
  </xdr:twoCellAnchor>
  <xdr:twoCellAnchor editAs="oneCell">
    <xdr:from>
      <xdr:col>4</xdr:col>
      <xdr:colOff>461530</xdr:colOff>
      <xdr:row>1257</xdr:row>
      <xdr:rowOff>51955</xdr:rowOff>
    </xdr:from>
    <xdr:to>
      <xdr:col>6</xdr:col>
      <xdr:colOff>454260</xdr:colOff>
      <xdr:row>1264</xdr:row>
      <xdr:rowOff>41841</xdr:rowOff>
    </xdr:to>
    <xdr:pic>
      <xdr:nvPicPr>
        <xdr:cNvPr id="406" name="Image 405">
          <a:extLst>
            <a:ext uri="{FF2B5EF4-FFF2-40B4-BE49-F238E27FC236}">
              <a16:creationId xmlns:a16="http://schemas.microsoft.com/office/drawing/2014/main" id="{2CAC4B60-4C7E-4184-BF1E-FA18ED16E0EF}"/>
            </a:ext>
          </a:extLst>
        </xdr:cNvPr>
        <xdr:cNvPicPr>
          <a:picLocks noChangeAspect="1"/>
        </xdr:cNvPicPr>
      </xdr:nvPicPr>
      <xdr:blipFill>
        <a:blip xmlns:r="http://schemas.openxmlformats.org/officeDocument/2006/relationships" r:embed="rId317" cstate="print">
          <a:extLst>
            <a:ext uri="{28A0092B-C50C-407E-A947-70E740481C1C}">
              <a14:useLocalDpi xmlns:a14="http://schemas.microsoft.com/office/drawing/2010/main" val="0"/>
            </a:ext>
          </a:extLst>
        </a:blip>
        <a:stretch>
          <a:fillRect/>
        </a:stretch>
      </xdr:blipFill>
      <xdr:spPr>
        <a:xfrm>
          <a:off x="3900055" y="212811880"/>
          <a:ext cx="964280" cy="1256711"/>
        </a:xfrm>
        <a:prstGeom prst="rect">
          <a:avLst/>
        </a:prstGeom>
      </xdr:spPr>
    </xdr:pic>
    <xdr:clientData/>
  </xdr:twoCellAnchor>
  <xdr:oneCellAnchor>
    <xdr:from>
      <xdr:col>4</xdr:col>
      <xdr:colOff>516841</xdr:colOff>
      <xdr:row>329</xdr:row>
      <xdr:rowOff>140451</xdr:rowOff>
    </xdr:from>
    <xdr:ext cx="883574" cy="1260000"/>
    <xdr:pic>
      <xdr:nvPicPr>
        <xdr:cNvPr id="407" name="Image 406">
          <a:extLst>
            <a:ext uri="{FF2B5EF4-FFF2-40B4-BE49-F238E27FC236}">
              <a16:creationId xmlns:a16="http://schemas.microsoft.com/office/drawing/2014/main" id="{DEBE443C-6D13-41F8-AB6E-9D16209B7E8D}"/>
            </a:ext>
          </a:extLst>
        </xdr:cNvPr>
        <xdr:cNvPicPr>
          <a:picLocks noChangeAspect="1"/>
        </xdr:cNvPicPr>
      </xdr:nvPicPr>
      <xdr:blipFill>
        <a:blip xmlns:r="http://schemas.openxmlformats.org/officeDocument/2006/relationships" r:embed="rId318">
          <a:extLst>
            <a:ext uri="{28A0092B-C50C-407E-A947-70E740481C1C}">
              <a14:useLocalDpi xmlns:a14="http://schemas.microsoft.com/office/drawing/2010/main" val="0"/>
            </a:ext>
          </a:extLst>
        </a:blip>
        <a:stretch>
          <a:fillRect/>
        </a:stretch>
      </xdr:blipFill>
      <xdr:spPr>
        <a:xfrm>
          <a:off x="3955366" y="59204976"/>
          <a:ext cx="883574" cy="1260000"/>
        </a:xfrm>
        <a:prstGeom prst="rect">
          <a:avLst/>
        </a:prstGeom>
      </xdr:spPr>
    </xdr:pic>
    <xdr:clientData/>
  </xdr:oneCellAnchor>
  <xdr:oneCellAnchor>
    <xdr:from>
      <xdr:col>4</xdr:col>
      <xdr:colOff>450273</xdr:colOff>
      <xdr:row>340</xdr:row>
      <xdr:rowOff>25512</xdr:rowOff>
    </xdr:from>
    <xdr:ext cx="995928" cy="1260000"/>
    <xdr:pic>
      <xdr:nvPicPr>
        <xdr:cNvPr id="408" name="Image 407">
          <a:extLst>
            <a:ext uri="{FF2B5EF4-FFF2-40B4-BE49-F238E27FC236}">
              <a16:creationId xmlns:a16="http://schemas.microsoft.com/office/drawing/2014/main" id="{C564C39E-4E2D-4A7E-9ED6-DA0436804887}"/>
            </a:ext>
          </a:extLst>
        </xdr:cNvPr>
        <xdr:cNvPicPr>
          <a:picLocks noChangeAspect="1"/>
        </xdr:cNvPicPr>
      </xdr:nvPicPr>
      <xdr:blipFill>
        <a:blip xmlns:r="http://schemas.openxmlformats.org/officeDocument/2006/relationships" r:embed="rId319">
          <a:extLst>
            <a:ext uri="{28A0092B-C50C-407E-A947-70E740481C1C}">
              <a14:useLocalDpi xmlns:a14="http://schemas.microsoft.com/office/drawing/2010/main" val="0"/>
            </a:ext>
          </a:extLst>
        </a:blip>
        <a:stretch>
          <a:fillRect/>
        </a:stretch>
      </xdr:blipFill>
      <xdr:spPr>
        <a:xfrm>
          <a:off x="3888798" y="60966462"/>
          <a:ext cx="995928" cy="1260000"/>
        </a:xfrm>
        <a:prstGeom prst="rect">
          <a:avLst/>
        </a:prstGeom>
      </xdr:spPr>
    </xdr:pic>
    <xdr:clientData/>
  </xdr:oneCellAnchor>
  <xdr:oneCellAnchor>
    <xdr:from>
      <xdr:col>4</xdr:col>
      <xdr:colOff>480445</xdr:colOff>
      <xdr:row>353</xdr:row>
      <xdr:rowOff>20783</xdr:rowOff>
    </xdr:from>
    <xdr:ext cx="949002" cy="1260000"/>
    <xdr:pic>
      <xdr:nvPicPr>
        <xdr:cNvPr id="409" name="Image 408">
          <a:extLst>
            <a:ext uri="{FF2B5EF4-FFF2-40B4-BE49-F238E27FC236}">
              <a16:creationId xmlns:a16="http://schemas.microsoft.com/office/drawing/2014/main" id="{FD305B1D-390F-40D8-B88E-B41D7215A11A}"/>
            </a:ext>
          </a:extLst>
        </xdr:cNvPr>
        <xdr:cNvPicPr>
          <a:picLocks noChangeAspect="1"/>
        </xdr:cNvPicPr>
      </xdr:nvPicPr>
      <xdr:blipFill>
        <a:blip xmlns:r="http://schemas.openxmlformats.org/officeDocument/2006/relationships" r:embed="rId320">
          <a:extLst>
            <a:ext uri="{28A0092B-C50C-407E-A947-70E740481C1C}">
              <a14:useLocalDpi xmlns:a14="http://schemas.microsoft.com/office/drawing/2010/main" val="0"/>
            </a:ext>
          </a:extLst>
        </a:blip>
        <a:stretch>
          <a:fillRect/>
        </a:stretch>
      </xdr:blipFill>
      <xdr:spPr>
        <a:xfrm>
          <a:off x="3918970" y="63181058"/>
          <a:ext cx="949002" cy="1260000"/>
        </a:xfrm>
        <a:prstGeom prst="rect">
          <a:avLst/>
        </a:prstGeom>
      </xdr:spPr>
    </xdr:pic>
    <xdr:clientData/>
  </xdr:oneCellAnchor>
  <xdr:twoCellAnchor editAs="oneCell">
    <xdr:from>
      <xdr:col>4</xdr:col>
      <xdr:colOff>17142</xdr:colOff>
      <xdr:row>3139</xdr:row>
      <xdr:rowOff>4847</xdr:rowOff>
    </xdr:from>
    <xdr:to>
      <xdr:col>6</xdr:col>
      <xdr:colOff>871677</xdr:colOff>
      <xdr:row>3146</xdr:row>
      <xdr:rowOff>110432</xdr:rowOff>
    </xdr:to>
    <xdr:pic>
      <xdr:nvPicPr>
        <xdr:cNvPr id="410" name="Image 409">
          <a:extLst>
            <a:ext uri="{FF2B5EF4-FFF2-40B4-BE49-F238E27FC236}">
              <a16:creationId xmlns:a16="http://schemas.microsoft.com/office/drawing/2014/main" id="{F687031D-06BA-48FF-919B-AF06E4341625}"/>
            </a:ext>
          </a:extLst>
        </xdr:cNvPr>
        <xdr:cNvPicPr>
          <a:picLocks noChangeAspect="1"/>
        </xdr:cNvPicPr>
      </xdr:nvPicPr>
      <xdr:blipFill>
        <a:blip xmlns:r="http://schemas.openxmlformats.org/officeDocument/2006/relationships" r:embed="rId321" cstate="print">
          <a:extLst>
            <a:ext uri="{28A0092B-C50C-407E-A947-70E740481C1C}">
              <a14:useLocalDpi xmlns:a14="http://schemas.microsoft.com/office/drawing/2010/main" val="0"/>
            </a:ext>
          </a:extLst>
        </a:blip>
        <a:stretch>
          <a:fillRect/>
        </a:stretch>
      </xdr:blipFill>
      <xdr:spPr>
        <a:xfrm>
          <a:off x="3455667" y="547987622"/>
          <a:ext cx="1826085" cy="1305735"/>
        </a:xfrm>
        <a:prstGeom prst="rect">
          <a:avLst/>
        </a:prstGeom>
      </xdr:spPr>
    </xdr:pic>
    <xdr:clientData/>
  </xdr:twoCellAnchor>
  <xdr:twoCellAnchor editAs="oneCell">
    <xdr:from>
      <xdr:col>12</xdr:col>
      <xdr:colOff>8411</xdr:colOff>
      <xdr:row>3139</xdr:row>
      <xdr:rowOff>6925</xdr:rowOff>
    </xdr:from>
    <xdr:to>
      <xdr:col>14</xdr:col>
      <xdr:colOff>834457</xdr:colOff>
      <xdr:row>3146</xdr:row>
      <xdr:rowOff>110605</xdr:rowOff>
    </xdr:to>
    <xdr:pic>
      <xdr:nvPicPr>
        <xdr:cNvPr id="411" name="Image 410">
          <a:extLst>
            <a:ext uri="{FF2B5EF4-FFF2-40B4-BE49-F238E27FC236}">
              <a16:creationId xmlns:a16="http://schemas.microsoft.com/office/drawing/2014/main" id="{9379AEAF-878A-48A4-9EE7-F1F8A92BC9B7}"/>
            </a:ext>
          </a:extLst>
        </xdr:cNvPr>
        <xdr:cNvPicPr>
          <a:picLocks noChangeAspect="1"/>
        </xdr:cNvPicPr>
      </xdr:nvPicPr>
      <xdr:blipFill>
        <a:blip xmlns:r="http://schemas.openxmlformats.org/officeDocument/2006/relationships" r:embed="rId322" cstate="print">
          <a:extLst>
            <a:ext uri="{28A0092B-C50C-407E-A947-70E740481C1C}">
              <a14:useLocalDpi xmlns:a14="http://schemas.microsoft.com/office/drawing/2010/main" val="0"/>
            </a:ext>
          </a:extLst>
        </a:blip>
        <a:stretch>
          <a:fillRect/>
        </a:stretch>
      </xdr:blipFill>
      <xdr:spPr>
        <a:xfrm>
          <a:off x="7628411" y="547989700"/>
          <a:ext cx="1826171" cy="1303830"/>
        </a:xfrm>
        <a:prstGeom prst="rect">
          <a:avLst/>
        </a:prstGeom>
      </xdr:spPr>
    </xdr:pic>
    <xdr:clientData/>
  </xdr:twoCellAnchor>
  <xdr:twoCellAnchor editAs="oneCell">
    <xdr:from>
      <xdr:col>12</xdr:col>
      <xdr:colOff>8411</xdr:colOff>
      <xdr:row>3176</xdr:row>
      <xdr:rowOff>3809</xdr:rowOff>
    </xdr:from>
    <xdr:to>
      <xdr:col>14</xdr:col>
      <xdr:colOff>834302</xdr:colOff>
      <xdr:row>3183</xdr:row>
      <xdr:rowOff>111299</xdr:rowOff>
    </xdr:to>
    <xdr:pic>
      <xdr:nvPicPr>
        <xdr:cNvPr id="412" name="Image 411">
          <a:extLst>
            <a:ext uri="{FF2B5EF4-FFF2-40B4-BE49-F238E27FC236}">
              <a16:creationId xmlns:a16="http://schemas.microsoft.com/office/drawing/2014/main" id="{1CC44685-0809-4155-A14C-064874F4CE41}"/>
            </a:ext>
          </a:extLst>
        </xdr:cNvPr>
        <xdr:cNvPicPr>
          <a:picLocks noChangeAspect="1"/>
        </xdr:cNvPicPr>
      </xdr:nvPicPr>
      <xdr:blipFill>
        <a:blip xmlns:r="http://schemas.openxmlformats.org/officeDocument/2006/relationships" r:embed="rId323" cstate="print">
          <a:extLst>
            <a:ext uri="{28A0092B-C50C-407E-A947-70E740481C1C}">
              <a14:useLocalDpi xmlns:a14="http://schemas.microsoft.com/office/drawing/2010/main" val="0"/>
            </a:ext>
          </a:extLst>
        </a:blip>
        <a:stretch>
          <a:fillRect/>
        </a:stretch>
      </xdr:blipFill>
      <xdr:spPr>
        <a:xfrm>
          <a:off x="7628411" y="554330234"/>
          <a:ext cx="1826016" cy="1307640"/>
        </a:xfrm>
        <a:prstGeom prst="rect">
          <a:avLst/>
        </a:prstGeom>
      </xdr:spPr>
    </xdr:pic>
    <xdr:clientData/>
  </xdr:twoCellAnchor>
  <xdr:twoCellAnchor editAs="oneCell">
    <xdr:from>
      <xdr:col>16</xdr:col>
      <xdr:colOff>6665</xdr:colOff>
      <xdr:row>3176</xdr:row>
      <xdr:rowOff>3809</xdr:rowOff>
    </xdr:from>
    <xdr:to>
      <xdr:col>19</xdr:col>
      <xdr:colOff>148672</xdr:colOff>
      <xdr:row>3183</xdr:row>
      <xdr:rowOff>111299</xdr:rowOff>
    </xdr:to>
    <xdr:pic>
      <xdr:nvPicPr>
        <xdr:cNvPr id="413" name="Image 412">
          <a:extLst>
            <a:ext uri="{FF2B5EF4-FFF2-40B4-BE49-F238E27FC236}">
              <a16:creationId xmlns:a16="http://schemas.microsoft.com/office/drawing/2014/main" id="{B577AE51-C60F-4914-8CA5-0C51C0FFFA20}"/>
            </a:ext>
          </a:extLst>
        </xdr:cNvPr>
        <xdr:cNvPicPr>
          <a:picLocks noChangeAspect="1"/>
        </xdr:cNvPicPr>
      </xdr:nvPicPr>
      <xdr:blipFill>
        <a:blip xmlns:r="http://schemas.openxmlformats.org/officeDocument/2006/relationships" r:embed="rId324" cstate="print">
          <a:extLst>
            <a:ext uri="{28A0092B-C50C-407E-A947-70E740481C1C}">
              <a14:useLocalDpi xmlns:a14="http://schemas.microsoft.com/office/drawing/2010/main" val="0"/>
            </a:ext>
          </a:extLst>
        </a:blip>
        <a:stretch>
          <a:fillRect/>
        </a:stretch>
      </xdr:blipFill>
      <xdr:spPr>
        <a:xfrm>
          <a:off x="9712640" y="554330234"/>
          <a:ext cx="1818407" cy="1307640"/>
        </a:xfrm>
        <a:prstGeom prst="rect">
          <a:avLst/>
        </a:prstGeom>
      </xdr:spPr>
    </xdr:pic>
    <xdr:clientData/>
  </xdr:twoCellAnchor>
  <xdr:twoCellAnchor editAs="oneCell">
    <xdr:from>
      <xdr:col>4</xdr:col>
      <xdr:colOff>15238</xdr:colOff>
      <xdr:row>3191</xdr:row>
      <xdr:rowOff>1904</xdr:rowOff>
    </xdr:from>
    <xdr:to>
      <xdr:col>6</xdr:col>
      <xdr:colOff>842372</xdr:colOff>
      <xdr:row>3198</xdr:row>
      <xdr:rowOff>111299</xdr:rowOff>
    </xdr:to>
    <xdr:pic>
      <xdr:nvPicPr>
        <xdr:cNvPr id="414" name="Image 413">
          <a:extLst>
            <a:ext uri="{FF2B5EF4-FFF2-40B4-BE49-F238E27FC236}">
              <a16:creationId xmlns:a16="http://schemas.microsoft.com/office/drawing/2014/main" id="{493A0C6D-F533-4743-AF3B-1D0BE3BFD373}"/>
            </a:ext>
          </a:extLst>
        </xdr:cNvPr>
        <xdr:cNvPicPr>
          <a:picLocks noChangeAspect="1"/>
        </xdr:cNvPicPr>
      </xdr:nvPicPr>
      <xdr:blipFill>
        <a:blip xmlns:r="http://schemas.openxmlformats.org/officeDocument/2006/relationships" r:embed="rId325" cstate="print">
          <a:extLst>
            <a:ext uri="{28A0092B-C50C-407E-A947-70E740481C1C}">
              <a14:useLocalDpi xmlns:a14="http://schemas.microsoft.com/office/drawing/2010/main" val="0"/>
            </a:ext>
          </a:extLst>
        </a:blip>
        <a:stretch>
          <a:fillRect/>
        </a:stretch>
      </xdr:blipFill>
      <xdr:spPr>
        <a:xfrm>
          <a:off x="3453763" y="556900079"/>
          <a:ext cx="1798684" cy="1309545"/>
        </a:xfrm>
        <a:prstGeom prst="rect">
          <a:avLst/>
        </a:prstGeom>
      </xdr:spPr>
    </xdr:pic>
    <xdr:clientData/>
  </xdr:twoCellAnchor>
  <xdr:twoCellAnchor editAs="oneCell">
    <xdr:from>
      <xdr:col>8</xdr:col>
      <xdr:colOff>5363</xdr:colOff>
      <xdr:row>3191</xdr:row>
      <xdr:rowOff>1905</xdr:rowOff>
    </xdr:from>
    <xdr:to>
      <xdr:col>10</xdr:col>
      <xdr:colOff>795905</xdr:colOff>
      <xdr:row>3198</xdr:row>
      <xdr:rowOff>111300</xdr:rowOff>
    </xdr:to>
    <xdr:pic>
      <xdr:nvPicPr>
        <xdr:cNvPr id="415" name="Image 414">
          <a:extLst>
            <a:ext uri="{FF2B5EF4-FFF2-40B4-BE49-F238E27FC236}">
              <a16:creationId xmlns:a16="http://schemas.microsoft.com/office/drawing/2014/main" id="{91435F4F-53BF-4281-AF70-535A5CA8C902}"/>
            </a:ext>
          </a:extLst>
        </xdr:cNvPr>
        <xdr:cNvPicPr>
          <a:picLocks noChangeAspect="1"/>
        </xdr:cNvPicPr>
      </xdr:nvPicPr>
      <xdr:blipFill>
        <a:blip xmlns:r="http://schemas.openxmlformats.org/officeDocument/2006/relationships" r:embed="rId326" cstate="print">
          <a:extLst>
            <a:ext uri="{28A0092B-C50C-407E-A947-70E740481C1C}">
              <a14:useLocalDpi xmlns:a14="http://schemas.microsoft.com/office/drawing/2010/main" val="0"/>
            </a:ext>
          </a:extLst>
        </a:blip>
        <a:stretch>
          <a:fillRect/>
        </a:stretch>
      </xdr:blipFill>
      <xdr:spPr>
        <a:xfrm>
          <a:off x="5501288" y="556900080"/>
          <a:ext cx="1876392" cy="1309545"/>
        </a:xfrm>
        <a:prstGeom prst="rect">
          <a:avLst/>
        </a:prstGeom>
      </xdr:spPr>
    </xdr:pic>
    <xdr:clientData/>
  </xdr:twoCellAnchor>
  <xdr:twoCellAnchor editAs="oneCell">
    <xdr:from>
      <xdr:col>12</xdr:col>
      <xdr:colOff>4126</xdr:colOff>
      <xdr:row>3191</xdr:row>
      <xdr:rowOff>1904</xdr:rowOff>
    </xdr:from>
    <xdr:to>
      <xdr:col>14</xdr:col>
      <xdr:colOff>803721</xdr:colOff>
      <xdr:row>3198</xdr:row>
      <xdr:rowOff>111299</xdr:rowOff>
    </xdr:to>
    <xdr:pic>
      <xdr:nvPicPr>
        <xdr:cNvPr id="416" name="Image 415">
          <a:extLst>
            <a:ext uri="{FF2B5EF4-FFF2-40B4-BE49-F238E27FC236}">
              <a16:creationId xmlns:a16="http://schemas.microsoft.com/office/drawing/2014/main" id="{A99173AB-5C34-4F28-9FE0-A74B62A1626F}"/>
            </a:ext>
          </a:extLst>
        </xdr:cNvPr>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7624126" y="556900079"/>
          <a:ext cx="1799720" cy="1309545"/>
        </a:xfrm>
        <a:prstGeom prst="rect">
          <a:avLst/>
        </a:prstGeom>
      </xdr:spPr>
    </xdr:pic>
    <xdr:clientData/>
  </xdr:twoCellAnchor>
  <xdr:twoCellAnchor editAs="oneCell">
    <xdr:from>
      <xdr:col>16</xdr:col>
      <xdr:colOff>8659</xdr:colOff>
      <xdr:row>3191</xdr:row>
      <xdr:rowOff>1904</xdr:rowOff>
    </xdr:from>
    <xdr:to>
      <xdr:col>19</xdr:col>
      <xdr:colOff>149299</xdr:colOff>
      <xdr:row>3198</xdr:row>
      <xdr:rowOff>111299</xdr:rowOff>
    </xdr:to>
    <xdr:pic>
      <xdr:nvPicPr>
        <xdr:cNvPr id="417" name="Image 416">
          <a:extLst>
            <a:ext uri="{FF2B5EF4-FFF2-40B4-BE49-F238E27FC236}">
              <a16:creationId xmlns:a16="http://schemas.microsoft.com/office/drawing/2014/main" id="{569E6C2B-4E2A-4F10-94A9-56CFF48FC682}"/>
            </a:ext>
          </a:extLst>
        </xdr:cNvPr>
        <xdr:cNvPicPr>
          <a:picLocks noChangeAspect="1"/>
        </xdr:cNvPicPr>
      </xdr:nvPicPr>
      <xdr:blipFill>
        <a:blip xmlns:r="http://schemas.openxmlformats.org/officeDocument/2006/relationships" r:embed="rId328" cstate="print">
          <a:extLst>
            <a:ext uri="{28A0092B-C50C-407E-A947-70E740481C1C}">
              <a14:useLocalDpi xmlns:a14="http://schemas.microsoft.com/office/drawing/2010/main" val="0"/>
            </a:ext>
          </a:extLst>
        </a:blip>
        <a:stretch>
          <a:fillRect/>
        </a:stretch>
      </xdr:blipFill>
      <xdr:spPr>
        <a:xfrm>
          <a:off x="9714634" y="556900079"/>
          <a:ext cx="1817040" cy="1309545"/>
        </a:xfrm>
        <a:prstGeom prst="rect">
          <a:avLst/>
        </a:prstGeom>
      </xdr:spPr>
    </xdr:pic>
    <xdr:clientData/>
  </xdr:twoCellAnchor>
  <xdr:twoCellAnchor editAs="oneCell">
    <xdr:from>
      <xdr:col>4</xdr:col>
      <xdr:colOff>8659</xdr:colOff>
      <xdr:row>3204</xdr:row>
      <xdr:rowOff>1731</xdr:rowOff>
    </xdr:from>
    <xdr:to>
      <xdr:col>6</xdr:col>
      <xdr:colOff>836243</xdr:colOff>
      <xdr:row>3211</xdr:row>
      <xdr:rowOff>80490</xdr:rowOff>
    </xdr:to>
    <xdr:pic>
      <xdr:nvPicPr>
        <xdr:cNvPr id="418" name="Image 417">
          <a:extLst>
            <a:ext uri="{FF2B5EF4-FFF2-40B4-BE49-F238E27FC236}">
              <a16:creationId xmlns:a16="http://schemas.microsoft.com/office/drawing/2014/main" id="{A5392B68-A66B-4EE4-A058-BDE71AB3AEC0}"/>
            </a:ext>
          </a:extLst>
        </xdr:cNvPr>
        <xdr:cNvPicPr>
          <a:picLocks noChangeAspect="1"/>
        </xdr:cNvPicPr>
      </xdr:nvPicPr>
      <xdr:blipFill>
        <a:blip xmlns:r="http://schemas.openxmlformats.org/officeDocument/2006/relationships" r:embed="rId329" cstate="print">
          <a:extLst>
            <a:ext uri="{28A0092B-C50C-407E-A947-70E740481C1C}">
              <a14:useLocalDpi xmlns:a14="http://schemas.microsoft.com/office/drawing/2010/main" val="0"/>
            </a:ext>
          </a:extLst>
        </a:blip>
        <a:stretch>
          <a:fillRect/>
        </a:stretch>
      </xdr:blipFill>
      <xdr:spPr>
        <a:xfrm>
          <a:off x="3447184" y="559128756"/>
          <a:ext cx="1799134" cy="1278909"/>
        </a:xfrm>
        <a:prstGeom prst="rect">
          <a:avLst/>
        </a:prstGeom>
      </xdr:spPr>
    </xdr:pic>
    <xdr:clientData/>
  </xdr:twoCellAnchor>
  <xdr:twoCellAnchor editAs="oneCell">
    <xdr:from>
      <xdr:col>4</xdr:col>
      <xdr:colOff>8659</xdr:colOff>
      <xdr:row>3216</xdr:row>
      <xdr:rowOff>9352</xdr:rowOff>
    </xdr:from>
    <xdr:to>
      <xdr:col>6</xdr:col>
      <xdr:colOff>836243</xdr:colOff>
      <xdr:row>3223</xdr:row>
      <xdr:rowOff>110973</xdr:rowOff>
    </xdr:to>
    <xdr:pic>
      <xdr:nvPicPr>
        <xdr:cNvPr id="419" name="Image 418">
          <a:extLst>
            <a:ext uri="{FF2B5EF4-FFF2-40B4-BE49-F238E27FC236}">
              <a16:creationId xmlns:a16="http://schemas.microsoft.com/office/drawing/2014/main" id="{4060F0DB-CD6C-4BD5-A639-5FE70DC1E1E9}"/>
            </a:ext>
          </a:extLst>
        </xdr:cNvPr>
        <xdr:cNvPicPr>
          <a:picLocks noChangeAspect="1"/>
        </xdr:cNvPicPr>
      </xdr:nvPicPr>
      <xdr:blipFill>
        <a:blip xmlns:r="http://schemas.openxmlformats.org/officeDocument/2006/relationships" r:embed="rId330" cstate="print">
          <a:extLst>
            <a:ext uri="{28A0092B-C50C-407E-A947-70E740481C1C}">
              <a14:useLocalDpi xmlns:a14="http://schemas.microsoft.com/office/drawing/2010/main" val="0"/>
            </a:ext>
          </a:extLst>
        </a:blip>
        <a:stretch>
          <a:fillRect/>
        </a:stretch>
      </xdr:blipFill>
      <xdr:spPr>
        <a:xfrm>
          <a:off x="3447184" y="561193777"/>
          <a:ext cx="1799134" cy="1301771"/>
        </a:xfrm>
        <a:prstGeom prst="rect">
          <a:avLst/>
        </a:prstGeom>
      </xdr:spPr>
    </xdr:pic>
    <xdr:clientData/>
  </xdr:twoCellAnchor>
  <xdr:twoCellAnchor editAs="oneCell">
    <xdr:from>
      <xdr:col>4</xdr:col>
      <xdr:colOff>19050</xdr:colOff>
      <xdr:row>3228</xdr:row>
      <xdr:rowOff>3810</xdr:rowOff>
    </xdr:from>
    <xdr:to>
      <xdr:col>6</xdr:col>
      <xdr:colOff>842651</xdr:colOff>
      <xdr:row>3235</xdr:row>
      <xdr:rowOff>111124</xdr:rowOff>
    </xdr:to>
    <xdr:pic>
      <xdr:nvPicPr>
        <xdr:cNvPr id="420" name="Image 419">
          <a:extLst>
            <a:ext uri="{FF2B5EF4-FFF2-40B4-BE49-F238E27FC236}">
              <a16:creationId xmlns:a16="http://schemas.microsoft.com/office/drawing/2014/main" id="{0A2629EF-DD91-499C-BC70-AEA16275DECF}"/>
            </a:ext>
          </a:extLst>
        </xdr:cNvPr>
        <xdr:cNvPicPr>
          <a:picLocks noChangeAspect="1"/>
        </xdr:cNvPicPr>
      </xdr:nvPicPr>
      <xdr:blipFill>
        <a:blip xmlns:r="http://schemas.openxmlformats.org/officeDocument/2006/relationships" r:embed="rId331" cstate="print">
          <a:extLst>
            <a:ext uri="{28A0092B-C50C-407E-A947-70E740481C1C}">
              <a14:useLocalDpi xmlns:a14="http://schemas.microsoft.com/office/drawing/2010/main" val="0"/>
            </a:ext>
          </a:extLst>
        </a:blip>
        <a:stretch>
          <a:fillRect/>
        </a:stretch>
      </xdr:blipFill>
      <xdr:spPr>
        <a:xfrm>
          <a:off x="3457575" y="563245635"/>
          <a:ext cx="1795151" cy="1307464"/>
        </a:xfrm>
        <a:prstGeom prst="rect">
          <a:avLst/>
        </a:prstGeom>
      </xdr:spPr>
    </xdr:pic>
    <xdr:clientData/>
  </xdr:twoCellAnchor>
  <xdr:twoCellAnchor editAs="oneCell">
    <xdr:from>
      <xdr:col>4</xdr:col>
      <xdr:colOff>19050</xdr:colOff>
      <xdr:row>3240</xdr:row>
      <xdr:rowOff>8313</xdr:rowOff>
    </xdr:from>
    <xdr:to>
      <xdr:col>6</xdr:col>
      <xdr:colOff>842651</xdr:colOff>
      <xdr:row>3247</xdr:row>
      <xdr:rowOff>109933</xdr:rowOff>
    </xdr:to>
    <xdr:pic>
      <xdr:nvPicPr>
        <xdr:cNvPr id="421" name="Image 420">
          <a:extLst>
            <a:ext uri="{FF2B5EF4-FFF2-40B4-BE49-F238E27FC236}">
              <a16:creationId xmlns:a16="http://schemas.microsoft.com/office/drawing/2014/main" id="{61FF0746-F1A0-4583-8AB0-8CE6ADC85E6B}"/>
            </a:ext>
          </a:extLst>
        </xdr:cNvPr>
        <xdr:cNvPicPr>
          <a:picLocks noChangeAspect="1"/>
        </xdr:cNvPicPr>
      </xdr:nvPicPr>
      <xdr:blipFill>
        <a:blip xmlns:r="http://schemas.openxmlformats.org/officeDocument/2006/relationships" r:embed="rId332" cstate="print">
          <a:extLst>
            <a:ext uri="{28A0092B-C50C-407E-A947-70E740481C1C}">
              <a14:useLocalDpi xmlns:a14="http://schemas.microsoft.com/office/drawing/2010/main" val="0"/>
            </a:ext>
          </a:extLst>
        </a:blip>
        <a:stretch>
          <a:fillRect/>
        </a:stretch>
      </xdr:blipFill>
      <xdr:spPr>
        <a:xfrm>
          <a:off x="3457575" y="565307538"/>
          <a:ext cx="1795151" cy="1301770"/>
        </a:xfrm>
        <a:prstGeom prst="rect">
          <a:avLst/>
        </a:prstGeom>
      </xdr:spPr>
    </xdr:pic>
    <xdr:clientData/>
  </xdr:twoCellAnchor>
  <xdr:twoCellAnchor editAs="oneCell">
    <xdr:from>
      <xdr:col>4</xdr:col>
      <xdr:colOff>0</xdr:colOff>
      <xdr:row>3254</xdr:row>
      <xdr:rowOff>10391</xdr:rowOff>
    </xdr:from>
    <xdr:to>
      <xdr:col>6</xdr:col>
      <xdr:colOff>835031</xdr:colOff>
      <xdr:row>3261</xdr:row>
      <xdr:rowOff>110797</xdr:rowOff>
    </xdr:to>
    <xdr:pic>
      <xdr:nvPicPr>
        <xdr:cNvPr id="422" name="Image 421">
          <a:extLst>
            <a:ext uri="{FF2B5EF4-FFF2-40B4-BE49-F238E27FC236}">
              <a16:creationId xmlns:a16="http://schemas.microsoft.com/office/drawing/2014/main" id="{7B4807CD-E53F-4895-B678-1D25AC95D16C}"/>
            </a:ext>
          </a:extLst>
        </xdr:cNvPr>
        <xdr:cNvPicPr>
          <a:picLocks noChangeAspect="1"/>
        </xdr:cNvPicPr>
      </xdr:nvPicPr>
      <xdr:blipFill>
        <a:blip xmlns:r="http://schemas.openxmlformats.org/officeDocument/2006/relationships" r:embed="rId333" cstate="print">
          <a:extLst>
            <a:ext uri="{28A0092B-C50C-407E-A947-70E740481C1C}">
              <a14:useLocalDpi xmlns:a14="http://schemas.microsoft.com/office/drawing/2010/main" val="0"/>
            </a:ext>
          </a:extLst>
        </a:blip>
        <a:stretch>
          <a:fillRect/>
        </a:stretch>
      </xdr:blipFill>
      <xdr:spPr>
        <a:xfrm>
          <a:off x="3438525" y="567709916"/>
          <a:ext cx="1806581" cy="1300556"/>
        </a:xfrm>
        <a:prstGeom prst="rect">
          <a:avLst/>
        </a:prstGeom>
      </xdr:spPr>
    </xdr:pic>
    <xdr:clientData/>
  </xdr:twoCellAnchor>
  <xdr:twoCellAnchor editAs="oneCell">
    <xdr:from>
      <xdr:col>4</xdr:col>
      <xdr:colOff>8659</xdr:colOff>
      <xdr:row>3266</xdr:row>
      <xdr:rowOff>10391</xdr:rowOff>
    </xdr:from>
    <xdr:to>
      <xdr:col>6</xdr:col>
      <xdr:colOff>836243</xdr:colOff>
      <xdr:row>3273</xdr:row>
      <xdr:rowOff>110799</xdr:rowOff>
    </xdr:to>
    <xdr:pic>
      <xdr:nvPicPr>
        <xdr:cNvPr id="423" name="Image 422">
          <a:extLst>
            <a:ext uri="{FF2B5EF4-FFF2-40B4-BE49-F238E27FC236}">
              <a16:creationId xmlns:a16="http://schemas.microsoft.com/office/drawing/2014/main" id="{AB5254B5-645D-4131-994E-9C597D1DD682}"/>
            </a:ext>
          </a:extLst>
        </xdr:cNvPr>
        <xdr:cNvPicPr>
          <a:picLocks noChangeAspect="1"/>
        </xdr:cNvPicPr>
      </xdr:nvPicPr>
      <xdr:blipFill>
        <a:blip xmlns:r="http://schemas.openxmlformats.org/officeDocument/2006/relationships" r:embed="rId334" cstate="print">
          <a:extLst>
            <a:ext uri="{28A0092B-C50C-407E-A947-70E740481C1C}">
              <a14:useLocalDpi xmlns:a14="http://schemas.microsoft.com/office/drawing/2010/main" val="0"/>
            </a:ext>
          </a:extLst>
        </a:blip>
        <a:stretch>
          <a:fillRect/>
        </a:stretch>
      </xdr:blipFill>
      <xdr:spPr>
        <a:xfrm>
          <a:off x="3447184" y="569767316"/>
          <a:ext cx="1799134" cy="1300558"/>
        </a:xfrm>
        <a:prstGeom prst="rect">
          <a:avLst/>
        </a:prstGeom>
      </xdr:spPr>
    </xdr:pic>
    <xdr:clientData/>
  </xdr:twoCellAnchor>
  <xdr:twoCellAnchor editAs="oneCell">
    <xdr:from>
      <xdr:col>4</xdr:col>
      <xdr:colOff>8660</xdr:colOff>
      <xdr:row>3277</xdr:row>
      <xdr:rowOff>9352</xdr:rowOff>
    </xdr:from>
    <xdr:to>
      <xdr:col>6</xdr:col>
      <xdr:colOff>836244</xdr:colOff>
      <xdr:row>3284</xdr:row>
      <xdr:rowOff>110972</xdr:rowOff>
    </xdr:to>
    <xdr:pic>
      <xdr:nvPicPr>
        <xdr:cNvPr id="424" name="Image 423">
          <a:extLst>
            <a:ext uri="{FF2B5EF4-FFF2-40B4-BE49-F238E27FC236}">
              <a16:creationId xmlns:a16="http://schemas.microsoft.com/office/drawing/2014/main" id="{94A81360-4B00-4E6F-9BE8-E0A3C83A61E7}"/>
            </a:ext>
          </a:extLst>
        </xdr:cNvPr>
        <xdr:cNvPicPr>
          <a:picLocks noChangeAspect="1"/>
        </xdr:cNvPicPr>
      </xdr:nvPicPr>
      <xdr:blipFill>
        <a:blip xmlns:r="http://schemas.openxmlformats.org/officeDocument/2006/relationships" r:embed="rId335" cstate="print">
          <a:extLst>
            <a:ext uri="{28A0092B-C50C-407E-A947-70E740481C1C}">
              <a14:useLocalDpi xmlns:a14="http://schemas.microsoft.com/office/drawing/2010/main" val="0"/>
            </a:ext>
          </a:extLst>
        </a:blip>
        <a:stretch>
          <a:fillRect/>
        </a:stretch>
      </xdr:blipFill>
      <xdr:spPr>
        <a:xfrm>
          <a:off x="3447185" y="571652227"/>
          <a:ext cx="1799134" cy="1301770"/>
        </a:xfrm>
        <a:prstGeom prst="rect">
          <a:avLst/>
        </a:prstGeom>
      </xdr:spPr>
    </xdr:pic>
    <xdr:clientData/>
  </xdr:twoCellAnchor>
  <xdr:twoCellAnchor editAs="oneCell">
    <xdr:from>
      <xdr:col>8</xdr:col>
      <xdr:colOff>9252</xdr:colOff>
      <xdr:row>3204</xdr:row>
      <xdr:rowOff>1731</xdr:rowOff>
    </xdr:from>
    <xdr:to>
      <xdr:col>10</xdr:col>
      <xdr:colOff>795719</xdr:colOff>
      <xdr:row>3211</xdr:row>
      <xdr:rowOff>110808</xdr:rowOff>
    </xdr:to>
    <xdr:pic>
      <xdr:nvPicPr>
        <xdr:cNvPr id="425" name="Image 424">
          <a:extLst>
            <a:ext uri="{FF2B5EF4-FFF2-40B4-BE49-F238E27FC236}">
              <a16:creationId xmlns:a16="http://schemas.microsoft.com/office/drawing/2014/main" id="{B406C2C1-4B73-4065-898F-254F6DA770EE}"/>
            </a:ext>
          </a:extLst>
        </xdr:cNvPr>
        <xdr:cNvPicPr>
          <a:picLocks noChangeAspect="1"/>
        </xdr:cNvPicPr>
      </xdr:nvPicPr>
      <xdr:blipFill>
        <a:blip xmlns:r="http://schemas.openxmlformats.org/officeDocument/2006/relationships" r:embed="rId336" cstate="print">
          <a:extLst>
            <a:ext uri="{28A0092B-C50C-407E-A947-70E740481C1C}">
              <a14:useLocalDpi xmlns:a14="http://schemas.microsoft.com/office/drawing/2010/main" val="0"/>
            </a:ext>
          </a:extLst>
        </a:blip>
        <a:stretch>
          <a:fillRect/>
        </a:stretch>
      </xdr:blipFill>
      <xdr:spPr>
        <a:xfrm>
          <a:off x="5505177" y="559128756"/>
          <a:ext cx="1872317" cy="1309227"/>
        </a:xfrm>
        <a:prstGeom prst="rect">
          <a:avLst/>
        </a:prstGeom>
      </xdr:spPr>
    </xdr:pic>
    <xdr:clientData/>
  </xdr:twoCellAnchor>
  <xdr:twoCellAnchor editAs="oneCell">
    <xdr:from>
      <xdr:col>8</xdr:col>
      <xdr:colOff>9252</xdr:colOff>
      <xdr:row>3216</xdr:row>
      <xdr:rowOff>9351</xdr:rowOff>
    </xdr:from>
    <xdr:to>
      <xdr:col>10</xdr:col>
      <xdr:colOff>795719</xdr:colOff>
      <xdr:row>3223</xdr:row>
      <xdr:rowOff>110809</xdr:rowOff>
    </xdr:to>
    <xdr:pic>
      <xdr:nvPicPr>
        <xdr:cNvPr id="426" name="Image 425">
          <a:extLst>
            <a:ext uri="{FF2B5EF4-FFF2-40B4-BE49-F238E27FC236}">
              <a16:creationId xmlns:a16="http://schemas.microsoft.com/office/drawing/2014/main" id="{19047A2A-D404-4933-8B04-1196E7733C3A}"/>
            </a:ext>
          </a:extLst>
        </xdr:cNvPr>
        <xdr:cNvPicPr>
          <a:picLocks noChangeAspect="1"/>
        </xdr:cNvPicPr>
      </xdr:nvPicPr>
      <xdr:blipFill>
        <a:blip xmlns:r="http://schemas.openxmlformats.org/officeDocument/2006/relationships" r:embed="rId337" cstate="print">
          <a:extLst>
            <a:ext uri="{28A0092B-C50C-407E-A947-70E740481C1C}">
              <a14:useLocalDpi xmlns:a14="http://schemas.microsoft.com/office/drawing/2010/main" val="0"/>
            </a:ext>
          </a:extLst>
        </a:blip>
        <a:stretch>
          <a:fillRect/>
        </a:stretch>
      </xdr:blipFill>
      <xdr:spPr>
        <a:xfrm>
          <a:off x="5505177" y="561193776"/>
          <a:ext cx="1872317" cy="1301608"/>
        </a:xfrm>
        <a:prstGeom prst="rect">
          <a:avLst/>
        </a:prstGeom>
      </xdr:spPr>
    </xdr:pic>
    <xdr:clientData/>
  </xdr:twoCellAnchor>
  <xdr:twoCellAnchor editAs="oneCell">
    <xdr:from>
      <xdr:col>8</xdr:col>
      <xdr:colOff>9252</xdr:colOff>
      <xdr:row>3240</xdr:row>
      <xdr:rowOff>8314</xdr:rowOff>
    </xdr:from>
    <xdr:to>
      <xdr:col>10</xdr:col>
      <xdr:colOff>795719</xdr:colOff>
      <xdr:row>3247</xdr:row>
      <xdr:rowOff>111126</xdr:rowOff>
    </xdr:to>
    <xdr:pic>
      <xdr:nvPicPr>
        <xdr:cNvPr id="427" name="Image 426">
          <a:extLst>
            <a:ext uri="{FF2B5EF4-FFF2-40B4-BE49-F238E27FC236}">
              <a16:creationId xmlns:a16="http://schemas.microsoft.com/office/drawing/2014/main" id="{C1A35134-D380-4B8E-A58D-95281CE03029}"/>
            </a:ext>
          </a:extLst>
        </xdr:cNvPr>
        <xdr:cNvPicPr>
          <a:picLocks noChangeAspect="1"/>
        </xdr:cNvPicPr>
      </xdr:nvPicPr>
      <xdr:blipFill>
        <a:blip xmlns:r="http://schemas.openxmlformats.org/officeDocument/2006/relationships" r:embed="rId338" cstate="print">
          <a:extLst>
            <a:ext uri="{28A0092B-C50C-407E-A947-70E740481C1C}">
              <a14:useLocalDpi xmlns:a14="http://schemas.microsoft.com/office/drawing/2010/main" val="0"/>
            </a:ext>
          </a:extLst>
        </a:blip>
        <a:stretch>
          <a:fillRect/>
        </a:stretch>
      </xdr:blipFill>
      <xdr:spPr>
        <a:xfrm>
          <a:off x="5505177" y="565307539"/>
          <a:ext cx="1872317" cy="1302962"/>
        </a:xfrm>
        <a:prstGeom prst="rect">
          <a:avLst/>
        </a:prstGeom>
      </xdr:spPr>
    </xdr:pic>
    <xdr:clientData/>
  </xdr:twoCellAnchor>
  <xdr:twoCellAnchor editAs="oneCell">
    <xdr:from>
      <xdr:col>8</xdr:col>
      <xdr:colOff>9252</xdr:colOff>
      <xdr:row>3254</xdr:row>
      <xdr:rowOff>10391</xdr:rowOff>
    </xdr:from>
    <xdr:to>
      <xdr:col>10</xdr:col>
      <xdr:colOff>795719</xdr:colOff>
      <xdr:row>3261</xdr:row>
      <xdr:rowOff>110490</xdr:rowOff>
    </xdr:to>
    <xdr:pic>
      <xdr:nvPicPr>
        <xdr:cNvPr id="428" name="Image 427">
          <a:extLst>
            <a:ext uri="{FF2B5EF4-FFF2-40B4-BE49-F238E27FC236}">
              <a16:creationId xmlns:a16="http://schemas.microsoft.com/office/drawing/2014/main" id="{A5D06251-4741-440B-B6EE-92C9630CCCE3}"/>
            </a:ext>
          </a:extLst>
        </xdr:cNvPr>
        <xdr:cNvPicPr>
          <a:picLocks noChangeAspect="1"/>
        </xdr:cNvPicPr>
      </xdr:nvPicPr>
      <xdr:blipFill>
        <a:blip xmlns:r="http://schemas.openxmlformats.org/officeDocument/2006/relationships" r:embed="rId339" cstate="print">
          <a:extLst>
            <a:ext uri="{28A0092B-C50C-407E-A947-70E740481C1C}">
              <a14:useLocalDpi xmlns:a14="http://schemas.microsoft.com/office/drawing/2010/main" val="0"/>
            </a:ext>
          </a:extLst>
        </a:blip>
        <a:stretch>
          <a:fillRect/>
        </a:stretch>
      </xdr:blipFill>
      <xdr:spPr>
        <a:xfrm>
          <a:off x="5505177" y="567709916"/>
          <a:ext cx="1872317" cy="1300249"/>
        </a:xfrm>
        <a:prstGeom prst="rect">
          <a:avLst/>
        </a:prstGeom>
      </xdr:spPr>
    </xdr:pic>
    <xdr:clientData/>
  </xdr:twoCellAnchor>
  <xdr:twoCellAnchor editAs="oneCell">
    <xdr:from>
      <xdr:col>8</xdr:col>
      <xdr:colOff>10796</xdr:colOff>
      <xdr:row>3266</xdr:row>
      <xdr:rowOff>10390</xdr:rowOff>
    </xdr:from>
    <xdr:to>
      <xdr:col>10</xdr:col>
      <xdr:colOff>795358</xdr:colOff>
      <xdr:row>3273</xdr:row>
      <xdr:rowOff>115253</xdr:rowOff>
    </xdr:to>
    <xdr:pic>
      <xdr:nvPicPr>
        <xdr:cNvPr id="429" name="Image 428">
          <a:extLst>
            <a:ext uri="{FF2B5EF4-FFF2-40B4-BE49-F238E27FC236}">
              <a16:creationId xmlns:a16="http://schemas.microsoft.com/office/drawing/2014/main" id="{91CA6CED-87BD-40E4-998C-BF018DF666B0}"/>
            </a:ext>
          </a:extLst>
        </xdr:cNvPr>
        <xdr:cNvPicPr>
          <a:picLocks noChangeAspect="1"/>
        </xdr:cNvPicPr>
      </xdr:nvPicPr>
      <xdr:blipFill>
        <a:blip xmlns:r="http://schemas.openxmlformats.org/officeDocument/2006/relationships" r:embed="rId340" cstate="print">
          <a:extLst>
            <a:ext uri="{28A0092B-C50C-407E-A947-70E740481C1C}">
              <a14:useLocalDpi xmlns:a14="http://schemas.microsoft.com/office/drawing/2010/main" val="0"/>
            </a:ext>
          </a:extLst>
        </a:blip>
        <a:stretch>
          <a:fillRect/>
        </a:stretch>
      </xdr:blipFill>
      <xdr:spPr>
        <a:xfrm>
          <a:off x="5506721" y="569767315"/>
          <a:ext cx="1870412" cy="1305013"/>
        </a:xfrm>
        <a:prstGeom prst="rect">
          <a:avLst/>
        </a:prstGeom>
      </xdr:spPr>
    </xdr:pic>
    <xdr:clientData/>
  </xdr:twoCellAnchor>
  <xdr:twoCellAnchor editAs="oneCell">
    <xdr:from>
      <xdr:col>8</xdr:col>
      <xdr:colOff>8891</xdr:colOff>
      <xdr:row>3277</xdr:row>
      <xdr:rowOff>9351</xdr:rowOff>
    </xdr:from>
    <xdr:to>
      <xdr:col>10</xdr:col>
      <xdr:colOff>795358</xdr:colOff>
      <xdr:row>3284</xdr:row>
      <xdr:rowOff>110490</xdr:rowOff>
    </xdr:to>
    <xdr:pic>
      <xdr:nvPicPr>
        <xdr:cNvPr id="430" name="Image 429">
          <a:extLst>
            <a:ext uri="{FF2B5EF4-FFF2-40B4-BE49-F238E27FC236}">
              <a16:creationId xmlns:a16="http://schemas.microsoft.com/office/drawing/2014/main" id="{104195D5-8FC8-4AD1-9FA4-B5DA7B9D349F}"/>
            </a:ext>
          </a:extLst>
        </xdr:cNvPr>
        <xdr:cNvPicPr>
          <a:picLocks noChangeAspect="1"/>
        </xdr:cNvPicPr>
      </xdr:nvPicPr>
      <xdr:blipFill>
        <a:blip xmlns:r="http://schemas.openxmlformats.org/officeDocument/2006/relationships" r:embed="rId341" cstate="print">
          <a:extLst>
            <a:ext uri="{28A0092B-C50C-407E-A947-70E740481C1C}">
              <a14:useLocalDpi xmlns:a14="http://schemas.microsoft.com/office/drawing/2010/main" val="0"/>
            </a:ext>
          </a:extLst>
        </a:blip>
        <a:stretch>
          <a:fillRect/>
        </a:stretch>
      </xdr:blipFill>
      <xdr:spPr>
        <a:xfrm>
          <a:off x="5504816" y="571652226"/>
          <a:ext cx="1872317" cy="1301289"/>
        </a:xfrm>
        <a:prstGeom prst="rect">
          <a:avLst/>
        </a:prstGeom>
      </xdr:spPr>
    </xdr:pic>
    <xdr:clientData/>
  </xdr:twoCellAnchor>
  <xdr:twoCellAnchor editAs="oneCell">
    <xdr:from>
      <xdr:col>12</xdr:col>
      <xdr:colOff>0</xdr:colOff>
      <xdr:row>3204</xdr:row>
      <xdr:rowOff>1731</xdr:rowOff>
    </xdr:from>
    <xdr:to>
      <xdr:col>14</xdr:col>
      <xdr:colOff>800740</xdr:colOff>
      <xdr:row>3211</xdr:row>
      <xdr:rowOff>80490</xdr:rowOff>
    </xdr:to>
    <xdr:pic>
      <xdr:nvPicPr>
        <xdr:cNvPr id="431" name="Image 430">
          <a:extLst>
            <a:ext uri="{FF2B5EF4-FFF2-40B4-BE49-F238E27FC236}">
              <a16:creationId xmlns:a16="http://schemas.microsoft.com/office/drawing/2014/main" id="{855F9586-25D8-450D-AF77-60FFD2563BFD}"/>
            </a:ext>
          </a:extLst>
        </xdr:cNvPr>
        <xdr:cNvPicPr>
          <a:picLocks noChangeAspect="1"/>
        </xdr:cNvPicPr>
      </xdr:nvPicPr>
      <xdr:blipFill>
        <a:blip xmlns:r="http://schemas.openxmlformats.org/officeDocument/2006/relationships" r:embed="rId342" cstate="print">
          <a:extLst>
            <a:ext uri="{28A0092B-C50C-407E-A947-70E740481C1C}">
              <a14:useLocalDpi xmlns:a14="http://schemas.microsoft.com/office/drawing/2010/main" val="0"/>
            </a:ext>
          </a:extLst>
        </a:blip>
        <a:stretch>
          <a:fillRect/>
        </a:stretch>
      </xdr:blipFill>
      <xdr:spPr>
        <a:xfrm>
          <a:off x="7620000" y="559128756"/>
          <a:ext cx="1800865" cy="1278909"/>
        </a:xfrm>
        <a:prstGeom prst="rect">
          <a:avLst/>
        </a:prstGeom>
      </xdr:spPr>
    </xdr:pic>
    <xdr:clientData/>
  </xdr:twoCellAnchor>
  <xdr:twoCellAnchor editAs="oneCell">
    <xdr:from>
      <xdr:col>12</xdr:col>
      <xdr:colOff>9698</xdr:colOff>
      <xdr:row>3216</xdr:row>
      <xdr:rowOff>9352</xdr:rowOff>
    </xdr:from>
    <xdr:to>
      <xdr:col>14</xdr:col>
      <xdr:colOff>802991</xdr:colOff>
      <xdr:row>3223</xdr:row>
      <xdr:rowOff>110973</xdr:rowOff>
    </xdr:to>
    <xdr:pic>
      <xdr:nvPicPr>
        <xdr:cNvPr id="432" name="Image 431">
          <a:extLst>
            <a:ext uri="{FF2B5EF4-FFF2-40B4-BE49-F238E27FC236}">
              <a16:creationId xmlns:a16="http://schemas.microsoft.com/office/drawing/2014/main" id="{B8340BB0-C8AD-42AB-8638-80ABA9D20933}"/>
            </a:ext>
          </a:extLst>
        </xdr:cNvPr>
        <xdr:cNvPicPr>
          <a:picLocks noChangeAspect="1"/>
        </xdr:cNvPicPr>
      </xdr:nvPicPr>
      <xdr:blipFill>
        <a:blip xmlns:r="http://schemas.openxmlformats.org/officeDocument/2006/relationships" r:embed="rId343" cstate="print">
          <a:extLst>
            <a:ext uri="{28A0092B-C50C-407E-A947-70E740481C1C}">
              <a14:useLocalDpi xmlns:a14="http://schemas.microsoft.com/office/drawing/2010/main" val="0"/>
            </a:ext>
          </a:extLst>
        </a:blip>
        <a:stretch>
          <a:fillRect/>
        </a:stretch>
      </xdr:blipFill>
      <xdr:spPr>
        <a:xfrm>
          <a:off x="7629698" y="561193777"/>
          <a:ext cx="1793418" cy="1301771"/>
        </a:xfrm>
        <a:prstGeom prst="rect">
          <a:avLst/>
        </a:prstGeom>
      </xdr:spPr>
    </xdr:pic>
    <xdr:clientData/>
  </xdr:twoCellAnchor>
  <xdr:twoCellAnchor editAs="oneCell">
    <xdr:from>
      <xdr:col>12</xdr:col>
      <xdr:colOff>0</xdr:colOff>
      <xdr:row>3228</xdr:row>
      <xdr:rowOff>3810</xdr:rowOff>
    </xdr:from>
    <xdr:to>
      <xdr:col>14</xdr:col>
      <xdr:colOff>800740</xdr:colOff>
      <xdr:row>3235</xdr:row>
      <xdr:rowOff>79449</xdr:rowOff>
    </xdr:to>
    <xdr:pic>
      <xdr:nvPicPr>
        <xdr:cNvPr id="433" name="Image 432">
          <a:extLst>
            <a:ext uri="{FF2B5EF4-FFF2-40B4-BE49-F238E27FC236}">
              <a16:creationId xmlns:a16="http://schemas.microsoft.com/office/drawing/2014/main" id="{E947CE54-BA1E-460A-B36E-737D08255288}"/>
            </a:ext>
          </a:extLst>
        </xdr:cNvPr>
        <xdr:cNvPicPr>
          <a:picLocks noChangeAspect="1"/>
        </xdr:cNvPicPr>
      </xdr:nvPicPr>
      <xdr:blipFill>
        <a:blip xmlns:r="http://schemas.openxmlformats.org/officeDocument/2006/relationships" r:embed="rId344" cstate="print">
          <a:extLst>
            <a:ext uri="{28A0092B-C50C-407E-A947-70E740481C1C}">
              <a14:useLocalDpi xmlns:a14="http://schemas.microsoft.com/office/drawing/2010/main" val="0"/>
            </a:ext>
          </a:extLst>
        </a:blip>
        <a:stretch>
          <a:fillRect/>
        </a:stretch>
      </xdr:blipFill>
      <xdr:spPr>
        <a:xfrm>
          <a:off x="7620000" y="563245635"/>
          <a:ext cx="1800865" cy="1275789"/>
        </a:xfrm>
        <a:prstGeom prst="rect">
          <a:avLst/>
        </a:prstGeom>
      </xdr:spPr>
    </xdr:pic>
    <xdr:clientData/>
  </xdr:twoCellAnchor>
  <xdr:twoCellAnchor editAs="oneCell">
    <xdr:from>
      <xdr:col>12</xdr:col>
      <xdr:colOff>0</xdr:colOff>
      <xdr:row>3240</xdr:row>
      <xdr:rowOff>8313</xdr:rowOff>
    </xdr:from>
    <xdr:to>
      <xdr:col>14</xdr:col>
      <xdr:colOff>800740</xdr:colOff>
      <xdr:row>3247</xdr:row>
      <xdr:rowOff>109933</xdr:rowOff>
    </xdr:to>
    <xdr:pic>
      <xdr:nvPicPr>
        <xdr:cNvPr id="434" name="Image 433">
          <a:extLst>
            <a:ext uri="{FF2B5EF4-FFF2-40B4-BE49-F238E27FC236}">
              <a16:creationId xmlns:a16="http://schemas.microsoft.com/office/drawing/2014/main" id="{49FB747D-7D04-4CAD-9DF8-472149E0849A}"/>
            </a:ext>
          </a:extLst>
        </xdr:cNvPr>
        <xdr:cNvPicPr>
          <a:picLocks noChangeAspect="1"/>
        </xdr:cNvPicPr>
      </xdr:nvPicPr>
      <xdr:blipFill>
        <a:blip xmlns:r="http://schemas.openxmlformats.org/officeDocument/2006/relationships" r:embed="rId345" cstate="print">
          <a:extLst>
            <a:ext uri="{28A0092B-C50C-407E-A947-70E740481C1C}">
              <a14:useLocalDpi xmlns:a14="http://schemas.microsoft.com/office/drawing/2010/main" val="0"/>
            </a:ext>
          </a:extLst>
        </a:blip>
        <a:stretch>
          <a:fillRect/>
        </a:stretch>
      </xdr:blipFill>
      <xdr:spPr>
        <a:xfrm>
          <a:off x="7620000" y="565307538"/>
          <a:ext cx="1800865" cy="1301770"/>
        </a:xfrm>
        <a:prstGeom prst="rect">
          <a:avLst/>
        </a:prstGeom>
      </xdr:spPr>
    </xdr:pic>
    <xdr:clientData/>
  </xdr:twoCellAnchor>
  <xdr:twoCellAnchor editAs="oneCell">
    <xdr:from>
      <xdr:col>12</xdr:col>
      <xdr:colOff>5888</xdr:colOff>
      <xdr:row>3254</xdr:row>
      <xdr:rowOff>10391</xdr:rowOff>
    </xdr:from>
    <xdr:to>
      <xdr:col>14</xdr:col>
      <xdr:colOff>803510</xdr:colOff>
      <xdr:row>3261</xdr:row>
      <xdr:rowOff>110797</xdr:rowOff>
    </xdr:to>
    <xdr:pic>
      <xdr:nvPicPr>
        <xdr:cNvPr id="435" name="Image 434">
          <a:extLst>
            <a:ext uri="{FF2B5EF4-FFF2-40B4-BE49-F238E27FC236}">
              <a16:creationId xmlns:a16="http://schemas.microsoft.com/office/drawing/2014/main" id="{9F9AB8D0-FF33-4324-A7EF-B3812A5DC16A}"/>
            </a:ext>
          </a:extLst>
        </xdr:cNvPr>
        <xdr:cNvPicPr>
          <a:picLocks noChangeAspect="1"/>
        </xdr:cNvPicPr>
      </xdr:nvPicPr>
      <xdr:blipFill>
        <a:blip xmlns:r="http://schemas.openxmlformats.org/officeDocument/2006/relationships" r:embed="rId346" cstate="print">
          <a:extLst>
            <a:ext uri="{28A0092B-C50C-407E-A947-70E740481C1C}">
              <a14:useLocalDpi xmlns:a14="http://schemas.microsoft.com/office/drawing/2010/main" val="0"/>
            </a:ext>
          </a:extLst>
        </a:blip>
        <a:stretch>
          <a:fillRect/>
        </a:stretch>
      </xdr:blipFill>
      <xdr:spPr>
        <a:xfrm>
          <a:off x="7625888" y="567709916"/>
          <a:ext cx="1797747" cy="1300556"/>
        </a:xfrm>
        <a:prstGeom prst="rect">
          <a:avLst/>
        </a:prstGeom>
      </xdr:spPr>
    </xdr:pic>
    <xdr:clientData/>
  </xdr:twoCellAnchor>
  <xdr:twoCellAnchor editAs="oneCell">
    <xdr:from>
      <xdr:col>12</xdr:col>
      <xdr:colOff>4046</xdr:colOff>
      <xdr:row>3266</xdr:row>
      <xdr:rowOff>10391</xdr:rowOff>
    </xdr:from>
    <xdr:to>
      <xdr:col>14</xdr:col>
      <xdr:colOff>803054</xdr:colOff>
      <xdr:row>3273</xdr:row>
      <xdr:rowOff>110799</xdr:rowOff>
    </xdr:to>
    <xdr:pic>
      <xdr:nvPicPr>
        <xdr:cNvPr id="436" name="Image 435">
          <a:extLst>
            <a:ext uri="{FF2B5EF4-FFF2-40B4-BE49-F238E27FC236}">
              <a16:creationId xmlns:a16="http://schemas.microsoft.com/office/drawing/2014/main" id="{52994D21-280A-4128-811B-A379B26E07CF}"/>
            </a:ext>
          </a:extLst>
        </xdr:cNvPr>
        <xdr:cNvPicPr>
          <a:picLocks noChangeAspect="1"/>
        </xdr:cNvPicPr>
      </xdr:nvPicPr>
      <xdr:blipFill>
        <a:blip xmlns:r="http://schemas.openxmlformats.org/officeDocument/2006/relationships" r:embed="rId347" cstate="print">
          <a:extLst>
            <a:ext uri="{28A0092B-C50C-407E-A947-70E740481C1C}">
              <a14:useLocalDpi xmlns:a14="http://schemas.microsoft.com/office/drawing/2010/main" val="0"/>
            </a:ext>
          </a:extLst>
        </a:blip>
        <a:stretch>
          <a:fillRect/>
        </a:stretch>
      </xdr:blipFill>
      <xdr:spPr>
        <a:xfrm>
          <a:off x="7624046" y="569767316"/>
          <a:ext cx="1799133" cy="1300558"/>
        </a:xfrm>
        <a:prstGeom prst="rect">
          <a:avLst/>
        </a:prstGeom>
      </xdr:spPr>
    </xdr:pic>
    <xdr:clientData/>
  </xdr:twoCellAnchor>
  <xdr:twoCellAnchor editAs="oneCell">
    <xdr:from>
      <xdr:col>12</xdr:col>
      <xdr:colOff>9934</xdr:colOff>
      <xdr:row>3277</xdr:row>
      <xdr:rowOff>9352</xdr:rowOff>
    </xdr:from>
    <xdr:to>
      <xdr:col>14</xdr:col>
      <xdr:colOff>803054</xdr:colOff>
      <xdr:row>3284</xdr:row>
      <xdr:rowOff>110972</xdr:rowOff>
    </xdr:to>
    <xdr:pic>
      <xdr:nvPicPr>
        <xdr:cNvPr id="437" name="Image 436">
          <a:extLst>
            <a:ext uri="{FF2B5EF4-FFF2-40B4-BE49-F238E27FC236}">
              <a16:creationId xmlns:a16="http://schemas.microsoft.com/office/drawing/2014/main" id="{118A6113-9722-4FB0-AE35-175953038659}"/>
            </a:ext>
          </a:extLst>
        </xdr:cNvPr>
        <xdr:cNvPicPr>
          <a:picLocks noChangeAspect="1"/>
        </xdr:cNvPicPr>
      </xdr:nvPicPr>
      <xdr:blipFill>
        <a:blip xmlns:r="http://schemas.openxmlformats.org/officeDocument/2006/relationships" r:embed="rId348" cstate="print">
          <a:extLst>
            <a:ext uri="{28A0092B-C50C-407E-A947-70E740481C1C}">
              <a14:useLocalDpi xmlns:a14="http://schemas.microsoft.com/office/drawing/2010/main" val="0"/>
            </a:ext>
          </a:extLst>
        </a:blip>
        <a:stretch>
          <a:fillRect/>
        </a:stretch>
      </xdr:blipFill>
      <xdr:spPr>
        <a:xfrm>
          <a:off x="7629934" y="571652227"/>
          <a:ext cx="1793245" cy="1301770"/>
        </a:xfrm>
        <a:prstGeom prst="rect">
          <a:avLst/>
        </a:prstGeom>
      </xdr:spPr>
    </xdr:pic>
    <xdr:clientData/>
  </xdr:twoCellAnchor>
  <xdr:twoCellAnchor editAs="oneCell">
    <xdr:from>
      <xdr:col>11</xdr:col>
      <xdr:colOff>115090</xdr:colOff>
      <xdr:row>3127</xdr:row>
      <xdr:rowOff>159672</xdr:rowOff>
    </xdr:from>
    <xdr:to>
      <xdr:col>14</xdr:col>
      <xdr:colOff>798040</xdr:colOff>
      <xdr:row>3135</xdr:row>
      <xdr:rowOff>80472</xdr:rowOff>
    </xdr:to>
    <xdr:pic>
      <xdr:nvPicPr>
        <xdr:cNvPr id="438" name="Image 437">
          <a:extLst>
            <a:ext uri="{FF2B5EF4-FFF2-40B4-BE49-F238E27FC236}">
              <a16:creationId xmlns:a16="http://schemas.microsoft.com/office/drawing/2014/main" id="{FFFBAB86-7316-4072-97F5-F0FEC61710BE}"/>
            </a:ext>
          </a:extLst>
        </xdr:cNvPr>
        <xdr:cNvPicPr>
          <a:picLocks noChangeAspect="1"/>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7611265" y="546085047"/>
          <a:ext cx="1806900" cy="1292400"/>
        </a:xfrm>
        <a:prstGeom prst="rect">
          <a:avLst/>
        </a:prstGeom>
      </xdr:spPr>
    </xdr:pic>
    <xdr:clientData/>
  </xdr:twoCellAnchor>
  <xdr:oneCellAnchor>
    <xdr:from>
      <xdr:col>4</xdr:col>
      <xdr:colOff>459800</xdr:colOff>
      <xdr:row>487</xdr:row>
      <xdr:rowOff>21648</xdr:rowOff>
    </xdr:from>
    <xdr:ext cx="985765" cy="1260000"/>
    <xdr:pic>
      <xdr:nvPicPr>
        <xdr:cNvPr id="439" name="Image 438">
          <a:extLst>
            <a:ext uri="{FF2B5EF4-FFF2-40B4-BE49-F238E27FC236}">
              <a16:creationId xmlns:a16="http://schemas.microsoft.com/office/drawing/2014/main" id="{83CFC6D7-825B-4490-8D75-1D70568474E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898325" y="90709173"/>
          <a:ext cx="985765" cy="1260000"/>
        </a:xfrm>
        <a:prstGeom prst="rect">
          <a:avLst/>
        </a:prstGeom>
      </xdr:spPr>
    </xdr:pic>
    <xdr:clientData/>
  </xdr:oneCellAnchor>
  <xdr:oneCellAnchor>
    <xdr:from>
      <xdr:col>4</xdr:col>
      <xdr:colOff>503959</xdr:colOff>
      <xdr:row>508</xdr:row>
      <xdr:rowOff>36368</xdr:rowOff>
    </xdr:from>
    <xdr:ext cx="941294" cy="1260000"/>
    <xdr:pic>
      <xdr:nvPicPr>
        <xdr:cNvPr id="440" name="Image 439">
          <a:extLst>
            <a:ext uri="{FF2B5EF4-FFF2-40B4-BE49-F238E27FC236}">
              <a16:creationId xmlns:a16="http://schemas.microsoft.com/office/drawing/2014/main" id="{7E7BE892-681D-49C1-A1F4-45D309221DF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942484" y="94105268"/>
          <a:ext cx="941294" cy="1260000"/>
        </a:xfrm>
        <a:prstGeom prst="rect">
          <a:avLst/>
        </a:prstGeom>
      </xdr:spPr>
    </xdr:pic>
    <xdr:clientData/>
  </xdr:oneCellAnchor>
  <xdr:oneCellAnchor>
    <xdr:from>
      <xdr:col>4</xdr:col>
      <xdr:colOff>289485</xdr:colOff>
      <xdr:row>520</xdr:row>
      <xdr:rowOff>32697</xdr:rowOff>
    </xdr:from>
    <xdr:ext cx="1257329" cy="621269"/>
    <xdr:pic>
      <xdr:nvPicPr>
        <xdr:cNvPr id="441" name="Image 440">
          <a:extLst>
            <a:ext uri="{FF2B5EF4-FFF2-40B4-BE49-F238E27FC236}">
              <a16:creationId xmlns:a16="http://schemas.microsoft.com/office/drawing/2014/main" id="{881084C5-637C-4DEF-896A-29DDA0FBF5F5}"/>
            </a:ext>
          </a:extLst>
        </xdr:cNvPr>
        <xdr:cNvPicPr>
          <a:picLocks noChangeAspect="1"/>
        </xdr:cNvPicPr>
      </xdr:nvPicPr>
      <xdr:blipFill>
        <a:blip xmlns:r="http://schemas.openxmlformats.org/officeDocument/2006/relationships" r:embed="rId350">
          <a:extLst>
            <a:ext uri="{28A0092B-C50C-407E-A947-70E740481C1C}">
              <a14:useLocalDpi xmlns:a14="http://schemas.microsoft.com/office/drawing/2010/main" val="0"/>
            </a:ext>
          </a:extLst>
        </a:blip>
        <a:stretch>
          <a:fillRect/>
        </a:stretch>
      </xdr:blipFill>
      <xdr:spPr>
        <a:xfrm rot="17815648">
          <a:off x="4046040" y="95679042"/>
          <a:ext cx="621269" cy="1257329"/>
        </a:xfrm>
        <a:prstGeom prst="rect">
          <a:avLst/>
        </a:prstGeom>
      </xdr:spPr>
    </xdr:pic>
    <xdr:clientData/>
  </xdr:oneCellAnchor>
  <xdr:oneCellAnchor>
    <xdr:from>
      <xdr:col>4</xdr:col>
      <xdr:colOff>22014</xdr:colOff>
      <xdr:row>766</xdr:row>
      <xdr:rowOff>83820</xdr:rowOff>
    </xdr:from>
    <xdr:ext cx="1913466" cy="1188720"/>
    <xdr:pic>
      <xdr:nvPicPr>
        <xdr:cNvPr id="442" name="Image 441">
          <a:extLst>
            <a:ext uri="{FF2B5EF4-FFF2-40B4-BE49-F238E27FC236}">
              <a16:creationId xmlns:a16="http://schemas.microsoft.com/office/drawing/2014/main" id="{1F1617F6-FF68-49CA-ADAF-1BD6BF38154D}"/>
            </a:ext>
          </a:extLst>
        </xdr:cNvPr>
        <xdr:cNvPicPr>
          <a:picLocks noChangeAspect="1"/>
        </xdr:cNvPicPr>
      </xdr:nvPicPr>
      <xdr:blipFill rotWithShape="1">
        <a:blip xmlns:r="http://schemas.openxmlformats.org/officeDocument/2006/relationships" r:embed="rId351" cstate="print">
          <a:extLst>
            <a:ext uri="{28A0092B-C50C-407E-A947-70E740481C1C}">
              <a14:useLocalDpi xmlns:a14="http://schemas.microsoft.com/office/drawing/2010/main" val="0"/>
            </a:ext>
          </a:extLst>
        </a:blip>
        <a:srcRect t="6365" b="6810"/>
        <a:stretch/>
      </xdr:blipFill>
      <xdr:spPr>
        <a:xfrm>
          <a:off x="3460539" y="135224520"/>
          <a:ext cx="1913466" cy="1188720"/>
        </a:xfrm>
        <a:prstGeom prst="rect">
          <a:avLst/>
        </a:prstGeom>
      </xdr:spPr>
    </xdr:pic>
    <xdr:clientData/>
  </xdr:oneCellAnchor>
  <xdr:oneCellAnchor>
    <xdr:from>
      <xdr:col>4</xdr:col>
      <xdr:colOff>21669</xdr:colOff>
      <xdr:row>987</xdr:row>
      <xdr:rowOff>83820</xdr:rowOff>
    </xdr:from>
    <xdr:ext cx="1921431" cy="1188720"/>
    <xdr:pic>
      <xdr:nvPicPr>
        <xdr:cNvPr id="443" name="Image 442">
          <a:extLst>
            <a:ext uri="{FF2B5EF4-FFF2-40B4-BE49-F238E27FC236}">
              <a16:creationId xmlns:a16="http://schemas.microsoft.com/office/drawing/2014/main" id="{D35746FA-2A2E-4179-A0C6-82AC55E4681C}"/>
            </a:ext>
          </a:extLst>
        </xdr:cNvPr>
        <xdr:cNvPicPr>
          <a:picLocks noChangeAspect="1"/>
        </xdr:cNvPicPr>
      </xdr:nvPicPr>
      <xdr:blipFill rotWithShape="1">
        <a:blip xmlns:r="http://schemas.openxmlformats.org/officeDocument/2006/relationships" r:embed="rId352" cstate="print">
          <a:extLst>
            <a:ext uri="{28A0092B-C50C-407E-A947-70E740481C1C}">
              <a14:useLocalDpi xmlns:a14="http://schemas.microsoft.com/office/drawing/2010/main" val="0"/>
            </a:ext>
          </a:extLst>
        </a:blip>
        <a:srcRect t="5167" b="6288"/>
        <a:stretch/>
      </xdr:blipFill>
      <xdr:spPr>
        <a:xfrm>
          <a:off x="3460194" y="170238420"/>
          <a:ext cx="1921431" cy="1188720"/>
        </a:xfrm>
        <a:prstGeom prst="rect">
          <a:avLst/>
        </a:prstGeom>
      </xdr:spPr>
    </xdr:pic>
    <xdr:clientData/>
  </xdr:oneCellAnchor>
  <xdr:oneCellAnchor>
    <xdr:from>
      <xdr:col>4</xdr:col>
      <xdr:colOff>22859</xdr:colOff>
      <xdr:row>861</xdr:row>
      <xdr:rowOff>7620</xdr:rowOff>
    </xdr:from>
    <xdr:ext cx="1912621" cy="1181100"/>
    <xdr:pic>
      <xdr:nvPicPr>
        <xdr:cNvPr id="444" name="Image 443">
          <a:extLst>
            <a:ext uri="{FF2B5EF4-FFF2-40B4-BE49-F238E27FC236}">
              <a16:creationId xmlns:a16="http://schemas.microsoft.com/office/drawing/2014/main" id="{B04DD9D8-3B3D-46C6-B9A5-12F87DCFD604}"/>
            </a:ext>
          </a:extLst>
        </xdr:cNvPr>
        <xdr:cNvPicPr>
          <a:picLocks noChangeAspect="1"/>
        </xdr:cNvPicPr>
      </xdr:nvPicPr>
      <xdr:blipFill rotWithShape="1">
        <a:blip xmlns:r="http://schemas.openxmlformats.org/officeDocument/2006/relationships" r:embed="rId353" cstate="print">
          <a:extLst>
            <a:ext uri="{28A0092B-C50C-407E-A947-70E740481C1C}">
              <a14:useLocalDpi xmlns:a14="http://schemas.microsoft.com/office/drawing/2010/main" val="0"/>
            </a:ext>
          </a:extLst>
        </a:blip>
        <a:srcRect t="9975" b="8072"/>
        <a:stretch/>
      </xdr:blipFill>
      <xdr:spPr>
        <a:xfrm>
          <a:off x="3461384" y="150197820"/>
          <a:ext cx="1912621" cy="1181100"/>
        </a:xfrm>
        <a:prstGeom prst="rect">
          <a:avLst/>
        </a:prstGeom>
      </xdr:spPr>
    </xdr:pic>
    <xdr:clientData/>
  </xdr:oneCellAnchor>
  <xdr:twoCellAnchor editAs="oneCell">
    <xdr:from>
      <xdr:col>12</xdr:col>
      <xdr:colOff>9524</xdr:colOff>
      <xdr:row>3289</xdr:row>
      <xdr:rowOff>0</xdr:rowOff>
    </xdr:from>
    <xdr:to>
      <xdr:col>14</xdr:col>
      <xdr:colOff>803054</xdr:colOff>
      <xdr:row>3296</xdr:row>
      <xdr:rowOff>114916</xdr:rowOff>
    </xdr:to>
    <xdr:pic>
      <xdr:nvPicPr>
        <xdr:cNvPr id="445" name="Image 444">
          <a:extLst>
            <a:ext uri="{FF2B5EF4-FFF2-40B4-BE49-F238E27FC236}">
              <a16:creationId xmlns:a16="http://schemas.microsoft.com/office/drawing/2014/main" id="{DF984D8D-FFC6-45A5-9CA6-002DD8A6EF75}"/>
            </a:ext>
          </a:extLst>
        </xdr:cNvPr>
        <xdr:cNvPicPr>
          <a:picLocks noChangeAspect="1"/>
        </xdr:cNvPicPr>
      </xdr:nvPicPr>
      <xdr:blipFill>
        <a:blip xmlns:r="http://schemas.openxmlformats.org/officeDocument/2006/relationships" r:embed="rId354" cstate="print">
          <a:extLst>
            <a:ext uri="{28A0092B-C50C-407E-A947-70E740481C1C}">
              <a14:useLocalDpi xmlns:a14="http://schemas.microsoft.com/office/drawing/2010/main" val="0"/>
            </a:ext>
          </a:extLst>
        </a:blip>
        <a:stretch>
          <a:fillRect/>
        </a:stretch>
      </xdr:blipFill>
      <xdr:spPr>
        <a:xfrm>
          <a:off x="7629524" y="573700275"/>
          <a:ext cx="1793655" cy="1315066"/>
        </a:xfrm>
        <a:prstGeom prst="rect">
          <a:avLst/>
        </a:prstGeom>
      </xdr:spPr>
    </xdr:pic>
    <xdr:clientData/>
  </xdr:twoCellAnchor>
  <xdr:twoCellAnchor editAs="oneCell">
    <xdr:from>
      <xdr:col>4</xdr:col>
      <xdr:colOff>7939</xdr:colOff>
      <xdr:row>3288</xdr:row>
      <xdr:rowOff>190500</xdr:rowOff>
    </xdr:from>
    <xdr:to>
      <xdr:col>6</xdr:col>
      <xdr:colOff>833518</xdr:colOff>
      <xdr:row>3296</xdr:row>
      <xdr:rowOff>79109</xdr:rowOff>
    </xdr:to>
    <xdr:pic>
      <xdr:nvPicPr>
        <xdr:cNvPr id="446" name="Image 445">
          <a:extLst>
            <a:ext uri="{FF2B5EF4-FFF2-40B4-BE49-F238E27FC236}">
              <a16:creationId xmlns:a16="http://schemas.microsoft.com/office/drawing/2014/main" id="{ADE22005-5B26-4541-AADB-935BAA0A16B1}"/>
            </a:ext>
          </a:extLst>
        </xdr:cNvPr>
        <xdr:cNvPicPr>
          <a:picLocks noChangeAspect="1"/>
        </xdr:cNvPicPr>
      </xdr:nvPicPr>
      <xdr:blipFill>
        <a:blip xmlns:r="http://schemas.openxmlformats.org/officeDocument/2006/relationships" r:embed="rId355" cstate="print">
          <a:extLst>
            <a:ext uri="{28A0092B-C50C-407E-A947-70E740481C1C}">
              <a14:useLocalDpi xmlns:a14="http://schemas.microsoft.com/office/drawing/2010/main" val="0"/>
            </a:ext>
          </a:extLst>
        </a:blip>
        <a:stretch>
          <a:fillRect/>
        </a:stretch>
      </xdr:blipFill>
      <xdr:spPr>
        <a:xfrm>
          <a:off x="3446464" y="573700275"/>
          <a:ext cx="1797129" cy="1279259"/>
        </a:xfrm>
        <a:prstGeom prst="rect">
          <a:avLst/>
        </a:prstGeom>
      </xdr:spPr>
    </xdr:pic>
    <xdr:clientData/>
  </xdr:twoCellAnchor>
  <xdr:twoCellAnchor editAs="oneCell">
    <xdr:from>
      <xdr:col>8</xdr:col>
      <xdr:colOff>10796</xdr:colOff>
      <xdr:row>3289</xdr:row>
      <xdr:rowOff>0</xdr:rowOff>
    </xdr:from>
    <xdr:to>
      <xdr:col>10</xdr:col>
      <xdr:colOff>795358</xdr:colOff>
      <xdr:row>3296</xdr:row>
      <xdr:rowOff>110489</xdr:rowOff>
    </xdr:to>
    <xdr:pic>
      <xdr:nvPicPr>
        <xdr:cNvPr id="447" name="Image 446">
          <a:extLst>
            <a:ext uri="{FF2B5EF4-FFF2-40B4-BE49-F238E27FC236}">
              <a16:creationId xmlns:a16="http://schemas.microsoft.com/office/drawing/2014/main" id="{BDBBFED3-DF02-4206-8EA8-95809B7A568E}"/>
            </a:ext>
          </a:extLst>
        </xdr:cNvPr>
        <xdr:cNvPicPr>
          <a:picLocks noChangeAspect="1"/>
        </xdr:cNvPicPr>
      </xdr:nvPicPr>
      <xdr:blipFill>
        <a:blip xmlns:r="http://schemas.openxmlformats.org/officeDocument/2006/relationships" r:embed="rId356" cstate="print">
          <a:extLst>
            <a:ext uri="{28A0092B-C50C-407E-A947-70E740481C1C}">
              <a14:useLocalDpi xmlns:a14="http://schemas.microsoft.com/office/drawing/2010/main" val="0"/>
            </a:ext>
          </a:extLst>
        </a:blip>
        <a:stretch>
          <a:fillRect/>
        </a:stretch>
      </xdr:blipFill>
      <xdr:spPr>
        <a:xfrm>
          <a:off x="5506721" y="573700275"/>
          <a:ext cx="1870412" cy="1310639"/>
        </a:xfrm>
        <a:prstGeom prst="rect">
          <a:avLst/>
        </a:prstGeom>
      </xdr:spPr>
    </xdr:pic>
    <xdr:clientData/>
  </xdr:twoCellAnchor>
  <xdr:twoCellAnchor editAs="oneCell">
    <xdr:from>
      <xdr:col>4</xdr:col>
      <xdr:colOff>19050</xdr:colOff>
      <xdr:row>2386</xdr:row>
      <xdr:rowOff>9525</xdr:rowOff>
    </xdr:from>
    <xdr:to>
      <xdr:col>5</xdr:col>
      <xdr:colOff>9525</xdr:colOff>
      <xdr:row>2387</xdr:row>
      <xdr:rowOff>1768</xdr:rowOff>
    </xdr:to>
    <xdr:pic>
      <xdr:nvPicPr>
        <xdr:cNvPr id="448" name="Image 447">
          <a:extLst>
            <a:ext uri="{FF2B5EF4-FFF2-40B4-BE49-F238E27FC236}">
              <a16:creationId xmlns:a16="http://schemas.microsoft.com/office/drawing/2014/main" id="{60A81FDF-639D-4C50-AB4A-9C2303C3DA04}"/>
            </a:ext>
          </a:extLst>
        </xdr:cNvPr>
        <xdr:cNvPicPr>
          <a:picLocks noChangeAspect="1"/>
        </xdr:cNvPicPr>
      </xdr:nvPicPr>
      <xdr:blipFill>
        <a:blip xmlns:r="http://schemas.openxmlformats.org/officeDocument/2006/relationships" r:embed="rId357" cstate="print">
          <a:extLst>
            <a:ext uri="{28A0092B-C50C-407E-A947-70E740481C1C}">
              <a14:useLocalDpi xmlns:a14="http://schemas.microsoft.com/office/drawing/2010/main" val="0"/>
            </a:ext>
          </a:extLst>
        </a:blip>
        <a:stretch>
          <a:fillRect/>
        </a:stretch>
      </xdr:blipFill>
      <xdr:spPr>
        <a:xfrm>
          <a:off x="3457575" y="415718625"/>
          <a:ext cx="838200" cy="297043"/>
        </a:xfrm>
        <a:prstGeom prst="rect">
          <a:avLst/>
        </a:prstGeom>
      </xdr:spPr>
    </xdr:pic>
    <xdr:clientData/>
  </xdr:twoCellAnchor>
  <xdr:twoCellAnchor editAs="oneCell">
    <xdr:from>
      <xdr:col>4</xdr:col>
      <xdr:colOff>28575</xdr:colOff>
      <xdr:row>2388</xdr:row>
      <xdr:rowOff>9525</xdr:rowOff>
    </xdr:from>
    <xdr:to>
      <xdr:col>5</xdr:col>
      <xdr:colOff>27188</xdr:colOff>
      <xdr:row>2389</xdr:row>
      <xdr:rowOff>1768</xdr:rowOff>
    </xdr:to>
    <xdr:pic>
      <xdr:nvPicPr>
        <xdr:cNvPr id="449" name="Image 448">
          <a:extLst>
            <a:ext uri="{FF2B5EF4-FFF2-40B4-BE49-F238E27FC236}">
              <a16:creationId xmlns:a16="http://schemas.microsoft.com/office/drawing/2014/main" id="{8857B63F-A1E5-498A-9B1C-1C86E41B1A2B}"/>
            </a:ext>
          </a:extLst>
        </xdr:cNvPr>
        <xdr:cNvPicPr>
          <a:picLocks noChangeAspect="1"/>
        </xdr:cNvPicPr>
      </xdr:nvPicPr>
      <xdr:blipFill>
        <a:blip xmlns:r="http://schemas.openxmlformats.org/officeDocument/2006/relationships" r:embed="rId358" cstate="print">
          <a:extLst>
            <a:ext uri="{28A0092B-C50C-407E-A947-70E740481C1C}">
              <a14:useLocalDpi xmlns:a14="http://schemas.microsoft.com/office/drawing/2010/main" val="0"/>
            </a:ext>
          </a:extLst>
        </a:blip>
        <a:stretch>
          <a:fillRect/>
        </a:stretch>
      </xdr:blipFill>
      <xdr:spPr>
        <a:xfrm>
          <a:off x="3467100" y="416118675"/>
          <a:ext cx="846338" cy="297043"/>
        </a:xfrm>
        <a:prstGeom prst="rect">
          <a:avLst/>
        </a:prstGeom>
      </xdr:spPr>
    </xdr:pic>
    <xdr:clientData/>
  </xdr:twoCellAnchor>
  <xdr:twoCellAnchor editAs="oneCell">
    <xdr:from>
      <xdr:col>4</xdr:col>
      <xdr:colOff>19051</xdr:colOff>
      <xdr:row>2398</xdr:row>
      <xdr:rowOff>9525</xdr:rowOff>
    </xdr:from>
    <xdr:to>
      <xdr:col>4</xdr:col>
      <xdr:colOff>841807</xdr:colOff>
      <xdr:row>2399</xdr:row>
      <xdr:rowOff>3462</xdr:rowOff>
    </xdr:to>
    <xdr:pic>
      <xdr:nvPicPr>
        <xdr:cNvPr id="450" name="Image 449">
          <a:extLst>
            <a:ext uri="{FF2B5EF4-FFF2-40B4-BE49-F238E27FC236}">
              <a16:creationId xmlns:a16="http://schemas.microsoft.com/office/drawing/2014/main" id="{9301E637-97DD-4CCA-A89B-B2F6554B4929}"/>
            </a:ext>
          </a:extLst>
        </xdr:cNvPr>
        <xdr:cNvPicPr>
          <a:picLocks noChangeAspect="1"/>
        </xdr:cNvPicPr>
      </xdr:nvPicPr>
      <xdr:blipFill>
        <a:blip xmlns:r="http://schemas.openxmlformats.org/officeDocument/2006/relationships" r:embed="rId359" cstate="print">
          <a:extLst>
            <a:ext uri="{28A0092B-C50C-407E-A947-70E740481C1C}">
              <a14:useLocalDpi xmlns:a14="http://schemas.microsoft.com/office/drawing/2010/main" val="0"/>
            </a:ext>
          </a:extLst>
        </a:blip>
        <a:stretch>
          <a:fillRect/>
        </a:stretch>
      </xdr:blipFill>
      <xdr:spPr>
        <a:xfrm>
          <a:off x="3457576" y="417852225"/>
          <a:ext cx="822756" cy="298737"/>
        </a:xfrm>
        <a:prstGeom prst="rect">
          <a:avLst/>
        </a:prstGeom>
      </xdr:spPr>
    </xdr:pic>
    <xdr:clientData/>
  </xdr:twoCellAnchor>
  <xdr:twoCellAnchor editAs="oneCell">
    <xdr:from>
      <xdr:col>4</xdr:col>
      <xdr:colOff>0</xdr:colOff>
      <xdr:row>2400</xdr:row>
      <xdr:rowOff>1</xdr:rowOff>
    </xdr:from>
    <xdr:to>
      <xdr:col>4</xdr:col>
      <xdr:colOff>839095</xdr:colOff>
      <xdr:row>2400</xdr:row>
      <xdr:rowOff>300916</xdr:rowOff>
    </xdr:to>
    <xdr:pic>
      <xdr:nvPicPr>
        <xdr:cNvPr id="451" name="Image 450">
          <a:extLst>
            <a:ext uri="{FF2B5EF4-FFF2-40B4-BE49-F238E27FC236}">
              <a16:creationId xmlns:a16="http://schemas.microsoft.com/office/drawing/2014/main" id="{225A6C7D-96BF-4581-BBED-3E95183B6E05}"/>
            </a:ext>
          </a:extLst>
        </xdr:cNvPr>
        <xdr:cNvPicPr>
          <a:picLocks noChangeAspect="1"/>
        </xdr:cNvPicPr>
      </xdr:nvPicPr>
      <xdr:blipFill>
        <a:blip xmlns:r="http://schemas.openxmlformats.org/officeDocument/2006/relationships" r:embed="rId360" cstate="print">
          <a:extLst>
            <a:ext uri="{28A0092B-C50C-407E-A947-70E740481C1C}">
              <a14:useLocalDpi xmlns:a14="http://schemas.microsoft.com/office/drawing/2010/main" val="0"/>
            </a:ext>
          </a:extLst>
        </a:blip>
        <a:stretch>
          <a:fillRect/>
        </a:stretch>
      </xdr:blipFill>
      <xdr:spPr>
        <a:xfrm>
          <a:off x="3438525" y="418242751"/>
          <a:ext cx="839095" cy="300915"/>
        </a:xfrm>
        <a:prstGeom prst="rect">
          <a:avLst/>
        </a:prstGeom>
      </xdr:spPr>
    </xdr:pic>
    <xdr:clientData/>
  </xdr:twoCellAnchor>
  <xdr:twoCellAnchor editAs="oneCell">
    <xdr:from>
      <xdr:col>4</xdr:col>
      <xdr:colOff>19050</xdr:colOff>
      <xdr:row>2404</xdr:row>
      <xdr:rowOff>0</xdr:rowOff>
    </xdr:from>
    <xdr:to>
      <xdr:col>4</xdr:col>
      <xdr:colOff>840927</xdr:colOff>
      <xdr:row>2404</xdr:row>
      <xdr:rowOff>300915</xdr:rowOff>
    </xdr:to>
    <xdr:pic>
      <xdr:nvPicPr>
        <xdr:cNvPr id="452" name="Image 451">
          <a:extLst>
            <a:ext uri="{FF2B5EF4-FFF2-40B4-BE49-F238E27FC236}">
              <a16:creationId xmlns:a16="http://schemas.microsoft.com/office/drawing/2014/main" id="{6CF9407A-20D9-4635-8598-28CF8FC43BBB}"/>
            </a:ext>
          </a:extLst>
        </xdr:cNvPr>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3457575" y="418909500"/>
          <a:ext cx="821877" cy="300915"/>
        </a:xfrm>
        <a:prstGeom prst="rect">
          <a:avLst/>
        </a:prstGeom>
      </xdr:spPr>
    </xdr:pic>
    <xdr:clientData/>
  </xdr:twoCellAnchor>
  <xdr:twoCellAnchor editAs="oneCell">
    <xdr:from>
      <xdr:col>4</xdr:col>
      <xdr:colOff>19051</xdr:colOff>
      <xdr:row>2406</xdr:row>
      <xdr:rowOff>9525</xdr:rowOff>
    </xdr:from>
    <xdr:to>
      <xdr:col>4</xdr:col>
      <xdr:colOff>836477</xdr:colOff>
      <xdr:row>2407</xdr:row>
      <xdr:rowOff>3463</xdr:rowOff>
    </xdr:to>
    <xdr:pic>
      <xdr:nvPicPr>
        <xdr:cNvPr id="453" name="Image 452">
          <a:extLst>
            <a:ext uri="{FF2B5EF4-FFF2-40B4-BE49-F238E27FC236}">
              <a16:creationId xmlns:a16="http://schemas.microsoft.com/office/drawing/2014/main" id="{54A900D8-3E96-4A9A-9762-5B91004FEC14}"/>
            </a:ext>
          </a:extLst>
        </xdr:cNvPr>
        <xdr:cNvPicPr>
          <a:picLocks noChangeAspect="1"/>
        </xdr:cNvPicPr>
      </xdr:nvPicPr>
      <xdr:blipFill>
        <a:blip xmlns:r="http://schemas.openxmlformats.org/officeDocument/2006/relationships" r:embed="rId362" cstate="print">
          <a:extLst>
            <a:ext uri="{28A0092B-C50C-407E-A947-70E740481C1C}">
              <a14:useLocalDpi xmlns:a14="http://schemas.microsoft.com/office/drawing/2010/main" val="0"/>
            </a:ext>
          </a:extLst>
        </a:blip>
        <a:stretch>
          <a:fillRect/>
        </a:stretch>
      </xdr:blipFill>
      <xdr:spPr>
        <a:xfrm>
          <a:off x="3457576" y="419319075"/>
          <a:ext cx="817426" cy="298738"/>
        </a:xfrm>
        <a:prstGeom prst="rect">
          <a:avLst/>
        </a:prstGeom>
      </xdr:spPr>
    </xdr:pic>
    <xdr:clientData/>
  </xdr:twoCellAnchor>
  <xdr:oneCellAnchor>
    <xdr:from>
      <xdr:col>4</xdr:col>
      <xdr:colOff>306298</xdr:colOff>
      <xdr:row>29</xdr:row>
      <xdr:rowOff>19122</xdr:rowOff>
    </xdr:from>
    <xdr:ext cx="1319403" cy="491981"/>
    <xdr:pic>
      <xdr:nvPicPr>
        <xdr:cNvPr id="454" name="Image 453">
          <a:extLst>
            <a:ext uri="{FF2B5EF4-FFF2-40B4-BE49-F238E27FC236}">
              <a16:creationId xmlns:a16="http://schemas.microsoft.com/office/drawing/2014/main" id="{539CC7E4-11D7-448E-959D-400ABD965B03}"/>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158534" y="4320286"/>
          <a:ext cx="491981" cy="1319403"/>
        </a:xfrm>
        <a:prstGeom prst="rect">
          <a:avLst/>
        </a:prstGeom>
      </xdr:spPr>
    </xdr:pic>
    <xdr:clientData/>
  </xdr:oneCellAnchor>
  <xdr:oneCellAnchor>
    <xdr:from>
      <xdr:col>4</xdr:col>
      <xdr:colOff>26670</xdr:colOff>
      <xdr:row>1662</xdr:row>
      <xdr:rowOff>9525</xdr:rowOff>
    </xdr:from>
    <xdr:ext cx="850436" cy="291600"/>
    <xdr:pic>
      <xdr:nvPicPr>
        <xdr:cNvPr id="455" name="Image 454">
          <a:extLst>
            <a:ext uri="{FF2B5EF4-FFF2-40B4-BE49-F238E27FC236}">
              <a16:creationId xmlns:a16="http://schemas.microsoft.com/office/drawing/2014/main" id="{7AAFC664-DF94-4F3B-A5A4-A2BBD9B5F37A}"/>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3465195" y="284568900"/>
          <a:ext cx="850436" cy="291600"/>
        </a:xfrm>
        <a:prstGeom prst="rect">
          <a:avLst/>
        </a:prstGeom>
      </xdr:spPr>
    </xdr:pic>
    <xdr:clientData/>
  </xdr:oneCellAnchor>
  <xdr:oneCellAnchor>
    <xdr:from>
      <xdr:col>4</xdr:col>
      <xdr:colOff>43814</xdr:colOff>
      <xdr:row>1826</xdr:row>
      <xdr:rowOff>11906</xdr:rowOff>
    </xdr:from>
    <xdr:ext cx="850436" cy="291600"/>
    <xdr:pic>
      <xdr:nvPicPr>
        <xdr:cNvPr id="456" name="Image 455">
          <a:extLst>
            <a:ext uri="{FF2B5EF4-FFF2-40B4-BE49-F238E27FC236}">
              <a16:creationId xmlns:a16="http://schemas.microsoft.com/office/drawing/2014/main" id="{765EE569-3213-4F77-8906-95701597A6CA}"/>
            </a:ext>
          </a:extLst>
        </xdr:cNvPr>
        <xdr:cNvPicPr>
          <a:picLocks noChangeAspect="1"/>
        </xdr:cNvPicPr>
      </xdr:nvPicPr>
      <xdr:blipFill>
        <a:blip xmlns:r="http://schemas.openxmlformats.org/officeDocument/2006/relationships" r:embed="rId363" cstate="print">
          <a:extLst>
            <a:ext uri="{28A0092B-C50C-407E-A947-70E740481C1C}">
              <a14:useLocalDpi xmlns:a14="http://schemas.microsoft.com/office/drawing/2010/main" val="0"/>
            </a:ext>
          </a:extLst>
        </a:blip>
        <a:stretch>
          <a:fillRect/>
        </a:stretch>
      </xdr:blipFill>
      <xdr:spPr>
        <a:xfrm>
          <a:off x="3482339" y="315965681"/>
          <a:ext cx="850436" cy="291600"/>
        </a:xfrm>
        <a:prstGeom prst="rect">
          <a:avLst/>
        </a:prstGeom>
      </xdr:spPr>
    </xdr:pic>
    <xdr:clientData/>
  </xdr:oneCellAnchor>
  <xdr:oneCellAnchor>
    <xdr:from>
      <xdr:col>4</xdr:col>
      <xdr:colOff>34528</xdr:colOff>
      <xdr:row>1950</xdr:row>
      <xdr:rowOff>11906</xdr:rowOff>
    </xdr:from>
    <xdr:ext cx="850065" cy="291600"/>
    <xdr:pic>
      <xdr:nvPicPr>
        <xdr:cNvPr id="457" name="Image 456">
          <a:extLst>
            <a:ext uri="{FF2B5EF4-FFF2-40B4-BE49-F238E27FC236}">
              <a16:creationId xmlns:a16="http://schemas.microsoft.com/office/drawing/2014/main" id="{5D8CDAAE-584B-4244-8FAB-33C0D3A46840}"/>
            </a:ext>
          </a:extLst>
        </xdr:cNvPr>
        <xdr:cNvPicPr>
          <a:picLocks noChangeAspect="1"/>
        </xdr:cNvPicPr>
      </xdr:nvPicPr>
      <xdr:blipFill>
        <a:blip xmlns:r="http://schemas.openxmlformats.org/officeDocument/2006/relationships" r:embed="rId364" cstate="print">
          <a:extLst>
            <a:ext uri="{28A0092B-C50C-407E-A947-70E740481C1C}">
              <a14:useLocalDpi xmlns:a14="http://schemas.microsoft.com/office/drawing/2010/main" val="0"/>
            </a:ext>
          </a:extLst>
        </a:blip>
        <a:stretch>
          <a:fillRect/>
        </a:stretch>
      </xdr:blipFill>
      <xdr:spPr>
        <a:xfrm>
          <a:off x="3473053" y="337968431"/>
          <a:ext cx="850065" cy="291600"/>
        </a:xfrm>
        <a:prstGeom prst="rect">
          <a:avLst/>
        </a:prstGeom>
      </xdr:spPr>
    </xdr:pic>
    <xdr:clientData/>
  </xdr:oneCellAnchor>
  <xdr:oneCellAnchor>
    <xdr:from>
      <xdr:col>4</xdr:col>
      <xdr:colOff>0</xdr:colOff>
      <xdr:row>2009</xdr:row>
      <xdr:rowOff>11906</xdr:rowOff>
    </xdr:from>
    <xdr:ext cx="850065" cy="291600"/>
    <xdr:pic>
      <xdr:nvPicPr>
        <xdr:cNvPr id="458" name="Image 457">
          <a:extLst>
            <a:ext uri="{FF2B5EF4-FFF2-40B4-BE49-F238E27FC236}">
              <a16:creationId xmlns:a16="http://schemas.microsoft.com/office/drawing/2014/main" id="{E2D9E1F1-CDD4-4D7B-BDE8-5FBB7C466A4C}"/>
            </a:ext>
          </a:extLst>
        </xdr:cNvPr>
        <xdr:cNvPicPr>
          <a:picLocks noChangeAspect="1"/>
        </xdr:cNvPicPr>
      </xdr:nvPicPr>
      <xdr:blipFill>
        <a:blip xmlns:r="http://schemas.openxmlformats.org/officeDocument/2006/relationships" r:embed="rId365" cstate="print">
          <a:extLst>
            <a:ext uri="{28A0092B-C50C-407E-A947-70E740481C1C}">
              <a14:useLocalDpi xmlns:a14="http://schemas.microsoft.com/office/drawing/2010/main" val="0"/>
            </a:ext>
          </a:extLst>
        </a:blip>
        <a:stretch>
          <a:fillRect/>
        </a:stretch>
      </xdr:blipFill>
      <xdr:spPr>
        <a:xfrm>
          <a:off x="3438525" y="347960156"/>
          <a:ext cx="850065" cy="291600"/>
        </a:xfrm>
        <a:prstGeom prst="rect">
          <a:avLst/>
        </a:prstGeom>
      </xdr:spPr>
    </xdr:pic>
    <xdr:clientData/>
  </xdr:oneCellAnchor>
  <xdr:oneCellAnchor>
    <xdr:from>
      <xdr:col>4</xdr:col>
      <xdr:colOff>38099</xdr:colOff>
      <xdr:row>2013</xdr:row>
      <xdr:rowOff>17858</xdr:rowOff>
    </xdr:from>
    <xdr:ext cx="840782" cy="291600"/>
    <xdr:pic>
      <xdr:nvPicPr>
        <xdr:cNvPr id="459" name="Image 458">
          <a:extLst>
            <a:ext uri="{FF2B5EF4-FFF2-40B4-BE49-F238E27FC236}">
              <a16:creationId xmlns:a16="http://schemas.microsoft.com/office/drawing/2014/main" id="{C4969D45-A536-4619-8EB4-6221F8618845}"/>
            </a:ext>
          </a:extLst>
        </xdr:cNvPr>
        <xdr:cNvPicPr>
          <a:picLocks noChangeAspect="1"/>
        </xdr:cNvPicPr>
      </xdr:nvPicPr>
      <xdr:blipFill>
        <a:blip xmlns:r="http://schemas.openxmlformats.org/officeDocument/2006/relationships" r:embed="rId366" cstate="print">
          <a:extLst>
            <a:ext uri="{28A0092B-C50C-407E-A947-70E740481C1C}">
              <a14:useLocalDpi xmlns:a14="http://schemas.microsoft.com/office/drawing/2010/main" val="0"/>
            </a:ext>
          </a:extLst>
        </a:blip>
        <a:stretch>
          <a:fillRect/>
        </a:stretch>
      </xdr:blipFill>
      <xdr:spPr>
        <a:xfrm>
          <a:off x="3476624" y="348632858"/>
          <a:ext cx="840782" cy="291600"/>
        </a:xfrm>
        <a:prstGeom prst="rect">
          <a:avLst/>
        </a:prstGeom>
      </xdr:spPr>
    </xdr:pic>
    <xdr:clientData/>
  </xdr:oneCellAnchor>
  <xdr:oneCellAnchor>
    <xdr:from>
      <xdr:col>4</xdr:col>
      <xdr:colOff>9525</xdr:colOff>
      <xdr:row>2068</xdr:row>
      <xdr:rowOff>11906</xdr:rowOff>
    </xdr:from>
    <xdr:ext cx="850065" cy="291600"/>
    <xdr:pic>
      <xdr:nvPicPr>
        <xdr:cNvPr id="460" name="Image 459">
          <a:extLst>
            <a:ext uri="{FF2B5EF4-FFF2-40B4-BE49-F238E27FC236}">
              <a16:creationId xmlns:a16="http://schemas.microsoft.com/office/drawing/2014/main" id="{B1E69420-1B14-4D29-BA25-03398C76B6F7}"/>
            </a:ext>
          </a:extLst>
        </xdr:cNvPr>
        <xdr:cNvPicPr>
          <a:picLocks noChangeAspect="1"/>
        </xdr:cNvPicPr>
      </xdr:nvPicPr>
      <xdr:blipFill>
        <a:blip xmlns:r="http://schemas.openxmlformats.org/officeDocument/2006/relationships" r:embed="rId367" cstate="print">
          <a:extLst>
            <a:ext uri="{28A0092B-C50C-407E-A947-70E740481C1C}">
              <a14:useLocalDpi xmlns:a14="http://schemas.microsoft.com/office/drawing/2010/main" val="0"/>
            </a:ext>
          </a:extLst>
        </a:blip>
        <a:stretch>
          <a:fillRect/>
        </a:stretch>
      </xdr:blipFill>
      <xdr:spPr>
        <a:xfrm>
          <a:off x="3448050" y="357923306"/>
          <a:ext cx="850065" cy="291600"/>
        </a:xfrm>
        <a:prstGeom prst="rect">
          <a:avLst/>
        </a:prstGeom>
      </xdr:spPr>
    </xdr:pic>
    <xdr:clientData/>
  </xdr:oneCellAnchor>
  <xdr:oneCellAnchor>
    <xdr:from>
      <xdr:col>4</xdr:col>
      <xdr:colOff>28574</xdr:colOff>
      <xdr:row>2072</xdr:row>
      <xdr:rowOff>11906</xdr:rowOff>
    </xdr:from>
    <xdr:ext cx="850436" cy="291600"/>
    <xdr:pic>
      <xdr:nvPicPr>
        <xdr:cNvPr id="461" name="Image 460">
          <a:extLst>
            <a:ext uri="{FF2B5EF4-FFF2-40B4-BE49-F238E27FC236}">
              <a16:creationId xmlns:a16="http://schemas.microsoft.com/office/drawing/2014/main" id="{F86F2FAB-FA19-4AAC-BFE9-5FDB6C3E6018}"/>
            </a:ext>
          </a:extLst>
        </xdr:cNvPr>
        <xdr:cNvPicPr>
          <a:picLocks noChangeAspect="1"/>
        </xdr:cNvPicPr>
      </xdr:nvPicPr>
      <xdr:blipFill>
        <a:blip xmlns:r="http://schemas.openxmlformats.org/officeDocument/2006/relationships" r:embed="rId368" cstate="print">
          <a:extLst>
            <a:ext uri="{28A0092B-C50C-407E-A947-70E740481C1C}">
              <a14:useLocalDpi xmlns:a14="http://schemas.microsoft.com/office/drawing/2010/main" val="0"/>
            </a:ext>
          </a:extLst>
        </a:blip>
        <a:stretch>
          <a:fillRect/>
        </a:stretch>
      </xdr:blipFill>
      <xdr:spPr>
        <a:xfrm>
          <a:off x="3467099" y="358590056"/>
          <a:ext cx="850436" cy="291600"/>
        </a:xfrm>
        <a:prstGeom prst="rect">
          <a:avLst/>
        </a:prstGeom>
      </xdr:spPr>
    </xdr:pic>
    <xdr:clientData/>
  </xdr:oneCellAnchor>
  <xdr:oneCellAnchor>
    <xdr:from>
      <xdr:col>4</xdr:col>
      <xdr:colOff>0</xdr:colOff>
      <xdr:row>2076</xdr:row>
      <xdr:rowOff>11906</xdr:rowOff>
    </xdr:from>
    <xdr:ext cx="839937" cy="288000"/>
    <xdr:pic>
      <xdr:nvPicPr>
        <xdr:cNvPr id="462" name="Image 461">
          <a:extLst>
            <a:ext uri="{FF2B5EF4-FFF2-40B4-BE49-F238E27FC236}">
              <a16:creationId xmlns:a16="http://schemas.microsoft.com/office/drawing/2014/main" id="{7437DD06-B7AF-486D-BAE6-A7A0BE1B6EB7}"/>
            </a:ext>
          </a:extLst>
        </xdr:cNvPr>
        <xdr:cNvPicPr>
          <a:picLocks noChangeAspect="1"/>
        </xdr:cNvPicPr>
      </xdr:nvPicPr>
      <xdr:blipFill>
        <a:blip xmlns:r="http://schemas.openxmlformats.org/officeDocument/2006/relationships" r:embed="rId369" cstate="print">
          <a:extLst>
            <a:ext uri="{28A0092B-C50C-407E-A947-70E740481C1C}">
              <a14:useLocalDpi xmlns:a14="http://schemas.microsoft.com/office/drawing/2010/main" val="0"/>
            </a:ext>
          </a:extLst>
        </a:blip>
        <a:stretch>
          <a:fillRect/>
        </a:stretch>
      </xdr:blipFill>
      <xdr:spPr>
        <a:xfrm>
          <a:off x="3438525" y="359256806"/>
          <a:ext cx="839937" cy="288000"/>
        </a:xfrm>
        <a:prstGeom prst="rect">
          <a:avLst/>
        </a:prstGeom>
      </xdr:spPr>
    </xdr:pic>
    <xdr:clientData/>
  </xdr:oneCellAnchor>
  <xdr:oneCellAnchor>
    <xdr:from>
      <xdr:col>4</xdr:col>
      <xdr:colOff>28575</xdr:colOff>
      <xdr:row>2123</xdr:row>
      <xdr:rowOff>11906</xdr:rowOff>
    </xdr:from>
    <xdr:ext cx="850065" cy="291600"/>
    <xdr:pic>
      <xdr:nvPicPr>
        <xdr:cNvPr id="463" name="Image 462">
          <a:extLst>
            <a:ext uri="{FF2B5EF4-FFF2-40B4-BE49-F238E27FC236}">
              <a16:creationId xmlns:a16="http://schemas.microsoft.com/office/drawing/2014/main" id="{76DF55A8-D2EF-4FA3-8DDA-F1593271B389}"/>
            </a:ext>
          </a:extLst>
        </xdr:cNvPr>
        <xdr:cNvPicPr>
          <a:picLocks noChangeAspect="1"/>
        </xdr:cNvPicPr>
      </xdr:nvPicPr>
      <xdr:blipFill>
        <a:blip xmlns:r="http://schemas.openxmlformats.org/officeDocument/2006/relationships" r:embed="rId370" cstate="print">
          <a:extLst>
            <a:ext uri="{28A0092B-C50C-407E-A947-70E740481C1C}">
              <a14:useLocalDpi xmlns:a14="http://schemas.microsoft.com/office/drawing/2010/main" val="0"/>
            </a:ext>
          </a:extLst>
        </a:blip>
        <a:stretch>
          <a:fillRect/>
        </a:stretch>
      </xdr:blipFill>
      <xdr:spPr>
        <a:xfrm>
          <a:off x="3467100" y="367248281"/>
          <a:ext cx="850065" cy="291600"/>
        </a:xfrm>
        <a:prstGeom prst="rect">
          <a:avLst/>
        </a:prstGeom>
      </xdr:spPr>
    </xdr:pic>
    <xdr:clientData/>
  </xdr:oneCellAnchor>
  <xdr:oneCellAnchor>
    <xdr:from>
      <xdr:col>4</xdr:col>
      <xdr:colOff>28575</xdr:colOff>
      <xdr:row>2127</xdr:row>
      <xdr:rowOff>11906</xdr:rowOff>
    </xdr:from>
    <xdr:ext cx="850065" cy="291600"/>
    <xdr:pic>
      <xdr:nvPicPr>
        <xdr:cNvPr id="464" name="Image 463">
          <a:extLst>
            <a:ext uri="{FF2B5EF4-FFF2-40B4-BE49-F238E27FC236}">
              <a16:creationId xmlns:a16="http://schemas.microsoft.com/office/drawing/2014/main" id="{A8C63A14-BE08-4185-A927-3814FCBFE8FC}"/>
            </a:ext>
          </a:extLst>
        </xdr:cNvPr>
        <xdr:cNvPicPr>
          <a:picLocks noChangeAspect="1"/>
        </xdr:cNvPicPr>
      </xdr:nvPicPr>
      <xdr:blipFill>
        <a:blip xmlns:r="http://schemas.openxmlformats.org/officeDocument/2006/relationships" r:embed="rId371" cstate="print">
          <a:extLst>
            <a:ext uri="{28A0092B-C50C-407E-A947-70E740481C1C}">
              <a14:useLocalDpi xmlns:a14="http://schemas.microsoft.com/office/drawing/2010/main" val="0"/>
            </a:ext>
          </a:extLst>
        </a:blip>
        <a:stretch>
          <a:fillRect/>
        </a:stretch>
      </xdr:blipFill>
      <xdr:spPr>
        <a:xfrm>
          <a:off x="3467100" y="367915031"/>
          <a:ext cx="850065" cy="291600"/>
        </a:xfrm>
        <a:prstGeom prst="rect">
          <a:avLst/>
        </a:prstGeom>
      </xdr:spPr>
    </xdr:pic>
    <xdr:clientData/>
  </xdr:oneCellAnchor>
  <xdr:oneCellAnchor>
    <xdr:from>
      <xdr:col>4</xdr:col>
      <xdr:colOff>28574</xdr:colOff>
      <xdr:row>2131</xdr:row>
      <xdr:rowOff>11906</xdr:rowOff>
    </xdr:from>
    <xdr:ext cx="850436" cy="291600"/>
    <xdr:pic>
      <xdr:nvPicPr>
        <xdr:cNvPr id="465" name="Image 464">
          <a:extLst>
            <a:ext uri="{FF2B5EF4-FFF2-40B4-BE49-F238E27FC236}">
              <a16:creationId xmlns:a16="http://schemas.microsoft.com/office/drawing/2014/main" id="{01930970-0DBB-4BD1-B05F-6CF7A2C20C4E}"/>
            </a:ext>
          </a:extLst>
        </xdr:cNvPr>
        <xdr:cNvPicPr>
          <a:picLocks noChangeAspect="1"/>
        </xdr:cNvPicPr>
      </xdr:nvPicPr>
      <xdr:blipFill>
        <a:blip xmlns:r="http://schemas.openxmlformats.org/officeDocument/2006/relationships" r:embed="rId372" cstate="print">
          <a:extLst>
            <a:ext uri="{28A0092B-C50C-407E-A947-70E740481C1C}">
              <a14:useLocalDpi xmlns:a14="http://schemas.microsoft.com/office/drawing/2010/main" val="0"/>
            </a:ext>
          </a:extLst>
        </a:blip>
        <a:stretch>
          <a:fillRect/>
        </a:stretch>
      </xdr:blipFill>
      <xdr:spPr>
        <a:xfrm>
          <a:off x="3467099" y="368581781"/>
          <a:ext cx="850436" cy="291600"/>
        </a:xfrm>
        <a:prstGeom prst="rect">
          <a:avLst/>
        </a:prstGeom>
      </xdr:spPr>
    </xdr:pic>
    <xdr:clientData/>
  </xdr:oneCellAnchor>
  <xdr:oneCellAnchor>
    <xdr:from>
      <xdr:col>4</xdr:col>
      <xdr:colOff>28574</xdr:colOff>
      <xdr:row>2135</xdr:row>
      <xdr:rowOff>11906</xdr:rowOff>
    </xdr:from>
    <xdr:ext cx="850436" cy="291600"/>
    <xdr:pic>
      <xdr:nvPicPr>
        <xdr:cNvPr id="466" name="Image 465">
          <a:extLst>
            <a:ext uri="{FF2B5EF4-FFF2-40B4-BE49-F238E27FC236}">
              <a16:creationId xmlns:a16="http://schemas.microsoft.com/office/drawing/2014/main" id="{EC06A599-9A4E-4A53-AF1A-D5EF74A0E65B}"/>
            </a:ext>
          </a:extLst>
        </xdr:cNvPr>
        <xdr:cNvPicPr>
          <a:picLocks noChangeAspect="1"/>
        </xdr:cNvPicPr>
      </xdr:nvPicPr>
      <xdr:blipFill>
        <a:blip xmlns:r="http://schemas.openxmlformats.org/officeDocument/2006/relationships" r:embed="rId373" cstate="print">
          <a:extLst>
            <a:ext uri="{28A0092B-C50C-407E-A947-70E740481C1C}">
              <a14:useLocalDpi xmlns:a14="http://schemas.microsoft.com/office/drawing/2010/main" val="0"/>
            </a:ext>
          </a:extLst>
        </a:blip>
        <a:stretch>
          <a:fillRect/>
        </a:stretch>
      </xdr:blipFill>
      <xdr:spPr>
        <a:xfrm>
          <a:off x="3467099" y="369248531"/>
          <a:ext cx="850436" cy="291600"/>
        </a:xfrm>
        <a:prstGeom prst="rect">
          <a:avLst/>
        </a:prstGeom>
      </xdr:spPr>
    </xdr:pic>
    <xdr:clientData/>
  </xdr:oneCellAnchor>
  <xdr:oneCellAnchor>
    <xdr:from>
      <xdr:col>4</xdr:col>
      <xdr:colOff>28574</xdr:colOff>
      <xdr:row>2271</xdr:row>
      <xdr:rowOff>5953</xdr:rowOff>
    </xdr:from>
    <xdr:ext cx="850436" cy="291600"/>
    <xdr:pic>
      <xdr:nvPicPr>
        <xdr:cNvPr id="467" name="Image 466">
          <a:extLst>
            <a:ext uri="{FF2B5EF4-FFF2-40B4-BE49-F238E27FC236}">
              <a16:creationId xmlns:a16="http://schemas.microsoft.com/office/drawing/2014/main" id="{67144FEF-AD0A-4CCB-95B5-C7E5E54BBB58}"/>
            </a:ext>
          </a:extLst>
        </xdr:cNvPr>
        <xdr:cNvPicPr>
          <a:picLocks noChangeAspect="1"/>
        </xdr:cNvPicPr>
      </xdr:nvPicPr>
      <xdr:blipFill>
        <a:blip xmlns:r="http://schemas.openxmlformats.org/officeDocument/2006/relationships" r:embed="rId374" cstate="print">
          <a:extLst>
            <a:ext uri="{28A0092B-C50C-407E-A947-70E740481C1C}">
              <a14:useLocalDpi xmlns:a14="http://schemas.microsoft.com/office/drawing/2010/main" val="0"/>
            </a:ext>
          </a:extLst>
        </a:blip>
        <a:stretch>
          <a:fillRect/>
        </a:stretch>
      </xdr:blipFill>
      <xdr:spPr>
        <a:xfrm>
          <a:off x="3467099" y="393969478"/>
          <a:ext cx="850436" cy="291600"/>
        </a:xfrm>
        <a:prstGeom prst="rect">
          <a:avLst/>
        </a:prstGeom>
      </xdr:spPr>
    </xdr:pic>
    <xdr:clientData/>
  </xdr:oneCellAnchor>
  <xdr:oneCellAnchor>
    <xdr:from>
      <xdr:col>4</xdr:col>
      <xdr:colOff>26669</xdr:colOff>
      <xdr:row>1488</xdr:row>
      <xdr:rowOff>11906</xdr:rowOff>
    </xdr:from>
    <xdr:ext cx="852445" cy="291600"/>
    <xdr:pic>
      <xdr:nvPicPr>
        <xdr:cNvPr id="468" name="Image 467">
          <a:extLst>
            <a:ext uri="{FF2B5EF4-FFF2-40B4-BE49-F238E27FC236}">
              <a16:creationId xmlns:a16="http://schemas.microsoft.com/office/drawing/2014/main" id="{10E1A0D3-3279-4632-8508-CBD3F409E604}"/>
            </a:ext>
          </a:extLst>
        </xdr:cNvPr>
        <xdr:cNvPicPr>
          <a:picLocks noChangeAspect="1"/>
        </xdr:cNvPicPr>
      </xdr:nvPicPr>
      <xdr:blipFill>
        <a:blip xmlns:r="http://schemas.openxmlformats.org/officeDocument/2006/relationships" r:embed="rId375" cstate="print">
          <a:extLst>
            <a:ext uri="{28A0092B-C50C-407E-A947-70E740481C1C}">
              <a14:useLocalDpi xmlns:a14="http://schemas.microsoft.com/office/drawing/2010/main" val="0"/>
            </a:ext>
          </a:extLst>
        </a:blip>
        <a:stretch>
          <a:fillRect/>
        </a:stretch>
      </xdr:blipFill>
      <xdr:spPr>
        <a:xfrm>
          <a:off x="3465194" y="251681456"/>
          <a:ext cx="852445" cy="291600"/>
        </a:xfrm>
        <a:prstGeom prst="rect">
          <a:avLst/>
        </a:prstGeom>
      </xdr:spPr>
    </xdr:pic>
    <xdr:clientData/>
  </xdr:oneCellAnchor>
  <xdr:oneCellAnchor>
    <xdr:from>
      <xdr:col>4</xdr:col>
      <xdr:colOff>26669</xdr:colOff>
      <xdr:row>1490</xdr:row>
      <xdr:rowOff>11906</xdr:rowOff>
    </xdr:from>
    <xdr:ext cx="852445" cy="291600"/>
    <xdr:pic>
      <xdr:nvPicPr>
        <xdr:cNvPr id="469" name="Image 468">
          <a:extLst>
            <a:ext uri="{FF2B5EF4-FFF2-40B4-BE49-F238E27FC236}">
              <a16:creationId xmlns:a16="http://schemas.microsoft.com/office/drawing/2014/main" id="{9E5FE6D7-219D-441A-813D-4089B476D6B8}"/>
            </a:ext>
          </a:extLst>
        </xdr:cNvPr>
        <xdr:cNvPicPr>
          <a:picLocks noChangeAspect="1"/>
        </xdr:cNvPicPr>
      </xdr:nvPicPr>
      <xdr:blipFill>
        <a:blip xmlns:r="http://schemas.openxmlformats.org/officeDocument/2006/relationships" r:embed="rId376" cstate="print">
          <a:extLst>
            <a:ext uri="{28A0092B-C50C-407E-A947-70E740481C1C}">
              <a14:useLocalDpi xmlns:a14="http://schemas.microsoft.com/office/drawing/2010/main" val="0"/>
            </a:ext>
          </a:extLst>
        </a:blip>
        <a:stretch>
          <a:fillRect/>
        </a:stretch>
      </xdr:blipFill>
      <xdr:spPr>
        <a:xfrm>
          <a:off x="3465194" y="252081506"/>
          <a:ext cx="852445" cy="291600"/>
        </a:xfrm>
        <a:prstGeom prst="rect">
          <a:avLst/>
        </a:prstGeom>
      </xdr:spPr>
    </xdr:pic>
    <xdr:clientData/>
  </xdr:oneCellAnchor>
  <xdr:oneCellAnchor>
    <xdr:from>
      <xdr:col>4</xdr:col>
      <xdr:colOff>17145</xdr:colOff>
      <xdr:row>1541</xdr:row>
      <xdr:rowOff>11906</xdr:rowOff>
    </xdr:from>
    <xdr:ext cx="852445" cy="291600"/>
    <xdr:pic>
      <xdr:nvPicPr>
        <xdr:cNvPr id="470" name="Image 469">
          <a:extLst>
            <a:ext uri="{FF2B5EF4-FFF2-40B4-BE49-F238E27FC236}">
              <a16:creationId xmlns:a16="http://schemas.microsoft.com/office/drawing/2014/main" id="{5D9F8563-3675-46B8-8D7B-1D0E7677149E}"/>
            </a:ext>
          </a:extLst>
        </xdr:cNvPr>
        <xdr:cNvPicPr>
          <a:picLocks noChangeAspect="1"/>
        </xdr:cNvPicPr>
      </xdr:nvPicPr>
      <xdr:blipFill>
        <a:blip xmlns:r="http://schemas.openxmlformats.org/officeDocument/2006/relationships" r:embed="rId377" cstate="print">
          <a:extLst>
            <a:ext uri="{28A0092B-C50C-407E-A947-70E740481C1C}">
              <a14:useLocalDpi xmlns:a14="http://schemas.microsoft.com/office/drawing/2010/main" val="0"/>
            </a:ext>
          </a:extLst>
        </a:blip>
        <a:stretch>
          <a:fillRect/>
        </a:stretch>
      </xdr:blipFill>
      <xdr:spPr>
        <a:xfrm>
          <a:off x="3455670" y="261654131"/>
          <a:ext cx="852445" cy="291600"/>
        </a:xfrm>
        <a:prstGeom prst="rect">
          <a:avLst/>
        </a:prstGeom>
      </xdr:spPr>
    </xdr:pic>
    <xdr:clientData/>
  </xdr:oneCellAnchor>
  <xdr:oneCellAnchor>
    <xdr:from>
      <xdr:col>4</xdr:col>
      <xdr:colOff>17145</xdr:colOff>
      <xdr:row>1543</xdr:row>
      <xdr:rowOff>11906</xdr:rowOff>
    </xdr:from>
    <xdr:ext cx="852445" cy="291600"/>
    <xdr:pic>
      <xdr:nvPicPr>
        <xdr:cNvPr id="471" name="Image 470">
          <a:extLst>
            <a:ext uri="{FF2B5EF4-FFF2-40B4-BE49-F238E27FC236}">
              <a16:creationId xmlns:a16="http://schemas.microsoft.com/office/drawing/2014/main" id="{CC07AFCC-37A2-4F4D-9851-2001F4F1E65C}"/>
            </a:ext>
          </a:extLst>
        </xdr:cNvPr>
        <xdr:cNvPicPr>
          <a:picLocks noChangeAspect="1"/>
        </xdr:cNvPicPr>
      </xdr:nvPicPr>
      <xdr:blipFill>
        <a:blip xmlns:r="http://schemas.openxmlformats.org/officeDocument/2006/relationships" r:embed="rId378" cstate="print">
          <a:extLst>
            <a:ext uri="{28A0092B-C50C-407E-A947-70E740481C1C}">
              <a14:useLocalDpi xmlns:a14="http://schemas.microsoft.com/office/drawing/2010/main" val="0"/>
            </a:ext>
          </a:extLst>
        </a:blip>
        <a:stretch>
          <a:fillRect/>
        </a:stretch>
      </xdr:blipFill>
      <xdr:spPr>
        <a:xfrm>
          <a:off x="3455670" y="262054181"/>
          <a:ext cx="852445" cy="291600"/>
        </a:xfrm>
        <a:prstGeom prst="rect">
          <a:avLst/>
        </a:prstGeom>
      </xdr:spPr>
    </xdr:pic>
    <xdr:clientData/>
  </xdr:oneCellAnchor>
  <xdr:oneCellAnchor>
    <xdr:from>
      <xdr:col>4</xdr:col>
      <xdr:colOff>17145</xdr:colOff>
      <xdr:row>1545</xdr:row>
      <xdr:rowOff>5953</xdr:rowOff>
    </xdr:from>
    <xdr:ext cx="852445" cy="291600"/>
    <xdr:pic>
      <xdr:nvPicPr>
        <xdr:cNvPr id="472" name="Image 471">
          <a:extLst>
            <a:ext uri="{FF2B5EF4-FFF2-40B4-BE49-F238E27FC236}">
              <a16:creationId xmlns:a16="http://schemas.microsoft.com/office/drawing/2014/main" id="{C4A0F438-80EE-401C-9E04-C5D50BF75DAD}"/>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3455670" y="262448278"/>
          <a:ext cx="852445" cy="291600"/>
        </a:xfrm>
        <a:prstGeom prst="rect">
          <a:avLst/>
        </a:prstGeom>
      </xdr:spPr>
    </xdr:pic>
    <xdr:clientData/>
  </xdr:oneCellAnchor>
  <xdr:oneCellAnchor>
    <xdr:from>
      <xdr:col>4</xdr:col>
      <xdr:colOff>7620</xdr:colOff>
      <xdr:row>1547</xdr:row>
      <xdr:rowOff>8335</xdr:rowOff>
    </xdr:from>
    <xdr:ext cx="841921" cy="291306"/>
    <xdr:pic>
      <xdr:nvPicPr>
        <xdr:cNvPr id="473" name="Image 472">
          <a:extLst>
            <a:ext uri="{FF2B5EF4-FFF2-40B4-BE49-F238E27FC236}">
              <a16:creationId xmlns:a16="http://schemas.microsoft.com/office/drawing/2014/main" id="{D1B6DC08-22F9-4A46-9C49-5AD1B09666FE}"/>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3446145" y="262850710"/>
          <a:ext cx="841921" cy="291306"/>
        </a:xfrm>
        <a:prstGeom prst="rect">
          <a:avLst/>
        </a:prstGeom>
      </xdr:spPr>
    </xdr:pic>
    <xdr:clientData/>
  </xdr:oneCellAnchor>
  <xdr:twoCellAnchor editAs="oneCell">
    <xdr:from>
      <xdr:col>4</xdr:col>
      <xdr:colOff>501227</xdr:colOff>
      <xdr:row>1174</xdr:row>
      <xdr:rowOff>143787</xdr:rowOff>
    </xdr:from>
    <xdr:to>
      <xdr:col>6</xdr:col>
      <xdr:colOff>415290</xdr:colOff>
      <xdr:row>1182</xdr:row>
      <xdr:rowOff>72390</xdr:rowOff>
    </xdr:to>
    <xdr:pic>
      <xdr:nvPicPr>
        <xdr:cNvPr id="474" name="Image 473">
          <a:extLst>
            <a:ext uri="{FF2B5EF4-FFF2-40B4-BE49-F238E27FC236}">
              <a16:creationId xmlns:a16="http://schemas.microsoft.com/office/drawing/2014/main" id="{F26B4C03-2E2D-4C28-9B5D-E1E9D4C3995D}"/>
            </a:ext>
          </a:extLst>
        </xdr:cNvPr>
        <xdr:cNvPicPr>
          <a:picLocks noChangeAspect="1"/>
        </xdr:cNvPicPr>
      </xdr:nvPicPr>
      <xdr:blipFill>
        <a:blip xmlns:r="http://schemas.openxmlformats.org/officeDocument/2006/relationships" r:embed="rId379" cstate="print">
          <a:extLst>
            <a:ext uri="{28A0092B-C50C-407E-A947-70E740481C1C}">
              <a14:useLocalDpi xmlns:a14="http://schemas.microsoft.com/office/drawing/2010/main" val="0"/>
            </a:ext>
          </a:extLst>
        </a:blip>
        <a:stretch>
          <a:fillRect/>
        </a:stretch>
      </xdr:blipFill>
      <xdr:spPr>
        <a:xfrm>
          <a:off x="3939752" y="199911612"/>
          <a:ext cx="885613" cy="1290678"/>
        </a:xfrm>
        <a:prstGeom prst="rect">
          <a:avLst/>
        </a:prstGeom>
      </xdr:spPr>
    </xdr:pic>
    <xdr:clientData/>
  </xdr:twoCellAnchor>
  <xdr:oneCellAnchor>
    <xdr:from>
      <xdr:col>8</xdr:col>
      <xdr:colOff>314748</xdr:colOff>
      <xdr:row>1289</xdr:row>
      <xdr:rowOff>153364</xdr:rowOff>
    </xdr:from>
    <xdr:ext cx="1176457" cy="695431"/>
    <xdr:pic>
      <xdr:nvPicPr>
        <xdr:cNvPr id="475" name="Image 474">
          <a:extLst>
            <a:ext uri="{FF2B5EF4-FFF2-40B4-BE49-F238E27FC236}">
              <a16:creationId xmlns:a16="http://schemas.microsoft.com/office/drawing/2014/main" id="{E589EC6E-529A-49E3-AC19-B7F7E6C7D2E3}"/>
            </a:ext>
          </a:extLst>
        </xdr:cNvPr>
        <xdr:cNvPicPr>
          <a:picLocks noChangeAspect="1"/>
        </xdr:cNvPicPr>
      </xdr:nvPicPr>
      <xdr:blipFill>
        <a:blip xmlns:r="http://schemas.openxmlformats.org/officeDocument/2006/relationships" r:embed="rId380">
          <a:extLst>
            <a:ext uri="{28A0092B-C50C-407E-A947-70E740481C1C}">
              <a14:useLocalDpi xmlns:a14="http://schemas.microsoft.com/office/drawing/2010/main" val="0"/>
            </a:ext>
          </a:extLst>
        </a:blip>
        <a:stretch>
          <a:fillRect/>
        </a:stretch>
      </xdr:blipFill>
      <xdr:spPr>
        <a:xfrm rot="17688525">
          <a:off x="6051186" y="217759126"/>
          <a:ext cx="695431" cy="1176457"/>
        </a:xfrm>
        <a:prstGeom prst="rect">
          <a:avLst/>
        </a:prstGeom>
      </xdr:spPr>
    </xdr:pic>
    <xdr:clientData/>
  </xdr:oneCellAnchor>
  <xdr:oneCellAnchor>
    <xdr:from>
      <xdr:col>4</xdr:col>
      <xdr:colOff>493569</xdr:colOff>
      <xdr:row>43</xdr:row>
      <xdr:rowOff>74469</xdr:rowOff>
    </xdr:from>
    <xdr:ext cx="948706" cy="1260000"/>
    <xdr:pic>
      <xdr:nvPicPr>
        <xdr:cNvPr id="476" name="Image 475">
          <a:extLst>
            <a:ext uri="{FF2B5EF4-FFF2-40B4-BE49-F238E27FC236}">
              <a16:creationId xmlns:a16="http://schemas.microsoft.com/office/drawing/2014/main" id="{67917D8C-B20C-4B02-BF77-17FAF0FDF109}"/>
            </a:ext>
          </a:extLst>
        </xdr:cNvPr>
        <xdr:cNvPicPr>
          <a:picLocks noChangeAspect="1"/>
        </xdr:cNvPicPr>
      </xdr:nvPicPr>
      <xdr:blipFill>
        <a:blip xmlns:r="http://schemas.openxmlformats.org/officeDocument/2006/relationships" r:embed="rId381">
          <a:extLst>
            <a:ext uri="{28A0092B-C50C-407E-A947-70E740481C1C}">
              <a14:useLocalDpi xmlns:a14="http://schemas.microsoft.com/office/drawing/2010/main" val="0"/>
            </a:ext>
          </a:extLst>
        </a:blip>
        <a:stretch>
          <a:fillRect/>
        </a:stretch>
      </xdr:blipFill>
      <xdr:spPr>
        <a:xfrm>
          <a:off x="3932094" y="12066444"/>
          <a:ext cx="948706" cy="1260000"/>
        </a:xfrm>
        <a:prstGeom prst="rect">
          <a:avLst/>
        </a:prstGeom>
      </xdr:spPr>
    </xdr:pic>
    <xdr:clientData/>
  </xdr:oneCellAnchor>
  <xdr:oneCellAnchor>
    <xdr:from>
      <xdr:col>4</xdr:col>
      <xdr:colOff>304771</xdr:colOff>
      <xdr:row>88</xdr:row>
      <xdr:rowOff>111068</xdr:rowOff>
    </xdr:from>
    <xdr:ext cx="1381639" cy="341345"/>
    <xdr:pic>
      <xdr:nvPicPr>
        <xdr:cNvPr id="477" name="Image 476">
          <a:extLst>
            <a:ext uri="{FF2B5EF4-FFF2-40B4-BE49-F238E27FC236}">
              <a16:creationId xmlns:a16="http://schemas.microsoft.com/office/drawing/2014/main" id="{EE16AF98-4344-475C-B85E-33868CBFD16C}"/>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rot="17660941">
          <a:off x="4263443" y="18812371"/>
          <a:ext cx="341345" cy="1381639"/>
        </a:xfrm>
        <a:prstGeom prst="rect">
          <a:avLst/>
        </a:prstGeom>
      </xdr:spPr>
    </xdr:pic>
    <xdr:clientData/>
  </xdr:oneCellAnchor>
  <xdr:oneCellAnchor>
    <xdr:from>
      <xdr:col>4</xdr:col>
      <xdr:colOff>27861</xdr:colOff>
      <xdr:row>2616</xdr:row>
      <xdr:rowOff>7143</xdr:rowOff>
    </xdr:from>
    <xdr:ext cx="859881" cy="295200"/>
    <xdr:pic>
      <xdr:nvPicPr>
        <xdr:cNvPr id="478" name="Image 477">
          <a:extLst>
            <a:ext uri="{FF2B5EF4-FFF2-40B4-BE49-F238E27FC236}">
              <a16:creationId xmlns:a16="http://schemas.microsoft.com/office/drawing/2014/main" id="{2399A39D-A7F8-4F81-998C-9C133E788272}"/>
            </a:ext>
          </a:extLst>
        </xdr:cNvPr>
        <xdr:cNvPicPr>
          <a:picLocks noChangeAspect="1"/>
        </xdr:cNvPicPr>
      </xdr:nvPicPr>
      <xdr:blipFill>
        <a:blip xmlns:r="http://schemas.openxmlformats.org/officeDocument/2006/relationships" r:embed="rId280" cstate="print">
          <a:extLst>
            <a:ext uri="{28A0092B-C50C-407E-A947-70E740481C1C}">
              <a14:useLocalDpi xmlns:a14="http://schemas.microsoft.com/office/drawing/2010/main" val="0"/>
            </a:ext>
          </a:extLst>
        </a:blip>
        <a:stretch>
          <a:fillRect/>
        </a:stretch>
      </xdr:blipFill>
      <xdr:spPr>
        <a:xfrm>
          <a:off x="3466386" y="456978543"/>
          <a:ext cx="859881" cy="295200"/>
        </a:xfrm>
        <a:prstGeom prst="rect">
          <a:avLst/>
        </a:prstGeom>
      </xdr:spPr>
    </xdr:pic>
    <xdr:clientData/>
  </xdr:oneCellAnchor>
  <xdr:oneCellAnchor>
    <xdr:from>
      <xdr:col>4</xdr:col>
      <xdr:colOff>20241</xdr:colOff>
      <xdr:row>2618</xdr:row>
      <xdr:rowOff>10714</xdr:rowOff>
    </xdr:from>
    <xdr:ext cx="861914" cy="295200"/>
    <xdr:pic>
      <xdr:nvPicPr>
        <xdr:cNvPr id="479" name="Image 478">
          <a:extLst>
            <a:ext uri="{FF2B5EF4-FFF2-40B4-BE49-F238E27FC236}">
              <a16:creationId xmlns:a16="http://schemas.microsoft.com/office/drawing/2014/main" id="{84657C64-54B2-4AB3-A975-DE0AF1EF3AAF}"/>
            </a:ext>
          </a:extLst>
        </xdr:cNvPr>
        <xdr:cNvPicPr>
          <a:picLocks noChangeAspect="1"/>
        </xdr:cNvPicPr>
      </xdr:nvPicPr>
      <xdr:blipFill>
        <a:blip xmlns:r="http://schemas.openxmlformats.org/officeDocument/2006/relationships" r:embed="rId280" cstate="print">
          <a:extLst>
            <a:ext uri="{28A0092B-C50C-407E-A947-70E740481C1C}">
              <a14:useLocalDpi xmlns:a14="http://schemas.microsoft.com/office/drawing/2010/main" val="0"/>
            </a:ext>
          </a:extLst>
        </a:blip>
        <a:stretch>
          <a:fillRect/>
        </a:stretch>
      </xdr:blipFill>
      <xdr:spPr>
        <a:xfrm>
          <a:off x="3458766" y="457382164"/>
          <a:ext cx="861914" cy="295200"/>
        </a:xfrm>
        <a:prstGeom prst="rect">
          <a:avLst/>
        </a:prstGeom>
      </xdr:spPr>
    </xdr:pic>
    <xdr:clientData/>
  </xdr:oneCellAnchor>
  <xdr:oneCellAnchor>
    <xdr:from>
      <xdr:col>4</xdr:col>
      <xdr:colOff>19050</xdr:colOff>
      <xdr:row>3150</xdr:row>
      <xdr:rowOff>10823</xdr:rowOff>
    </xdr:from>
    <xdr:ext cx="1819275" cy="1292400"/>
    <xdr:pic>
      <xdr:nvPicPr>
        <xdr:cNvPr id="480" name="Image 479">
          <a:extLst>
            <a:ext uri="{FF2B5EF4-FFF2-40B4-BE49-F238E27FC236}">
              <a16:creationId xmlns:a16="http://schemas.microsoft.com/office/drawing/2014/main" id="{74CBAD43-621D-47F0-9E7A-60E485CE5926}"/>
            </a:ext>
          </a:extLst>
        </xdr:cNvPr>
        <xdr:cNvPicPr>
          <a:picLocks noChangeAspect="1"/>
        </xdr:cNvPicPr>
      </xdr:nvPicPr>
      <xdr:blipFill rotWithShape="1">
        <a:blip xmlns:r="http://schemas.openxmlformats.org/officeDocument/2006/relationships" r:embed="rId382" cstate="print">
          <a:extLst>
            <a:ext uri="{28A0092B-C50C-407E-A947-70E740481C1C}">
              <a14:useLocalDpi xmlns:a14="http://schemas.microsoft.com/office/drawing/2010/main" val="0"/>
            </a:ext>
          </a:extLst>
        </a:blip>
        <a:srcRect l="3049" r="3062"/>
        <a:stretch/>
      </xdr:blipFill>
      <xdr:spPr>
        <a:xfrm>
          <a:off x="3457575" y="549879548"/>
          <a:ext cx="1819275" cy="1292400"/>
        </a:xfrm>
        <a:prstGeom prst="rect">
          <a:avLst/>
        </a:prstGeom>
      </xdr:spPr>
    </xdr:pic>
    <xdr:clientData/>
  </xdr:oneCellAnchor>
  <xdr:oneCellAnchor>
    <xdr:from>
      <xdr:col>16</xdr:col>
      <xdr:colOff>9524</xdr:colOff>
      <xdr:row>3139</xdr:row>
      <xdr:rowOff>7966</xdr:rowOff>
    </xdr:from>
    <xdr:ext cx="1781175" cy="1292400"/>
    <xdr:pic>
      <xdr:nvPicPr>
        <xdr:cNvPr id="481" name="Image 480">
          <a:extLst>
            <a:ext uri="{FF2B5EF4-FFF2-40B4-BE49-F238E27FC236}">
              <a16:creationId xmlns:a16="http://schemas.microsoft.com/office/drawing/2014/main" id="{F23A7417-E87B-40D0-9F76-C5EB94BC70C9}"/>
            </a:ext>
          </a:extLst>
        </xdr:cNvPr>
        <xdr:cNvPicPr>
          <a:picLocks noChangeAspect="1"/>
        </xdr:cNvPicPr>
      </xdr:nvPicPr>
      <xdr:blipFill rotWithShape="1">
        <a:blip xmlns:r="http://schemas.openxmlformats.org/officeDocument/2006/relationships" r:embed="rId383" cstate="print">
          <a:extLst>
            <a:ext uri="{28A0092B-C50C-407E-A947-70E740481C1C}">
              <a14:useLocalDpi xmlns:a14="http://schemas.microsoft.com/office/drawing/2010/main" val="0"/>
            </a:ext>
          </a:extLst>
        </a:blip>
        <a:srcRect l="3485" r="4751"/>
        <a:stretch/>
      </xdr:blipFill>
      <xdr:spPr>
        <a:xfrm>
          <a:off x="9715499" y="547990741"/>
          <a:ext cx="1781175" cy="1292400"/>
        </a:xfrm>
        <a:prstGeom prst="rect">
          <a:avLst/>
        </a:prstGeom>
      </xdr:spPr>
    </xdr:pic>
    <xdr:clientData/>
  </xdr:oneCellAnchor>
  <xdr:twoCellAnchor editAs="oneCell">
    <xdr:from>
      <xdr:col>4</xdr:col>
      <xdr:colOff>19050</xdr:colOff>
      <xdr:row>311</xdr:row>
      <xdr:rowOff>11112</xdr:rowOff>
    </xdr:from>
    <xdr:to>
      <xdr:col>19</xdr:col>
      <xdr:colOff>1</xdr:colOff>
      <xdr:row>318</xdr:row>
      <xdr:rowOff>3810</xdr:rowOff>
    </xdr:to>
    <xdr:pic>
      <xdr:nvPicPr>
        <xdr:cNvPr id="482" name="Image 481">
          <a:extLst>
            <a:ext uri="{FF2B5EF4-FFF2-40B4-BE49-F238E27FC236}">
              <a16:creationId xmlns:a16="http://schemas.microsoft.com/office/drawing/2014/main" id="{F1E8CDED-59EA-4337-A16B-887549A25BEA}"/>
            </a:ext>
          </a:extLst>
        </xdr:cNvPr>
        <xdr:cNvPicPr>
          <a:picLocks noChangeAspect="1"/>
        </xdr:cNvPicPr>
      </xdr:nvPicPr>
      <xdr:blipFill>
        <a:blip xmlns:r="http://schemas.openxmlformats.org/officeDocument/2006/relationships" r:embed="rId384">
          <a:extLst>
            <a:ext uri="{28A0092B-C50C-407E-A947-70E740481C1C}">
              <a14:useLocalDpi xmlns:a14="http://schemas.microsoft.com/office/drawing/2010/main" val="0"/>
            </a:ext>
          </a:extLst>
        </a:blip>
        <a:stretch>
          <a:fillRect/>
        </a:stretch>
      </xdr:blipFill>
      <xdr:spPr>
        <a:xfrm>
          <a:off x="3457575" y="56151462"/>
          <a:ext cx="7924801" cy="1192848"/>
        </a:xfrm>
        <a:prstGeom prst="rect">
          <a:avLst/>
        </a:prstGeom>
      </xdr:spPr>
    </xdr:pic>
    <xdr:clientData/>
  </xdr:twoCellAnchor>
  <xdr:oneCellAnchor>
    <xdr:from>
      <xdr:col>4</xdr:col>
      <xdr:colOff>441960</xdr:colOff>
      <xdr:row>624</xdr:row>
      <xdr:rowOff>9017</xdr:rowOff>
    </xdr:from>
    <xdr:ext cx="979772" cy="1280756"/>
    <xdr:pic>
      <xdr:nvPicPr>
        <xdr:cNvPr id="483" name="Image 482">
          <a:extLst>
            <a:ext uri="{FF2B5EF4-FFF2-40B4-BE49-F238E27FC236}">
              <a16:creationId xmlns:a16="http://schemas.microsoft.com/office/drawing/2014/main" id="{F567F2F7-EDAC-46D7-90EE-341B836138FF}"/>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3880485" y="112384967"/>
          <a:ext cx="979772" cy="1280756"/>
        </a:xfrm>
        <a:prstGeom prst="rect">
          <a:avLst/>
        </a:prstGeom>
      </xdr:spPr>
    </xdr:pic>
    <xdr:clientData/>
  </xdr:oneCellAnchor>
  <xdr:oneCellAnchor>
    <xdr:from>
      <xdr:col>4</xdr:col>
      <xdr:colOff>447675</xdr:colOff>
      <xdr:row>1016</xdr:row>
      <xdr:rowOff>13335</xdr:rowOff>
    </xdr:from>
    <xdr:ext cx="941294" cy="1260000"/>
    <xdr:pic>
      <xdr:nvPicPr>
        <xdr:cNvPr id="484" name="Image 483">
          <a:extLst>
            <a:ext uri="{FF2B5EF4-FFF2-40B4-BE49-F238E27FC236}">
              <a16:creationId xmlns:a16="http://schemas.microsoft.com/office/drawing/2014/main" id="{EE6DE70D-8446-4EB2-A5AF-D3EB19340638}"/>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3886200" y="174673260"/>
          <a:ext cx="941294" cy="1260000"/>
        </a:xfrm>
        <a:prstGeom prst="rect">
          <a:avLst/>
        </a:prstGeom>
      </xdr:spPr>
    </xdr:pic>
    <xdr:clientData/>
  </xdr:oneCellAnchor>
  <xdr:oneCellAnchor>
    <xdr:from>
      <xdr:col>4</xdr:col>
      <xdr:colOff>435899</xdr:colOff>
      <xdr:row>1036</xdr:row>
      <xdr:rowOff>148243</xdr:rowOff>
    </xdr:from>
    <xdr:ext cx="978353" cy="1260000"/>
    <xdr:pic>
      <xdr:nvPicPr>
        <xdr:cNvPr id="485" name="Image 484">
          <a:extLst>
            <a:ext uri="{FF2B5EF4-FFF2-40B4-BE49-F238E27FC236}">
              <a16:creationId xmlns:a16="http://schemas.microsoft.com/office/drawing/2014/main" id="{2CCB8801-A791-4F07-BE29-1A46B4B8A0BD}"/>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874424" y="178018093"/>
          <a:ext cx="978353" cy="1260000"/>
        </a:xfrm>
        <a:prstGeom prst="rect">
          <a:avLst/>
        </a:prstGeom>
      </xdr:spPr>
    </xdr:pic>
    <xdr:clientData/>
  </xdr:oneCellAnchor>
  <xdr:oneCellAnchor>
    <xdr:from>
      <xdr:col>8</xdr:col>
      <xdr:colOff>367665</xdr:colOff>
      <xdr:row>1070</xdr:row>
      <xdr:rowOff>28575</xdr:rowOff>
    </xdr:from>
    <xdr:ext cx="1189038" cy="989138"/>
    <xdr:pic>
      <xdr:nvPicPr>
        <xdr:cNvPr id="486" name="Image 485">
          <a:extLst>
            <a:ext uri="{FF2B5EF4-FFF2-40B4-BE49-F238E27FC236}">
              <a16:creationId xmlns:a16="http://schemas.microsoft.com/office/drawing/2014/main" id="{8872B5C9-EA9D-4C58-8CE4-20E02F49FF66}"/>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rot="20557355">
          <a:off x="5863590" y="183403875"/>
          <a:ext cx="1189038" cy="989138"/>
        </a:xfrm>
        <a:prstGeom prst="rect">
          <a:avLst/>
        </a:prstGeom>
      </xdr:spPr>
    </xdr:pic>
    <xdr:clientData/>
  </xdr:oneCellAnchor>
  <xdr:oneCellAnchor>
    <xdr:from>
      <xdr:col>12</xdr:col>
      <xdr:colOff>531026</xdr:colOff>
      <xdr:row>1071</xdr:row>
      <xdr:rowOff>121313</xdr:rowOff>
    </xdr:from>
    <xdr:ext cx="753495" cy="540900"/>
    <xdr:pic>
      <xdr:nvPicPr>
        <xdr:cNvPr id="487" name="Image 486">
          <a:extLst>
            <a:ext uri="{FF2B5EF4-FFF2-40B4-BE49-F238E27FC236}">
              <a16:creationId xmlns:a16="http://schemas.microsoft.com/office/drawing/2014/main" id="{26B7D46B-5A4F-4B47-B19F-8CE9DDF80E6F}"/>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rot="18018283">
          <a:off x="8257324" y="183485565"/>
          <a:ext cx="540900" cy="753495"/>
        </a:xfrm>
        <a:prstGeom prst="rect">
          <a:avLst/>
        </a:prstGeom>
      </xdr:spPr>
    </xdr:pic>
    <xdr:clientData/>
  </xdr:oneCellAnchor>
  <xdr:oneCellAnchor>
    <xdr:from>
      <xdr:col>4</xdr:col>
      <xdr:colOff>401782</xdr:colOff>
      <xdr:row>1081</xdr:row>
      <xdr:rowOff>53687</xdr:rowOff>
    </xdr:from>
    <xdr:ext cx="1001781" cy="1258557"/>
    <xdr:pic>
      <xdr:nvPicPr>
        <xdr:cNvPr id="488" name="Image 487">
          <a:extLst>
            <a:ext uri="{FF2B5EF4-FFF2-40B4-BE49-F238E27FC236}">
              <a16:creationId xmlns:a16="http://schemas.microsoft.com/office/drawing/2014/main" id="{ADD20B3D-93E9-4F6D-A512-122CA5B16037}"/>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3840307" y="185086337"/>
          <a:ext cx="1001781" cy="1258557"/>
        </a:xfrm>
        <a:prstGeom prst="rect">
          <a:avLst/>
        </a:prstGeom>
      </xdr:spPr>
    </xdr:pic>
    <xdr:clientData/>
  </xdr:oneCellAnchor>
  <xdr:oneCellAnchor>
    <xdr:from>
      <xdr:col>4</xdr:col>
      <xdr:colOff>14076</xdr:colOff>
      <xdr:row>1102</xdr:row>
      <xdr:rowOff>0</xdr:rowOff>
    </xdr:from>
    <xdr:ext cx="1936644" cy="1139290"/>
    <xdr:pic>
      <xdr:nvPicPr>
        <xdr:cNvPr id="489" name="Image 488">
          <a:extLst>
            <a:ext uri="{FF2B5EF4-FFF2-40B4-BE49-F238E27FC236}">
              <a16:creationId xmlns:a16="http://schemas.microsoft.com/office/drawing/2014/main" id="{6D813354-A411-4247-AC03-766F22D47B6D}"/>
            </a:ext>
          </a:extLst>
        </xdr:cNvPr>
        <xdr:cNvPicPr>
          <a:picLocks noChangeAspect="1"/>
        </xdr:cNvPicPr>
      </xdr:nvPicPr>
      <xdr:blipFill rotWithShape="1">
        <a:blip xmlns:r="http://schemas.openxmlformats.org/officeDocument/2006/relationships" r:embed="rId385" cstate="print">
          <a:extLst>
            <a:ext uri="{28A0092B-C50C-407E-A947-70E740481C1C}">
              <a14:useLocalDpi xmlns:a14="http://schemas.microsoft.com/office/drawing/2010/main" val="0"/>
            </a:ext>
          </a:extLst>
        </a:blip>
        <a:srcRect t="9776" b="8316"/>
        <a:stretch/>
      </xdr:blipFill>
      <xdr:spPr>
        <a:xfrm>
          <a:off x="3452601" y="188318775"/>
          <a:ext cx="1936644" cy="1139290"/>
        </a:xfrm>
        <a:prstGeom prst="rect">
          <a:avLst/>
        </a:prstGeom>
      </xdr:spPr>
    </xdr:pic>
    <xdr:clientData/>
  </xdr:oneCellAnchor>
  <xdr:oneCellAnchor>
    <xdr:from>
      <xdr:col>4</xdr:col>
      <xdr:colOff>456777</xdr:colOff>
      <xdr:row>1060</xdr:row>
      <xdr:rowOff>30904</xdr:rowOff>
    </xdr:from>
    <xdr:ext cx="955691" cy="1255867"/>
    <xdr:pic>
      <xdr:nvPicPr>
        <xdr:cNvPr id="490" name="Image 489">
          <a:extLst>
            <a:ext uri="{FF2B5EF4-FFF2-40B4-BE49-F238E27FC236}">
              <a16:creationId xmlns:a16="http://schemas.microsoft.com/office/drawing/2014/main" id="{CC6ECF75-D23D-4FBC-BDBD-A5584D840E1E}"/>
            </a:ext>
          </a:extLst>
        </xdr:cNvPr>
        <xdr:cNvPicPr>
          <a:picLocks noChangeAspect="1"/>
        </xdr:cNvPicPr>
      </xdr:nvPicPr>
      <xdr:blipFill>
        <a:blip xmlns:r="http://schemas.openxmlformats.org/officeDocument/2006/relationships" r:embed="rId386" cstate="print">
          <a:extLst>
            <a:ext uri="{28A0092B-C50C-407E-A947-70E740481C1C}">
              <a14:useLocalDpi xmlns:a14="http://schemas.microsoft.com/office/drawing/2010/main" val="0"/>
            </a:ext>
          </a:extLst>
        </a:blip>
        <a:stretch>
          <a:fillRect/>
        </a:stretch>
      </xdr:blipFill>
      <xdr:spPr>
        <a:xfrm>
          <a:off x="3895302" y="181777429"/>
          <a:ext cx="955691" cy="1255867"/>
        </a:xfrm>
        <a:prstGeom prst="rect">
          <a:avLst/>
        </a:prstGeom>
      </xdr:spPr>
    </xdr:pic>
    <xdr:clientData/>
  </xdr:oneCellAnchor>
  <xdr:oneCellAnchor>
    <xdr:from>
      <xdr:col>4</xdr:col>
      <xdr:colOff>455219</xdr:colOff>
      <xdr:row>3326</xdr:row>
      <xdr:rowOff>152400</xdr:rowOff>
    </xdr:from>
    <xdr:ext cx="911648" cy="1260000"/>
    <xdr:pic>
      <xdr:nvPicPr>
        <xdr:cNvPr id="491" name="Image 490">
          <a:extLst>
            <a:ext uri="{FF2B5EF4-FFF2-40B4-BE49-F238E27FC236}">
              <a16:creationId xmlns:a16="http://schemas.microsoft.com/office/drawing/2014/main" id="{0CCA598C-29E8-4AA3-85EC-A5F0FB864053}"/>
            </a:ext>
          </a:extLst>
        </xdr:cNvPr>
        <xdr:cNvPicPr>
          <a:picLocks noChangeAspect="1"/>
        </xdr:cNvPicPr>
      </xdr:nvPicPr>
      <xdr:blipFill>
        <a:blip xmlns:r="http://schemas.openxmlformats.org/officeDocument/2006/relationships" r:embed="rId387">
          <a:extLst>
            <a:ext uri="{28A0092B-C50C-407E-A947-70E740481C1C}">
              <a14:useLocalDpi xmlns:a14="http://schemas.microsoft.com/office/drawing/2010/main" val="0"/>
            </a:ext>
          </a:extLst>
        </a:blip>
        <a:stretch>
          <a:fillRect/>
        </a:stretch>
      </xdr:blipFill>
      <xdr:spPr>
        <a:xfrm>
          <a:off x="3893744" y="580329675"/>
          <a:ext cx="911648" cy="1260000"/>
        </a:xfrm>
        <a:prstGeom prst="rect">
          <a:avLst/>
        </a:prstGeom>
      </xdr:spPr>
    </xdr:pic>
    <xdr:clientData/>
  </xdr:oneCellAnchor>
  <xdr:oneCellAnchor>
    <xdr:from>
      <xdr:col>4</xdr:col>
      <xdr:colOff>475402</xdr:colOff>
      <xdr:row>3306</xdr:row>
      <xdr:rowOff>155366</xdr:rowOff>
    </xdr:from>
    <xdr:ext cx="926912" cy="1227664"/>
    <xdr:pic>
      <xdr:nvPicPr>
        <xdr:cNvPr id="492" name="Image 491">
          <a:extLst>
            <a:ext uri="{FF2B5EF4-FFF2-40B4-BE49-F238E27FC236}">
              <a16:creationId xmlns:a16="http://schemas.microsoft.com/office/drawing/2014/main" id="{868474A8-7E78-44EA-9B1A-46C989A01492}"/>
            </a:ext>
          </a:extLst>
        </xdr:cNvPr>
        <xdr:cNvPicPr>
          <a:picLocks noChangeAspect="1"/>
        </xdr:cNvPicPr>
      </xdr:nvPicPr>
      <xdr:blipFill>
        <a:blip xmlns:r="http://schemas.openxmlformats.org/officeDocument/2006/relationships" r:embed="rId388" cstate="print">
          <a:extLst>
            <a:ext uri="{28A0092B-C50C-407E-A947-70E740481C1C}">
              <a14:useLocalDpi xmlns:a14="http://schemas.microsoft.com/office/drawing/2010/main" val="0"/>
            </a:ext>
          </a:extLst>
        </a:blip>
        <a:stretch>
          <a:fillRect/>
        </a:stretch>
      </xdr:blipFill>
      <xdr:spPr>
        <a:xfrm>
          <a:off x="3913927" y="576922691"/>
          <a:ext cx="926912" cy="1227664"/>
        </a:xfrm>
        <a:prstGeom prst="rect">
          <a:avLst/>
        </a:prstGeom>
      </xdr:spPr>
    </xdr:pic>
    <xdr:clientData/>
  </xdr:oneCellAnchor>
  <xdr:oneCellAnchor>
    <xdr:from>
      <xdr:col>4</xdr:col>
      <xdr:colOff>483697</xdr:colOff>
      <xdr:row>3337</xdr:row>
      <xdr:rowOff>18531</xdr:rowOff>
    </xdr:from>
    <xdr:ext cx="905797" cy="1260482"/>
    <xdr:pic>
      <xdr:nvPicPr>
        <xdr:cNvPr id="493" name="Image 492">
          <a:extLst>
            <a:ext uri="{FF2B5EF4-FFF2-40B4-BE49-F238E27FC236}">
              <a16:creationId xmlns:a16="http://schemas.microsoft.com/office/drawing/2014/main" id="{7914C062-2C17-4A91-B763-C8DD9422F70E}"/>
            </a:ext>
          </a:extLst>
        </xdr:cNvPr>
        <xdr:cNvPicPr>
          <a:picLocks noChangeAspect="1"/>
        </xdr:cNvPicPr>
      </xdr:nvPicPr>
      <xdr:blipFill>
        <a:blip xmlns:r="http://schemas.openxmlformats.org/officeDocument/2006/relationships" r:embed="rId389">
          <a:extLst>
            <a:ext uri="{28A0092B-C50C-407E-A947-70E740481C1C}">
              <a14:useLocalDpi xmlns:a14="http://schemas.microsoft.com/office/drawing/2010/main" val="0"/>
            </a:ext>
          </a:extLst>
        </a:blip>
        <a:stretch>
          <a:fillRect/>
        </a:stretch>
      </xdr:blipFill>
      <xdr:spPr>
        <a:xfrm>
          <a:off x="3922222" y="582129381"/>
          <a:ext cx="905797" cy="1260482"/>
        </a:xfrm>
        <a:prstGeom prst="rect">
          <a:avLst/>
        </a:prstGeom>
      </xdr:spPr>
    </xdr:pic>
    <xdr:clientData/>
  </xdr:oneCellAnchor>
  <xdr:oneCellAnchor>
    <xdr:from>
      <xdr:col>4</xdr:col>
      <xdr:colOff>454695</xdr:colOff>
      <xdr:row>3316</xdr:row>
      <xdr:rowOff>115952</xdr:rowOff>
    </xdr:from>
    <xdr:ext cx="970591" cy="1264330"/>
    <xdr:pic>
      <xdr:nvPicPr>
        <xdr:cNvPr id="494" name="Image 493">
          <a:extLst>
            <a:ext uri="{FF2B5EF4-FFF2-40B4-BE49-F238E27FC236}">
              <a16:creationId xmlns:a16="http://schemas.microsoft.com/office/drawing/2014/main" id="{4FE4E753-3681-46A1-9051-169ACB7A2903}"/>
            </a:ext>
          </a:extLst>
        </xdr:cNvPr>
        <xdr:cNvPicPr>
          <a:picLocks noChangeAspect="1"/>
        </xdr:cNvPicPr>
      </xdr:nvPicPr>
      <xdr:blipFill>
        <a:blip xmlns:r="http://schemas.openxmlformats.org/officeDocument/2006/relationships" r:embed="rId390">
          <a:extLst>
            <a:ext uri="{28A0092B-C50C-407E-A947-70E740481C1C}">
              <a14:useLocalDpi xmlns:a14="http://schemas.microsoft.com/office/drawing/2010/main" val="0"/>
            </a:ext>
          </a:extLst>
        </a:blip>
        <a:stretch>
          <a:fillRect/>
        </a:stretch>
      </xdr:blipFill>
      <xdr:spPr>
        <a:xfrm>
          <a:off x="3893220" y="578626352"/>
          <a:ext cx="970591" cy="1264330"/>
        </a:xfrm>
        <a:prstGeom prst="rect">
          <a:avLst/>
        </a:prstGeom>
      </xdr:spPr>
    </xdr:pic>
    <xdr:clientData/>
  </xdr:oneCellAnchor>
  <xdr:oneCellAnchor>
    <xdr:from>
      <xdr:col>4</xdr:col>
      <xdr:colOff>464127</xdr:colOff>
      <xdr:row>240</xdr:row>
      <xdr:rowOff>50222</xdr:rowOff>
    </xdr:from>
    <xdr:ext cx="981376" cy="1264331"/>
    <xdr:pic>
      <xdr:nvPicPr>
        <xdr:cNvPr id="495" name="Image 494">
          <a:extLst>
            <a:ext uri="{FF2B5EF4-FFF2-40B4-BE49-F238E27FC236}">
              <a16:creationId xmlns:a16="http://schemas.microsoft.com/office/drawing/2014/main" id="{FF58C953-62D7-48EB-89F0-2DE67CFA0F7E}"/>
            </a:ext>
          </a:extLst>
        </xdr:cNvPr>
        <xdr:cNvPicPr>
          <a:picLocks noChangeAspect="1"/>
        </xdr:cNvPicPr>
      </xdr:nvPicPr>
      <xdr:blipFill>
        <a:blip xmlns:r="http://schemas.openxmlformats.org/officeDocument/2006/relationships" r:embed="rId391">
          <a:extLst>
            <a:ext uri="{28A0092B-C50C-407E-A947-70E740481C1C}">
              <a14:useLocalDpi xmlns:a14="http://schemas.microsoft.com/office/drawing/2010/main" val="0"/>
            </a:ext>
          </a:extLst>
        </a:blip>
        <a:stretch>
          <a:fillRect/>
        </a:stretch>
      </xdr:blipFill>
      <xdr:spPr>
        <a:xfrm>
          <a:off x="3902652" y="44789147"/>
          <a:ext cx="981376" cy="1264331"/>
        </a:xfrm>
        <a:prstGeom prst="rect">
          <a:avLst/>
        </a:prstGeom>
      </xdr:spPr>
    </xdr:pic>
    <xdr:clientData/>
  </xdr:oneCellAnchor>
  <xdr:oneCellAnchor>
    <xdr:from>
      <xdr:col>4</xdr:col>
      <xdr:colOff>424989</xdr:colOff>
      <xdr:row>725</xdr:row>
      <xdr:rowOff>109798</xdr:rowOff>
    </xdr:from>
    <xdr:ext cx="1006185" cy="1375179"/>
    <xdr:pic>
      <xdr:nvPicPr>
        <xdr:cNvPr id="496" name="Image 495">
          <a:extLst>
            <a:ext uri="{FF2B5EF4-FFF2-40B4-BE49-F238E27FC236}">
              <a16:creationId xmlns:a16="http://schemas.microsoft.com/office/drawing/2014/main" id="{DE2B23D4-AE97-4822-A851-ED74759BB975}"/>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863514" y="128783023"/>
          <a:ext cx="1006185" cy="1375179"/>
        </a:xfrm>
        <a:prstGeom prst="rect">
          <a:avLst/>
        </a:prstGeom>
      </xdr:spPr>
    </xdr:pic>
    <xdr:clientData/>
  </xdr:oneCellAnchor>
  <xdr:oneCellAnchor>
    <xdr:from>
      <xdr:col>4</xdr:col>
      <xdr:colOff>430011</xdr:colOff>
      <xdr:row>737</xdr:row>
      <xdr:rowOff>130405</xdr:rowOff>
    </xdr:from>
    <xdr:ext cx="1008000" cy="1317656"/>
    <xdr:pic>
      <xdr:nvPicPr>
        <xdr:cNvPr id="497" name="Image 496">
          <a:extLst>
            <a:ext uri="{FF2B5EF4-FFF2-40B4-BE49-F238E27FC236}">
              <a16:creationId xmlns:a16="http://schemas.microsoft.com/office/drawing/2014/main" id="{0EB3F2F3-2F92-4270-A6B7-A14F001188FD}"/>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3868536" y="130622905"/>
          <a:ext cx="1008000" cy="1317656"/>
        </a:xfrm>
        <a:prstGeom prst="rect">
          <a:avLst/>
        </a:prstGeom>
      </xdr:spPr>
    </xdr:pic>
    <xdr:clientData/>
  </xdr:oneCellAnchor>
  <xdr:oneCellAnchor>
    <xdr:from>
      <xdr:col>4</xdr:col>
      <xdr:colOff>447849</xdr:colOff>
      <xdr:row>954</xdr:row>
      <xdr:rowOff>109798</xdr:rowOff>
    </xdr:from>
    <xdr:ext cx="1006185" cy="1375179"/>
    <xdr:pic>
      <xdr:nvPicPr>
        <xdr:cNvPr id="498" name="Image 497">
          <a:extLst>
            <a:ext uri="{FF2B5EF4-FFF2-40B4-BE49-F238E27FC236}">
              <a16:creationId xmlns:a16="http://schemas.microsoft.com/office/drawing/2014/main" id="{D45476C5-0510-4680-A1DD-A5BE9A435142}"/>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886374" y="165082798"/>
          <a:ext cx="1006185" cy="1375179"/>
        </a:xfrm>
        <a:prstGeom prst="rect">
          <a:avLst/>
        </a:prstGeom>
      </xdr:spPr>
    </xdr:pic>
    <xdr:clientData/>
  </xdr:oneCellAnchor>
  <xdr:oneCellAnchor>
    <xdr:from>
      <xdr:col>4</xdr:col>
      <xdr:colOff>430011</xdr:colOff>
      <xdr:row>967</xdr:row>
      <xdr:rowOff>8485</xdr:rowOff>
    </xdr:from>
    <xdr:ext cx="1008000" cy="1317656"/>
    <xdr:pic>
      <xdr:nvPicPr>
        <xdr:cNvPr id="499" name="Image 498">
          <a:extLst>
            <a:ext uri="{FF2B5EF4-FFF2-40B4-BE49-F238E27FC236}">
              <a16:creationId xmlns:a16="http://schemas.microsoft.com/office/drawing/2014/main" id="{6724CAC5-2E2C-476C-8BF6-A887C97519F5}"/>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3868536" y="166972210"/>
          <a:ext cx="1008000" cy="1317656"/>
        </a:xfrm>
        <a:prstGeom prst="rect">
          <a:avLst/>
        </a:prstGeom>
      </xdr:spPr>
    </xdr:pic>
    <xdr:clientData/>
  </xdr:oneCellAnchor>
  <xdr:oneCellAnchor>
    <xdr:from>
      <xdr:col>4</xdr:col>
      <xdr:colOff>458934</xdr:colOff>
      <xdr:row>1210</xdr:row>
      <xdr:rowOff>12124</xdr:rowOff>
    </xdr:from>
    <xdr:ext cx="900000" cy="1234650"/>
    <xdr:pic>
      <xdr:nvPicPr>
        <xdr:cNvPr id="500" name="Image 499">
          <a:extLst>
            <a:ext uri="{FF2B5EF4-FFF2-40B4-BE49-F238E27FC236}">
              <a16:creationId xmlns:a16="http://schemas.microsoft.com/office/drawing/2014/main" id="{5AA9615B-A99B-46F9-A2EC-D40424B3198D}"/>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3897459" y="205323499"/>
          <a:ext cx="900000" cy="1234650"/>
        </a:xfrm>
        <a:prstGeom prst="rect">
          <a:avLst/>
        </a:prstGeom>
      </xdr:spPr>
    </xdr:pic>
    <xdr:clientData/>
  </xdr:oneCellAnchor>
  <xdr:twoCellAnchor editAs="oneCell">
    <xdr:from>
      <xdr:col>4</xdr:col>
      <xdr:colOff>21646</xdr:colOff>
      <xdr:row>472</xdr:row>
      <xdr:rowOff>0</xdr:rowOff>
    </xdr:from>
    <xdr:to>
      <xdr:col>19</xdr:col>
      <xdr:colOff>0</xdr:colOff>
      <xdr:row>479</xdr:row>
      <xdr:rowOff>0</xdr:rowOff>
    </xdr:to>
    <xdr:pic>
      <xdr:nvPicPr>
        <xdr:cNvPr id="501" name="Image 500">
          <a:extLst>
            <a:ext uri="{FF2B5EF4-FFF2-40B4-BE49-F238E27FC236}">
              <a16:creationId xmlns:a16="http://schemas.microsoft.com/office/drawing/2014/main" id="{325564F5-41BF-4A60-91D2-B19016678898}"/>
            </a:ext>
          </a:extLst>
        </xdr:cNvPr>
        <xdr:cNvPicPr>
          <a:picLocks noChangeAspect="1"/>
        </xdr:cNvPicPr>
      </xdr:nvPicPr>
      <xdr:blipFill>
        <a:blip xmlns:r="http://schemas.openxmlformats.org/officeDocument/2006/relationships" r:embed="rId392">
          <a:extLst>
            <a:ext uri="{28A0092B-C50C-407E-A947-70E740481C1C}">
              <a14:useLocalDpi xmlns:a14="http://schemas.microsoft.com/office/drawing/2010/main" val="0"/>
            </a:ext>
          </a:extLst>
        </a:blip>
        <a:stretch>
          <a:fillRect/>
        </a:stretch>
      </xdr:blipFill>
      <xdr:spPr>
        <a:xfrm>
          <a:off x="3460171" y="88353900"/>
          <a:ext cx="7922204" cy="1190625"/>
        </a:xfrm>
        <a:prstGeom prst="rect">
          <a:avLst/>
        </a:prstGeom>
      </xdr:spPr>
    </xdr:pic>
    <xdr:clientData/>
  </xdr:twoCellAnchor>
  <xdr:twoCellAnchor editAs="oneCell">
    <xdr:from>
      <xdr:col>4</xdr:col>
      <xdr:colOff>9525</xdr:colOff>
      <xdr:row>552</xdr:row>
      <xdr:rowOff>9525</xdr:rowOff>
    </xdr:from>
    <xdr:to>
      <xdr:col>19</xdr:col>
      <xdr:colOff>0</xdr:colOff>
      <xdr:row>559</xdr:row>
      <xdr:rowOff>3810</xdr:rowOff>
    </xdr:to>
    <xdr:pic>
      <xdr:nvPicPr>
        <xdr:cNvPr id="502" name="Image 501">
          <a:extLst>
            <a:ext uri="{FF2B5EF4-FFF2-40B4-BE49-F238E27FC236}">
              <a16:creationId xmlns:a16="http://schemas.microsoft.com/office/drawing/2014/main" id="{948BB613-33AA-4D01-AAD7-C4465EE47AF0}"/>
            </a:ext>
          </a:extLst>
        </xdr:cNvPr>
        <xdr:cNvPicPr>
          <a:picLocks noChangeAspect="1"/>
        </xdr:cNvPicPr>
      </xdr:nvPicPr>
      <xdr:blipFill>
        <a:blip xmlns:r="http://schemas.openxmlformats.org/officeDocument/2006/relationships" r:embed="rId393">
          <a:extLst>
            <a:ext uri="{28A0092B-C50C-407E-A947-70E740481C1C}">
              <a14:useLocalDpi xmlns:a14="http://schemas.microsoft.com/office/drawing/2010/main" val="0"/>
            </a:ext>
          </a:extLst>
        </a:blip>
        <a:stretch>
          <a:fillRect/>
        </a:stretch>
      </xdr:blipFill>
      <xdr:spPr>
        <a:xfrm>
          <a:off x="3448050" y="100917375"/>
          <a:ext cx="7934325" cy="1194435"/>
        </a:xfrm>
        <a:prstGeom prst="rect">
          <a:avLst/>
        </a:prstGeom>
      </xdr:spPr>
    </xdr:pic>
    <xdr:clientData/>
  </xdr:twoCellAnchor>
  <xdr:twoCellAnchor editAs="oneCell">
    <xdr:from>
      <xdr:col>4</xdr:col>
      <xdr:colOff>7620</xdr:colOff>
      <xdr:row>666</xdr:row>
      <xdr:rowOff>7621</xdr:rowOff>
    </xdr:from>
    <xdr:to>
      <xdr:col>19</xdr:col>
      <xdr:colOff>0</xdr:colOff>
      <xdr:row>672</xdr:row>
      <xdr:rowOff>148591</xdr:rowOff>
    </xdr:to>
    <xdr:pic>
      <xdr:nvPicPr>
        <xdr:cNvPr id="503" name="Image 502">
          <a:extLst>
            <a:ext uri="{FF2B5EF4-FFF2-40B4-BE49-F238E27FC236}">
              <a16:creationId xmlns:a16="http://schemas.microsoft.com/office/drawing/2014/main" id="{DF36FCC8-7C61-44FE-8289-CA59FEF1DD27}"/>
            </a:ext>
          </a:extLst>
        </xdr:cNvPr>
        <xdr:cNvPicPr>
          <a:picLocks noChangeAspect="1"/>
        </xdr:cNvPicPr>
      </xdr:nvPicPr>
      <xdr:blipFill rotWithShape="1">
        <a:blip xmlns:r="http://schemas.openxmlformats.org/officeDocument/2006/relationships" r:embed="rId394">
          <a:extLst>
            <a:ext uri="{28A0092B-C50C-407E-A947-70E740481C1C}">
              <a14:useLocalDpi xmlns:a14="http://schemas.microsoft.com/office/drawing/2010/main" val="0"/>
            </a:ext>
          </a:extLst>
        </a:blip>
        <a:srcRect t="7870" b="8372"/>
        <a:stretch/>
      </xdr:blipFill>
      <xdr:spPr>
        <a:xfrm>
          <a:off x="3446145" y="119098696"/>
          <a:ext cx="7936230" cy="1169670"/>
        </a:xfrm>
        <a:prstGeom prst="rect">
          <a:avLst/>
        </a:prstGeom>
      </xdr:spPr>
    </xdr:pic>
    <xdr:clientData/>
  </xdr:twoCellAnchor>
  <xdr:twoCellAnchor editAs="oneCell">
    <xdr:from>
      <xdr:col>4</xdr:col>
      <xdr:colOff>3636</xdr:colOff>
      <xdr:row>780</xdr:row>
      <xdr:rowOff>7620</xdr:rowOff>
    </xdr:from>
    <xdr:to>
      <xdr:col>19</xdr:col>
      <xdr:colOff>0</xdr:colOff>
      <xdr:row>786</xdr:row>
      <xdr:rowOff>156210</xdr:rowOff>
    </xdr:to>
    <xdr:pic>
      <xdr:nvPicPr>
        <xdr:cNvPr id="504" name="Image 503">
          <a:extLst>
            <a:ext uri="{FF2B5EF4-FFF2-40B4-BE49-F238E27FC236}">
              <a16:creationId xmlns:a16="http://schemas.microsoft.com/office/drawing/2014/main" id="{473D584F-3E22-4011-A731-E63873C9D806}"/>
            </a:ext>
          </a:extLst>
        </xdr:cNvPr>
        <xdr:cNvPicPr>
          <a:picLocks noChangeAspect="1"/>
        </xdr:cNvPicPr>
      </xdr:nvPicPr>
      <xdr:blipFill rotWithShape="1">
        <a:blip xmlns:r="http://schemas.openxmlformats.org/officeDocument/2006/relationships" r:embed="rId395">
          <a:extLst>
            <a:ext uri="{28A0092B-C50C-407E-A947-70E740481C1C}">
              <a14:useLocalDpi xmlns:a14="http://schemas.microsoft.com/office/drawing/2010/main" val="0"/>
            </a:ext>
          </a:extLst>
        </a:blip>
        <a:srcRect t="8005" b="8873"/>
        <a:stretch/>
      </xdr:blipFill>
      <xdr:spPr>
        <a:xfrm>
          <a:off x="3442161" y="137386695"/>
          <a:ext cx="7940214" cy="1177290"/>
        </a:xfrm>
        <a:prstGeom prst="rect">
          <a:avLst/>
        </a:prstGeom>
      </xdr:spPr>
    </xdr:pic>
    <xdr:clientData/>
  </xdr:twoCellAnchor>
  <xdr:twoCellAnchor editAs="oneCell">
    <xdr:from>
      <xdr:col>4</xdr:col>
      <xdr:colOff>23553</xdr:colOff>
      <xdr:row>874</xdr:row>
      <xdr:rowOff>7621</xdr:rowOff>
    </xdr:from>
    <xdr:to>
      <xdr:col>19</xdr:col>
      <xdr:colOff>28575</xdr:colOff>
      <xdr:row>880</xdr:row>
      <xdr:rowOff>148591</xdr:rowOff>
    </xdr:to>
    <xdr:pic>
      <xdr:nvPicPr>
        <xdr:cNvPr id="505" name="Image 504">
          <a:extLst>
            <a:ext uri="{FF2B5EF4-FFF2-40B4-BE49-F238E27FC236}">
              <a16:creationId xmlns:a16="http://schemas.microsoft.com/office/drawing/2014/main" id="{8DC86EEC-A172-4EB6-8660-390608164B34}"/>
            </a:ext>
          </a:extLst>
        </xdr:cNvPr>
        <xdr:cNvPicPr>
          <a:picLocks noChangeAspect="1"/>
        </xdr:cNvPicPr>
      </xdr:nvPicPr>
      <xdr:blipFill rotWithShape="1">
        <a:blip xmlns:r="http://schemas.openxmlformats.org/officeDocument/2006/relationships" r:embed="rId396">
          <a:extLst>
            <a:ext uri="{28A0092B-C50C-407E-A947-70E740481C1C}">
              <a14:useLocalDpi xmlns:a14="http://schemas.microsoft.com/office/drawing/2010/main" val="0"/>
            </a:ext>
          </a:extLst>
        </a:blip>
        <a:srcRect t="6746" b="8935"/>
        <a:stretch/>
      </xdr:blipFill>
      <xdr:spPr>
        <a:xfrm>
          <a:off x="3462078" y="152340946"/>
          <a:ext cx="7948872" cy="1169670"/>
        </a:xfrm>
        <a:prstGeom prst="rect">
          <a:avLst/>
        </a:prstGeom>
      </xdr:spPr>
    </xdr:pic>
    <xdr:clientData/>
  </xdr:twoCellAnchor>
  <xdr:twoCellAnchor editAs="oneCell">
    <xdr:from>
      <xdr:col>4</xdr:col>
      <xdr:colOff>15932</xdr:colOff>
      <xdr:row>1000</xdr:row>
      <xdr:rowOff>15239</xdr:rowOff>
    </xdr:from>
    <xdr:to>
      <xdr:col>19</xdr:col>
      <xdr:colOff>31892</xdr:colOff>
      <xdr:row>1007</xdr:row>
      <xdr:rowOff>3809</xdr:rowOff>
    </xdr:to>
    <xdr:pic>
      <xdr:nvPicPr>
        <xdr:cNvPr id="506" name="Image 505">
          <a:extLst>
            <a:ext uri="{FF2B5EF4-FFF2-40B4-BE49-F238E27FC236}">
              <a16:creationId xmlns:a16="http://schemas.microsoft.com/office/drawing/2014/main" id="{85A2CE32-59CF-460F-B5CB-CDFDF6E9DA74}"/>
            </a:ext>
          </a:extLst>
        </xdr:cNvPr>
        <xdr:cNvPicPr preferRelativeResize="0">
          <a:picLocks/>
        </xdr:cNvPicPr>
      </xdr:nvPicPr>
      <xdr:blipFill>
        <a:blip xmlns:r="http://schemas.openxmlformats.org/officeDocument/2006/relationships" r:embed="rId397">
          <a:extLst>
            <a:ext uri="{28A0092B-C50C-407E-A947-70E740481C1C}">
              <a14:useLocalDpi xmlns:a14="http://schemas.microsoft.com/office/drawing/2010/main" val="0"/>
            </a:ext>
          </a:extLst>
        </a:blip>
        <a:stretch>
          <a:fillRect/>
        </a:stretch>
      </xdr:blipFill>
      <xdr:spPr>
        <a:xfrm>
          <a:off x="3454457" y="172236764"/>
          <a:ext cx="7959810" cy="1188720"/>
        </a:xfrm>
        <a:prstGeom prst="rect">
          <a:avLst/>
        </a:prstGeom>
      </xdr:spPr>
    </xdr:pic>
    <xdr:clientData/>
  </xdr:twoCellAnchor>
  <xdr:twoCellAnchor editAs="oneCell">
    <xdr:from>
      <xdr:col>4</xdr:col>
      <xdr:colOff>14199</xdr:colOff>
      <xdr:row>1114</xdr:row>
      <xdr:rowOff>152401</xdr:rowOff>
    </xdr:from>
    <xdr:to>
      <xdr:col>19</xdr:col>
      <xdr:colOff>0</xdr:colOff>
      <xdr:row>1121</xdr:row>
      <xdr:rowOff>156211</xdr:rowOff>
    </xdr:to>
    <xdr:pic>
      <xdr:nvPicPr>
        <xdr:cNvPr id="507" name="Image 506">
          <a:extLst>
            <a:ext uri="{FF2B5EF4-FFF2-40B4-BE49-F238E27FC236}">
              <a16:creationId xmlns:a16="http://schemas.microsoft.com/office/drawing/2014/main" id="{B23111E8-B235-4C92-9E6B-17B6954A0402}"/>
            </a:ext>
          </a:extLst>
        </xdr:cNvPr>
        <xdr:cNvPicPr>
          <a:picLocks noChangeAspect="1"/>
        </xdr:cNvPicPr>
      </xdr:nvPicPr>
      <xdr:blipFill rotWithShape="1">
        <a:blip xmlns:r="http://schemas.openxmlformats.org/officeDocument/2006/relationships" r:embed="rId398">
          <a:extLst>
            <a:ext uri="{28A0092B-C50C-407E-A947-70E740481C1C}">
              <a14:useLocalDpi xmlns:a14="http://schemas.microsoft.com/office/drawing/2010/main" val="0"/>
            </a:ext>
          </a:extLst>
        </a:blip>
        <a:srcRect t="4556" b="11432"/>
        <a:stretch/>
      </xdr:blipFill>
      <xdr:spPr>
        <a:xfrm>
          <a:off x="3452724" y="190385701"/>
          <a:ext cx="7929651" cy="1203960"/>
        </a:xfrm>
        <a:prstGeom prst="rect">
          <a:avLst/>
        </a:prstGeom>
      </xdr:spPr>
    </xdr:pic>
    <xdr:clientData/>
  </xdr:twoCellAnchor>
  <xdr:twoCellAnchor editAs="oneCell">
    <xdr:from>
      <xdr:col>4</xdr:col>
      <xdr:colOff>28575</xdr:colOff>
      <xdr:row>1242</xdr:row>
      <xdr:rowOff>167639</xdr:rowOff>
    </xdr:from>
    <xdr:to>
      <xdr:col>19</xdr:col>
      <xdr:colOff>13335</xdr:colOff>
      <xdr:row>1250</xdr:row>
      <xdr:rowOff>3810</xdr:rowOff>
    </xdr:to>
    <xdr:pic>
      <xdr:nvPicPr>
        <xdr:cNvPr id="508" name="Image 507">
          <a:extLst>
            <a:ext uri="{FF2B5EF4-FFF2-40B4-BE49-F238E27FC236}">
              <a16:creationId xmlns:a16="http://schemas.microsoft.com/office/drawing/2014/main" id="{C86128AA-346C-41E2-9197-8291EA1D6F28}"/>
            </a:ext>
          </a:extLst>
        </xdr:cNvPr>
        <xdr:cNvPicPr>
          <a:picLocks noChangeAspect="1"/>
        </xdr:cNvPicPr>
      </xdr:nvPicPr>
      <xdr:blipFill rotWithShape="1">
        <a:blip xmlns:r="http://schemas.openxmlformats.org/officeDocument/2006/relationships" r:embed="rId399">
          <a:extLst>
            <a:ext uri="{28A0092B-C50C-407E-A947-70E740481C1C}">
              <a14:useLocalDpi xmlns:a14="http://schemas.microsoft.com/office/drawing/2010/main" val="0"/>
            </a:ext>
          </a:extLst>
        </a:blip>
        <a:srcRect t="4864" b="9845"/>
        <a:stretch/>
      </xdr:blipFill>
      <xdr:spPr>
        <a:xfrm>
          <a:off x="3467100" y="210508214"/>
          <a:ext cx="7928610" cy="1207771"/>
        </a:xfrm>
        <a:prstGeom prst="rect">
          <a:avLst/>
        </a:prstGeom>
      </xdr:spPr>
    </xdr:pic>
    <xdr:clientData/>
  </xdr:twoCellAnchor>
  <xdr:twoCellAnchor editAs="oneCell">
    <xdr:from>
      <xdr:col>4</xdr:col>
      <xdr:colOff>441653</xdr:colOff>
      <xdr:row>828</xdr:row>
      <xdr:rowOff>161375</xdr:rowOff>
    </xdr:from>
    <xdr:to>
      <xdr:col>6</xdr:col>
      <xdr:colOff>568000</xdr:colOff>
      <xdr:row>832</xdr:row>
      <xdr:rowOff>41807</xdr:rowOff>
    </xdr:to>
    <xdr:pic>
      <xdr:nvPicPr>
        <xdr:cNvPr id="509" name="Image 508">
          <a:extLst>
            <a:ext uri="{FF2B5EF4-FFF2-40B4-BE49-F238E27FC236}">
              <a16:creationId xmlns:a16="http://schemas.microsoft.com/office/drawing/2014/main" id="{8D1BEFCA-3B61-4514-A172-DA83551A8747}"/>
            </a:ext>
          </a:extLst>
        </xdr:cNvPr>
        <xdr:cNvPicPr>
          <a:picLocks noChangeAspect="1"/>
        </xdr:cNvPicPr>
      </xdr:nvPicPr>
      <xdr:blipFill>
        <a:blip xmlns:r="http://schemas.openxmlformats.org/officeDocument/2006/relationships" r:embed="rId400" cstate="print">
          <a:extLst>
            <a:ext uri="{28A0092B-C50C-407E-A947-70E740481C1C}">
              <a14:useLocalDpi xmlns:a14="http://schemas.microsoft.com/office/drawing/2010/main" val="0"/>
            </a:ext>
          </a:extLst>
        </a:blip>
        <a:stretch>
          <a:fillRect/>
        </a:stretch>
      </xdr:blipFill>
      <xdr:spPr>
        <a:xfrm rot="17702704">
          <a:off x="4146011" y="144818417"/>
          <a:ext cx="566232" cy="1097897"/>
        </a:xfrm>
        <a:prstGeom prst="rect">
          <a:avLst/>
        </a:prstGeom>
      </xdr:spPr>
    </xdr:pic>
    <xdr:clientData/>
  </xdr:twoCellAnchor>
  <xdr:twoCellAnchor editAs="oneCell">
    <xdr:from>
      <xdr:col>8</xdr:col>
      <xdr:colOff>437096</xdr:colOff>
      <xdr:row>828</xdr:row>
      <xdr:rowOff>148248</xdr:rowOff>
    </xdr:from>
    <xdr:to>
      <xdr:col>10</xdr:col>
      <xdr:colOff>574156</xdr:colOff>
      <xdr:row>832</xdr:row>
      <xdr:rowOff>73050</xdr:rowOff>
    </xdr:to>
    <xdr:pic>
      <xdr:nvPicPr>
        <xdr:cNvPr id="510" name="Image 509">
          <a:extLst>
            <a:ext uri="{FF2B5EF4-FFF2-40B4-BE49-F238E27FC236}">
              <a16:creationId xmlns:a16="http://schemas.microsoft.com/office/drawing/2014/main" id="{527D8836-86F3-4E51-9974-F40A3B46FB32}"/>
            </a:ext>
          </a:extLst>
        </xdr:cNvPr>
        <xdr:cNvPicPr>
          <a:picLocks noChangeAspect="1"/>
        </xdr:cNvPicPr>
      </xdr:nvPicPr>
      <xdr:blipFill rotWithShape="1">
        <a:blip xmlns:r="http://schemas.openxmlformats.org/officeDocument/2006/relationships" r:embed="rId300">
          <a:extLst>
            <a:ext uri="{28A0092B-C50C-407E-A947-70E740481C1C}">
              <a14:useLocalDpi xmlns:a14="http://schemas.microsoft.com/office/drawing/2010/main" val="0"/>
            </a:ext>
          </a:extLst>
        </a:blip>
        <a:srcRect l="34676" t="21896" r="35860" b="18410"/>
        <a:stretch/>
      </xdr:blipFill>
      <xdr:spPr>
        <a:xfrm rot="17638572">
          <a:off x="6239175" y="144764969"/>
          <a:ext cx="610602" cy="1222910"/>
        </a:xfrm>
        <a:prstGeom prst="rect">
          <a:avLst/>
        </a:prstGeom>
      </xdr:spPr>
    </xdr:pic>
    <xdr:clientData/>
  </xdr:twoCellAnchor>
  <xdr:oneCellAnchor>
    <xdr:from>
      <xdr:col>4</xdr:col>
      <xdr:colOff>424183</xdr:colOff>
      <xdr:row>1048</xdr:row>
      <xdr:rowOff>157588</xdr:rowOff>
    </xdr:from>
    <xdr:ext cx="1060276" cy="551901"/>
    <xdr:pic>
      <xdr:nvPicPr>
        <xdr:cNvPr id="511" name="Image 510">
          <a:extLst>
            <a:ext uri="{FF2B5EF4-FFF2-40B4-BE49-F238E27FC236}">
              <a16:creationId xmlns:a16="http://schemas.microsoft.com/office/drawing/2014/main" id="{C26DECE2-4B3C-4E12-8D4C-E96A5AB4937B}"/>
            </a:ext>
          </a:extLst>
        </xdr:cNvPr>
        <xdr:cNvPicPr>
          <a:picLocks noChangeAspect="1"/>
        </xdr:cNvPicPr>
      </xdr:nvPicPr>
      <xdr:blipFill>
        <a:blip xmlns:r="http://schemas.openxmlformats.org/officeDocument/2006/relationships" r:embed="rId401" cstate="print">
          <a:extLst>
            <a:ext uri="{28A0092B-C50C-407E-A947-70E740481C1C}">
              <a14:useLocalDpi xmlns:a14="http://schemas.microsoft.com/office/drawing/2010/main" val="0"/>
            </a:ext>
          </a:extLst>
        </a:blip>
        <a:stretch>
          <a:fillRect/>
        </a:stretch>
      </xdr:blipFill>
      <xdr:spPr>
        <a:xfrm rot="17702704">
          <a:off x="4116895" y="179668726"/>
          <a:ext cx="551901" cy="1060276"/>
        </a:xfrm>
        <a:prstGeom prst="rect">
          <a:avLst/>
        </a:prstGeom>
      </xdr:spPr>
    </xdr:pic>
    <xdr:clientData/>
  </xdr:oneCellAnchor>
  <xdr:oneCellAnchor>
    <xdr:from>
      <xdr:col>8</xdr:col>
      <xdr:colOff>460099</xdr:colOff>
      <xdr:row>1049</xdr:row>
      <xdr:rowOff>9353</xdr:rowOff>
    </xdr:from>
    <xdr:ext cx="1170789" cy="579397"/>
    <xdr:pic>
      <xdr:nvPicPr>
        <xdr:cNvPr id="512" name="Image 511">
          <a:extLst>
            <a:ext uri="{FF2B5EF4-FFF2-40B4-BE49-F238E27FC236}">
              <a16:creationId xmlns:a16="http://schemas.microsoft.com/office/drawing/2014/main" id="{9619D561-2E56-4C92-8C58-CC07005432E5}"/>
            </a:ext>
          </a:extLst>
        </xdr:cNvPr>
        <xdr:cNvPicPr>
          <a:picLocks noChangeAspect="1"/>
        </xdr:cNvPicPr>
      </xdr:nvPicPr>
      <xdr:blipFill rotWithShape="1">
        <a:blip xmlns:r="http://schemas.openxmlformats.org/officeDocument/2006/relationships" r:embed="rId300">
          <a:extLst>
            <a:ext uri="{28A0092B-C50C-407E-A947-70E740481C1C}">
              <a14:useLocalDpi xmlns:a14="http://schemas.microsoft.com/office/drawing/2010/main" val="0"/>
            </a:ext>
          </a:extLst>
        </a:blip>
        <a:srcRect l="34676" t="21896" r="35860" b="18410"/>
        <a:stretch/>
      </xdr:blipFill>
      <xdr:spPr>
        <a:xfrm rot="17638572">
          <a:off x="6251720" y="179650432"/>
          <a:ext cx="579397" cy="1170789"/>
        </a:xfrm>
        <a:prstGeom prst="rect">
          <a:avLst/>
        </a:prstGeom>
      </xdr:spPr>
    </xdr:pic>
    <xdr:clientData/>
  </xdr:oneCellAnchor>
  <xdr:oneCellAnchor>
    <xdr:from>
      <xdr:col>4</xdr:col>
      <xdr:colOff>472787</xdr:colOff>
      <xdr:row>142</xdr:row>
      <xdr:rowOff>51955</xdr:rowOff>
    </xdr:from>
    <xdr:ext cx="967666" cy="1264327"/>
    <xdr:pic>
      <xdr:nvPicPr>
        <xdr:cNvPr id="513" name="Image 512">
          <a:extLst>
            <a:ext uri="{FF2B5EF4-FFF2-40B4-BE49-F238E27FC236}">
              <a16:creationId xmlns:a16="http://schemas.microsoft.com/office/drawing/2014/main" id="{C1D7C42F-297E-437F-BF3C-EB5150BC285E}"/>
            </a:ext>
          </a:extLst>
        </xdr:cNvPr>
        <xdr:cNvPicPr>
          <a:picLocks noChangeAspect="1"/>
        </xdr:cNvPicPr>
      </xdr:nvPicPr>
      <xdr:blipFill>
        <a:blip xmlns:r="http://schemas.openxmlformats.org/officeDocument/2006/relationships" r:embed="rId402">
          <a:extLst>
            <a:ext uri="{28A0092B-C50C-407E-A947-70E740481C1C}">
              <a14:useLocalDpi xmlns:a14="http://schemas.microsoft.com/office/drawing/2010/main" val="0"/>
            </a:ext>
          </a:extLst>
        </a:blip>
        <a:stretch>
          <a:fillRect/>
        </a:stretch>
      </xdr:blipFill>
      <xdr:spPr>
        <a:xfrm>
          <a:off x="3911312" y="28731730"/>
          <a:ext cx="967666" cy="1264327"/>
        </a:xfrm>
        <a:prstGeom prst="rect">
          <a:avLst/>
        </a:prstGeom>
      </xdr:spPr>
    </xdr:pic>
    <xdr:clientData/>
  </xdr:oneCellAnchor>
  <xdr:oneCellAnchor>
    <xdr:from>
      <xdr:col>4</xdr:col>
      <xdr:colOff>493887</xdr:colOff>
      <xdr:row>159</xdr:row>
      <xdr:rowOff>2596</xdr:rowOff>
    </xdr:from>
    <xdr:ext cx="989443" cy="1265192"/>
    <xdr:pic>
      <xdr:nvPicPr>
        <xdr:cNvPr id="514" name="Image 513">
          <a:extLst>
            <a:ext uri="{FF2B5EF4-FFF2-40B4-BE49-F238E27FC236}">
              <a16:creationId xmlns:a16="http://schemas.microsoft.com/office/drawing/2014/main" id="{92D1B013-7256-41DE-B044-4737FF7373CD}"/>
            </a:ext>
          </a:extLst>
        </xdr:cNvPr>
        <xdr:cNvPicPr>
          <a:picLocks noChangeAspect="1"/>
        </xdr:cNvPicPr>
      </xdr:nvPicPr>
      <xdr:blipFill>
        <a:blip xmlns:r="http://schemas.openxmlformats.org/officeDocument/2006/relationships" r:embed="rId403">
          <a:extLst>
            <a:ext uri="{28A0092B-C50C-407E-A947-70E740481C1C}">
              <a14:useLocalDpi xmlns:a14="http://schemas.microsoft.com/office/drawing/2010/main" val="0"/>
            </a:ext>
          </a:extLst>
        </a:blip>
        <a:stretch>
          <a:fillRect/>
        </a:stretch>
      </xdr:blipFill>
      <xdr:spPr>
        <a:xfrm>
          <a:off x="3932412" y="31539871"/>
          <a:ext cx="989443" cy="1265192"/>
        </a:xfrm>
        <a:prstGeom prst="rect">
          <a:avLst/>
        </a:prstGeom>
      </xdr:spPr>
    </xdr:pic>
    <xdr:clientData/>
  </xdr:oneCellAnchor>
  <xdr:oneCellAnchor>
    <xdr:from>
      <xdr:col>4</xdr:col>
      <xdr:colOff>25003</xdr:colOff>
      <xdr:row>540</xdr:row>
      <xdr:rowOff>0</xdr:rowOff>
    </xdr:from>
    <xdr:ext cx="1899047" cy="877432"/>
    <xdr:pic>
      <xdr:nvPicPr>
        <xdr:cNvPr id="515" name="Image 514">
          <a:extLst>
            <a:ext uri="{FF2B5EF4-FFF2-40B4-BE49-F238E27FC236}">
              <a16:creationId xmlns:a16="http://schemas.microsoft.com/office/drawing/2014/main" id="{0E3A78E8-B9EB-4F7E-AE4F-DB1CF696BA43}"/>
            </a:ext>
          </a:extLst>
        </xdr:cNvPr>
        <xdr:cNvPicPr>
          <a:picLocks noChangeAspect="1"/>
        </xdr:cNvPicPr>
      </xdr:nvPicPr>
      <xdr:blipFill rotWithShape="1">
        <a:blip xmlns:r="http://schemas.openxmlformats.org/officeDocument/2006/relationships" r:embed="rId404" cstate="print">
          <a:extLst>
            <a:ext uri="{28A0092B-C50C-407E-A947-70E740481C1C}">
              <a14:useLocalDpi xmlns:a14="http://schemas.microsoft.com/office/drawing/2010/main" val="0"/>
            </a:ext>
          </a:extLst>
        </a:blip>
        <a:srcRect t="20714" b="15714"/>
        <a:stretch/>
      </xdr:blipFill>
      <xdr:spPr>
        <a:xfrm>
          <a:off x="3463528" y="99079050"/>
          <a:ext cx="1899047" cy="877432"/>
        </a:xfrm>
        <a:prstGeom prst="rect">
          <a:avLst/>
        </a:prstGeom>
      </xdr:spPr>
    </xdr:pic>
    <xdr:clientData/>
  </xdr:oneCellAnchor>
  <xdr:oneCellAnchor>
    <xdr:from>
      <xdr:col>4</xdr:col>
      <xdr:colOff>14076</xdr:colOff>
      <xdr:row>1231</xdr:row>
      <xdr:rowOff>0</xdr:rowOff>
    </xdr:from>
    <xdr:ext cx="1936644" cy="1139290"/>
    <xdr:pic>
      <xdr:nvPicPr>
        <xdr:cNvPr id="516" name="Image 515">
          <a:extLst>
            <a:ext uri="{FF2B5EF4-FFF2-40B4-BE49-F238E27FC236}">
              <a16:creationId xmlns:a16="http://schemas.microsoft.com/office/drawing/2014/main" id="{E58845D0-EBB8-47CD-8E6B-CC4D3C9A0850}"/>
            </a:ext>
          </a:extLst>
        </xdr:cNvPr>
        <xdr:cNvPicPr>
          <a:picLocks noChangeAspect="1"/>
        </xdr:cNvPicPr>
      </xdr:nvPicPr>
      <xdr:blipFill rotWithShape="1">
        <a:blip xmlns:r="http://schemas.openxmlformats.org/officeDocument/2006/relationships" r:embed="rId385" cstate="print">
          <a:extLst>
            <a:ext uri="{28A0092B-C50C-407E-A947-70E740481C1C}">
              <a14:useLocalDpi xmlns:a14="http://schemas.microsoft.com/office/drawing/2010/main" val="0"/>
            </a:ext>
          </a:extLst>
        </a:blip>
        <a:srcRect t="9776" b="8316"/>
        <a:stretch/>
      </xdr:blipFill>
      <xdr:spPr>
        <a:xfrm>
          <a:off x="3452601" y="208597500"/>
          <a:ext cx="1936644" cy="1139290"/>
        </a:xfrm>
        <a:prstGeom prst="rect">
          <a:avLst/>
        </a:prstGeom>
      </xdr:spPr>
    </xdr:pic>
    <xdr:clientData/>
  </xdr:oneCellAnchor>
  <xdr:oneCellAnchor>
    <xdr:from>
      <xdr:col>4</xdr:col>
      <xdr:colOff>403859</xdr:colOff>
      <xdr:row>1866</xdr:row>
      <xdr:rowOff>91440</xdr:rowOff>
    </xdr:from>
    <xdr:ext cx="1249681" cy="1432560"/>
    <xdr:pic>
      <xdr:nvPicPr>
        <xdr:cNvPr id="517" name="Image 516">
          <a:extLst>
            <a:ext uri="{FF2B5EF4-FFF2-40B4-BE49-F238E27FC236}">
              <a16:creationId xmlns:a16="http://schemas.microsoft.com/office/drawing/2014/main" id="{4D8E3EEB-686A-4E77-9C04-62CF2D796520}"/>
            </a:ext>
          </a:extLst>
        </xdr:cNvPr>
        <xdr:cNvPicPr>
          <a:picLocks noChangeAspect="1"/>
        </xdr:cNvPicPr>
      </xdr:nvPicPr>
      <xdr:blipFill rotWithShape="1">
        <a:blip xmlns:r="http://schemas.openxmlformats.org/officeDocument/2006/relationships" r:embed="rId315" cstate="print">
          <a:extLst>
            <a:ext uri="{28A0092B-C50C-407E-A947-70E740481C1C}">
              <a14:useLocalDpi xmlns:a14="http://schemas.microsoft.com/office/drawing/2010/main" val="0"/>
            </a:ext>
          </a:extLst>
        </a:blip>
        <a:srcRect l="27869" t="14557" r="20805" b="6917"/>
        <a:stretch/>
      </xdr:blipFill>
      <xdr:spPr>
        <a:xfrm>
          <a:off x="3842384" y="323646165"/>
          <a:ext cx="1249681" cy="1432560"/>
        </a:xfrm>
        <a:prstGeom prst="rect">
          <a:avLst/>
        </a:prstGeom>
      </xdr:spPr>
    </xdr:pic>
    <xdr:clientData/>
  </xdr:oneCellAnchor>
  <xdr:oneCellAnchor>
    <xdr:from>
      <xdr:col>4</xdr:col>
      <xdr:colOff>403859</xdr:colOff>
      <xdr:row>2180</xdr:row>
      <xdr:rowOff>91440</xdr:rowOff>
    </xdr:from>
    <xdr:ext cx="1249681" cy="1432560"/>
    <xdr:pic>
      <xdr:nvPicPr>
        <xdr:cNvPr id="518" name="Image 517">
          <a:extLst>
            <a:ext uri="{FF2B5EF4-FFF2-40B4-BE49-F238E27FC236}">
              <a16:creationId xmlns:a16="http://schemas.microsoft.com/office/drawing/2014/main" id="{4D3CE8AE-4E1D-4F93-8270-932C31DD6883}"/>
            </a:ext>
          </a:extLst>
        </xdr:cNvPr>
        <xdr:cNvPicPr>
          <a:picLocks noChangeAspect="1"/>
        </xdr:cNvPicPr>
      </xdr:nvPicPr>
      <xdr:blipFill rotWithShape="1">
        <a:blip xmlns:r="http://schemas.openxmlformats.org/officeDocument/2006/relationships" r:embed="rId315" cstate="print">
          <a:extLst>
            <a:ext uri="{28A0092B-C50C-407E-A947-70E740481C1C}">
              <a14:useLocalDpi xmlns:a14="http://schemas.microsoft.com/office/drawing/2010/main" val="0"/>
            </a:ext>
          </a:extLst>
        </a:blip>
        <a:srcRect l="27869" t="14557" r="20805" b="6917"/>
        <a:stretch/>
      </xdr:blipFill>
      <xdr:spPr>
        <a:xfrm>
          <a:off x="3842384" y="377024265"/>
          <a:ext cx="1249681" cy="1432560"/>
        </a:xfrm>
        <a:prstGeom prst="rect">
          <a:avLst/>
        </a:prstGeom>
      </xdr:spPr>
    </xdr:pic>
    <xdr:clientData/>
  </xdr:oneCellAnchor>
  <xdr:oneCellAnchor>
    <xdr:from>
      <xdr:col>4</xdr:col>
      <xdr:colOff>403859</xdr:colOff>
      <xdr:row>2354</xdr:row>
      <xdr:rowOff>91440</xdr:rowOff>
    </xdr:from>
    <xdr:ext cx="1249681" cy="1432560"/>
    <xdr:pic>
      <xdr:nvPicPr>
        <xdr:cNvPr id="519" name="Image 518">
          <a:extLst>
            <a:ext uri="{FF2B5EF4-FFF2-40B4-BE49-F238E27FC236}">
              <a16:creationId xmlns:a16="http://schemas.microsoft.com/office/drawing/2014/main" id="{87E68566-0431-4822-94C1-1FF8AC9FC4D5}"/>
            </a:ext>
          </a:extLst>
        </xdr:cNvPr>
        <xdr:cNvPicPr>
          <a:picLocks noChangeAspect="1"/>
        </xdr:cNvPicPr>
      </xdr:nvPicPr>
      <xdr:blipFill rotWithShape="1">
        <a:blip xmlns:r="http://schemas.openxmlformats.org/officeDocument/2006/relationships" r:embed="rId315" cstate="print">
          <a:extLst>
            <a:ext uri="{28A0092B-C50C-407E-A947-70E740481C1C}">
              <a14:useLocalDpi xmlns:a14="http://schemas.microsoft.com/office/drawing/2010/main" val="0"/>
            </a:ext>
          </a:extLst>
        </a:blip>
        <a:srcRect l="27869" t="14557" r="20805" b="6917"/>
        <a:stretch/>
      </xdr:blipFill>
      <xdr:spPr>
        <a:xfrm>
          <a:off x="3842384" y="410066490"/>
          <a:ext cx="1249681" cy="1432560"/>
        </a:xfrm>
        <a:prstGeom prst="rect">
          <a:avLst/>
        </a:prstGeom>
      </xdr:spPr>
    </xdr:pic>
    <xdr:clientData/>
  </xdr:oneCellAnchor>
  <xdr:oneCellAnchor>
    <xdr:from>
      <xdr:col>4</xdr:col>
      <xdr:colOff>9524</xdr:colOff>
      <xdr:row>2267</xdr:row>
      <xdr:rowOff>11906</xdr:rowOff>
    </xdr:from>
    <xdr:ext cx="865009" cy="291600"/>
    <xdr:pic>
      <xdr:nvPicPr>
        <xdr:cNvPr id="520" name="Image 519">
          <a:extLst>
            <a:ext uri="{FF2B5EF4-FFF2-40B4-BE49-F238E27FC236}">
              <a16:creationId xmlns:a16="http://schemas.microsoft.com/office/drawing/2014/main" id="{868D23A7-FB43-4B7A-888F-F4A1F1786AAF}"/>
            </a:ext>
          </a:extLst>
        </xdr:cNvPr>
        <xdr:cNvPicPr>
          <a:picLocks noChangeAspect="1"/>
        </xdr:cNvPicPr>
      </xdr:nvPicPr>
      <xdr:blipFill>
        <a:blip xmlns:r="http://schemas.openxmlformats.org/officeDocument/2006/relationships" r:embed="rId405" cstate="print">
          <a:extLst>
            <a:ext uri="{28A0092B-C50C-407E-A947-70E740481C1C}">
              <a14:useLocalDpi xmlns:a14="http://schemas.microsoft.com/office/drawing/2010/main" val="0"/>
            </a:ext>
          </a:extLst>
        </a:blip>
        <a:stretch>
          <a:fillRect/>
        </a:stretch>
      </xdr:blipFill>
      <xdr:spPr>
        <a:xfrm>
          <a:off x="3448049" y="393175331"/>
          <a:ext cx="865009" cy="291600"/>
        </a:xfrm>
        <a:prstGeom prst="rect">
          <a:avLst/>
        </a:prstGeom>
      </xdr:spPr>
    </xdr:pic>
    <xdr:clientData/>
  </xdr:oneCellAnchor>
  <xdr:oneCellAnchor>
    <xdr:from>
      <xdr:col>4</xdr:col>
      <xdr:colOff>403859</xdr:colOff>
      <xdr:row>2408</xdr:row>
      <xdr:rowOff>91440</xdr:rowOff>
    </xdr:from>
    <xdr:ext cx="1249681" cy="1432560"/>
    <xdr:pic>
      <xdr:nvPicPr>
        <xdr:cNvPr id="521" name="Image 520">
          <a:extLst>
            <a:ext uri="{FF2B5EF4-FFF2-40B4-BE49-F238E27FC236}">
              <a16:creationId xmlns:a16="http://schemas.microsoft.com/office/drawing/2014/main" id="{C1B6AF3B-6E3E-416C-80C5-AB1AB78D04AC}"/>
            </a:ext>
          </a:extLst>
        </xdr:cNvPr>
        <xdr:cNvPicPr>
          <a:picLocks noChangeAspect="1"/>
        </xdr:cNvPicPr>
      </xdr:nvPicPr>
      <xdr:blipFill rotWithShape="1">
        <a:blip xmlns:r="http://schemas.openxmlformats.org/officeDocument/2006/relationships" r:embed="rId315" cstate="print">
          <a:extLst>
            <a:ext uri="{28A0092B-C50C-407E-A947-70E740481C1C}">
              <a14:useLocalDpi xmlns:a14="http://schemas.microsoft.com/office/drawing/2010/main" val="0"/>
            </a:ext>
          </a:extLst>
        </a:blip>
        <a:srcRect l="27869" t="14557" r="20805" b="6917"/>
        <a:stretch/>
      </xdr:blipFill>
      <xdr:spPr>
        <a:xfrm>
          <a:off x="3842384" y="419877240"/>
          <a:ext cx="1249681" cy="1432560"/>
        </a:xfrm>
        <a:prstGeom prst="rect">
          <a:avLst/>
        </a:prstGeom>
      </xdr:spPr>
    </xdr:pic>
    <xdr:clientData/>
  </xdr:oneCellAnchor>
  <xdr:oneCellAnchor>
    <xdr:from>
      <xdr:col>4</xdr:col>
      <xdr:colOff>403859</xdr:colOff>
      <xdr:row>2629</xdr:row>
      <xdr:rowOff>91440</xdr:rowOff>
    </xdr:from>
    <xdr:ext cx="1249681" cy="1432560"/>
    <xdr:pic>
      <xdr:nvPicPr>
        <xdr:cNvPr id="522" name="Image 521">
          <a:extLst>
            <a:ext uri="{FF2B5EF4-FFF2-40B4-BE49-F238E27FC236}">
              <a16:creationId xmlns:a16="http://schemas.microsoft.com/office/drawing/2014/main" id="{29A66255-04F3-461F-B957-CCC06B7B5070}"/>
            </a:ext>
          </a:extLst>
        </xdr:cNvPr>
        <xdr:cNvPicPr>
          <a:picLocks noChangeAspect="1"/>
        </xdr:cNvPicPr>
      </xdr:nvPicPr>
      <xdr:blipFill rotWithShape="1">
        <a:blip xmlns:r="http://schemas.openxmlformats.org/officeDocument/2006/relationships" r:embed="rId315" cstate="print">
          <a:extLst>
            <a:ext uri="{28A0092B-C50C-407E-A947-70E740481C1C}">
              <a14:useLocalDpi xmlns:a14="http://schemas.microsoft.com/office/drawing/2010/main" val="0"/>
            </a:ext>
          </a:extLst>
        </a:blip>
        <a:srcRect l="27869" t="14557" r="20805" b="6917"/>
        <a:stretch/>
      </xdr:blipFill>
      <xdr:spPr>
        <a:xfrm>
          <a:off x="3842384" y="459729840"/>
          <a:ext cx="1249681" cy="1432560"/>
        </a:xfrm>
        <a:prstGeom prst="rect">
          <a:avLst/>
        </a:prstGeom>
      </xdr:spPr>
    </xdr:pic>
    <xdr:clientData/>
  </xdr:oneCellAnchor>
  <xdr:oneCellAnchor>
    <xdr:from>
      <xdr:col>4</xdr:col>
      <xdr:colOff>403859</xdr:colOff>
      <xdr:row>2729</xdr:row>
      <xdr:rowOff>91440</xdr:rowOff>
    </xdr:from>
    <xdr:ext cx="1249681" cy="1432560"/>
    <xdr:pic>
      <xdr:nvPicPr>
        <xdr:cNvPr id="523" name="Image 522">
          <a:extLst>
            <a:ext uri="{FF2B5EF4-FFF2-40B4-BE49-F238E27FC236}">
              <a16:creationId xmlns:a16="http://schemas.microsoft.com/office/drawing/2014/main" id="{30773494-D693-47B6-916E-1EFCF659FC2F}"/>
            </a:ext>
          </a:extLst>
        </xdr:cNvPr>
        <xdr:cNvPicPr>
          <a:picLocks noChangeAspect="1"/>
        </xdr:cNvPicPr>
      </xdr:nvPicPr>
      <xdr:blipFill rotWithShape="1">
        <a:blip xmlns:r="http://schemas.openxmlformats.org/officeDocument/2006/relationships" r:embed="rId315" cstate="print">
          <a:extLst>
            <a:ext uri="{28A0092B-C50C-407E-A947-70E740481C1C}">
              <a14:useLocalDpi xmlns:a14="http://schemas.microsoft.com/office/drawing/2010/main" val="0"/>
            </a:ext>
          </a:extLst>
        </a:blip>
        <a:srcRect l="27869" t="14557" r="20805" b="6917"/>
        <a:stretch/>
      </xdr:blipFill>
      <xdr:spPr>
        <a:xfrm>
          <a:off x="3842384" y="477722565"/>
          <a:ext cx="1249681" cy="1432560"/>
        </a:xfrm>
        <a:prstGeom prst="rect">
          <a:avLst/>
        </a:prstGeom>
      </xdr:spPr>
    </xdr:pic>
    <xdr:clientData/>
  </xdr:oneCellAnchor>
  <xdr:oneCellAnchor>
    <xdr:from>
      <xdr:col>4</xdr:col>
      <xdr:colOff>314325</xdr:colOff>
      <xdr:row>66</xdr:row>
      <xdr:rowOff>38101</xdr:rowOff>
    </xdr:from>
    <xdr:ext cx="1319403" cy="491981"/>
    <xdr:pic>
      <xdr:nvPicPr>
        <xdr:cNvPr id="524" name="Image 523">
          <a:extLst>
            <a:ext uri="{FF2B5EF4-FFF2-40B4-BE49-F238E27FC236}">
              <a16:creationId xmlns:a16="http://schemas.microsoft.com/office/drawing/2014/main" id="{4ED7E644-28DB-4E62-958F-A5E248C68D51}"/>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166561" y="15312065"/>
          <a:ext cx="491981" cy="1319403"/>
        </a:xfrm>
        <a:prstGeom prst="rect">
          <a:avLst/>
        </a:prstGeom>
      </xdr:spPr>
    </xdr:pic>
    <xdr:clientData/>
  </xdr:oneCellAnchor>
  <xdr:oneCellAnchor>
    <xdr:from>
      <xdr:col>8</xdr:col>
      <xdr:colOff>523875</xdr:colOff>
      <xdr:row>88</xdr:row>
      <xdr:rowOff>38100</xdr:rowOff>
    </xdr:from>
    <xdr:ext cx="973858" cy="449568"/>
    <xdr:pic>
      <xdr:nvPicPr>
        <xdr:cNvPr id="525" name="Image 524">
          <a:extLst>
            <a:ext uri="{FF2B5EF4-FFF2-40B4-BE49-F238E27FC236}">
              <a16:creationId xmlns:a16="http://schemas.microsoft.com/office/drawing/2014/main" id="{2B91E811-BE43-430E-ADB9-A4C54E3D3CFE}"/>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rot="6485810">
          <a:off x="6281945" y="18997405"/>
          <a:ext cx="449568" cy="973858"/>
        </a:xfrm>
        <a:prstGeom prst="rect">
          <a:avLst/>
        </a:prstGeom>
      </xdr:spPr>
    </xdr:pic>
    <xdr:clientData/>
  </xdr:oneCellAnchor>
  <xdr:oneCellAnchor>
    <xdr:from>
      <xdr:col>12</xdr:col>
      <xdr:colOff>360176</xdr:colOff>
      <xdr:row>88</xdr:row>
      <xdr:rowOff>48833</xdr:rowOff>
    </xdr:from>
    <xdr:ext cx="1133592" cy="432861"/>
    <xdr:pic>
      <xdr:nvPicPr>
        <xdr:cNvPr id="526" name="Image 525">
          <a:extLst>
            <a:ext uri="{FF2B5EF4-FFF2-40B4-BE49-F238E27FC236}">
              <a16:creationId xmlns:a16="http://schemas.microsoft.com/office/drawing/2014/main" id="{4D1AF35C-36E6-4E9B-8799-DBA1D9392BEF}"/>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6597380">
          <a:off x="8330541" y="18919918"/>
          <a:ext cx="432861" cy="1133592"/>
        </a:xfrm>
        <a:prstGeom prst="rect">
          <a:avLst/>
        </a:prstGeom>
      </xdr:spPr>
    </xdr:pic>
    <xdr:clientData/>
  </xdr:oneCellAnchor>
  <xdr:oneCellAnchor>
    <xdr:from>
      <xdr:col>8</xdr:col>
      <xdr:colOff>523875</xdr:colOff>
      <xdr:row>66</xdr:row>
      <xdr:rowOff>38100</xdr:rowOff>
    </xdr:from>
    <xdr:ext cx="973858" cy="449568"/>
    <xdr:pic>
      <xdr:nvPicPr>
        <xdr:cNvPr id="527" name="Image 526">
          <a:extLst>
            <a:ext uri="{FF2B5EF4-FFF2-40B4-BE49-F238E27FC236}">
              <a16:creationId xmlns:a16="http://schemas.microsoft.com/office/drawing/2014/main" id="{CCC7BCA0-EFC3-47FF-918C-D3DC08B99B6B}"/>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rot="6485810">
          <a:off x="6281945" y="15463630"/>
          <a:ext cx="449568" cy="973858"/>
        </a:xfrm>
        <a:prstGeom prst="rect">
          <a:avLst/>
        </a:prstGeom>
      </xdr:spPr>
    </xdr:pic>
    <xdr:clientData/>
  </xdr:oneCellAnchor>
  <xdr:oneCellAnchor>
    <xdr:from>
      <xdr:col>12</xdr:col>
      <xdr:colOff>360176</xdr:colOff>
      <xdr:row>66</xdr:row>
      <xdr:rowOff>48833</xdr:rowOff>
    </xdr:from>
    <xdr:ext cx="1133592" cy="432861"/>
    <xdr:pic>
      <xdr:nvPicPr>
        <xdr:cNvPr id="528" name="Image 527">
          <a:extLst>
            <a:ext uri="{FF2B5EF4-FFF2-40B4-BE49-F238E27FC236}">
              <a16:creationId xmlns:a16="http://schemas.microsoft.com/office/drawing/2014/main" id="{E7275F3F-B4F4-4155-BCBE-5044D8599AAF}"/>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6597380">
          <a:off x="8330541" y="15386143"/>
          <a:ext cx="432861" cy="1133592"/>
        </a:xfrm>
        <a:prstGeom prst="rect">
          <a:avLst/>
        </a:prstGeom>
      </xdr:spPr>
    </xdr:pic>
    <xdr:clientData/>
  </xdr:oneCellAnchor>
  <xdr:oneCellAnchor>
    <xdr:from>
      <xdr:col>8</xdr:col>
      <xdr:colOff>504825</xdr:colOff>
      <xdr:row>29</xdr:row>
      <xdr:rowOff>38099</xdr:rowOff>
    </xdr:from>
    <xdr:ext cx="973858" cy="449568"/>
    <xdr:pic>
      <xdr:nvPicPr>
        <xdr:cNvPr id="529" name="Image 528">
          <a:extLst>
            <a:ext uri="{FF2B5EF4-FFF2-40B4-BE49-F238E27FC236}">
              <a16:creationId xmlns:a16="http://schemas.microsoft.com/office/drawing/2014/main" id="{6A400411-54BF-4331-A0EC-AB019ED6A084}"/>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rot="6485810">
          <a:off x="6262895" y="4490829"/>
          <a:ext cx="449568" cy="973858"/>
        </a:xfrm>
        <a:prstGeom prst="rect">
          <a:avLst/>
        </a:prstGeom>
      </xdr:spPr>
    </xdr:pic>
    <xdr:clientData/>
  </xdr:oneCellAnchor>
  <xdr:oneCellAnchor>
    <xdr:from>
      <xdr:col>12</xdr:col>
      <xdr:colOff>341126</xdr:colOff>
      <xdr:row>29</xdr:row>
      <xdr:rowOff>48832</xdr:rowOff>
    </xdr:from>
    <xdr:ext cx="1133592" cy="432861"/>
    <xdr:pic>
      <xdr:nvPicPr>
        <xdr:cNvPr id="530" name="Image 529">
          <a:extLst>
            <a:ext uri="{FF2B5EF4-FFF2-40B4-BE49-F238E27FC236}">
              <a16:creationId xmlns:a16="http://schemas.microsoft.com/office/drawing/2014/main" id="{906FF628-A76C-46C0-8C17-D8CA72FE2C2D}"/>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6597380">
          <a:off x="8311491" y="4413342"/>
          <a:ext cx="432861" cy="1133592"/>
        </a:xfrm>
        <a:prstGeom prst="rect">
          <a:avLst/>
        </a:prstGeom>
      </xdr:spPr>
    </xdr:pic>
    <xdr:clientData/>
  </xdr:oneCellAnchor>
  <xdr:oneCellAnchor>
    <xdr:from>
      <xdr:col>4</xdr:col>
      <xdr:colOff>323850</xdr:colOff>
      <xdr:row>203</xdr:row>
      <xdr:rowOff>57151</xdr:rowOff>
    </xdr:from>
    <xdr:ext cx="1319403" cy="491981"/>
    <xdr:pic>
      <xdr:nvPicPr>
        <xdr:cNvPr id="531" name="Image 530">
          <a:extLst>
            <a:ext uri="{FF2B5EF4-FFF2-40B4-BE49-F238E27FC236}">
              <a16:creationId xmlns:a16="http://schemas.microsoft.com/office/drawing/2014/main" id="{59D00DA1-E514-4802-944A-06DCF2BB39E3}"/>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176086" y="38400665"/>
          <a:ext cx="491981" cy="1319403"/>
        </a:xfrm>
        <a:prstGeom prst="rect">
          <a:avLst/>
        </a:prstGeom>
      </xdr:spPr>
    </xdr:pic>
    <xdr:clientData/>
  </xdr:oneCellAnchor>
  <xdr:oneCellAnchor>
    <xdr:from>
      <xdr:col>8</xdr:col>
      <xdr:colOff>533400</xdr:colOff>
      <xdr:row>203</xdr:row>
      <xdr:rowOff>57150</xdr:rowOff>
    </xdr:from>
    <xdr:ext cx="973858" cy="449568"/>
    <xdr:pic>
      <xdr:nvPicPr>
        <xdr:cNvPr id="532" name="Image 531">
          <a:extLst>
            <a:ext uri="{FF2B5EF4-FFF2-40B4-BE49-F238E27FC236}">
              <a16:creationId xmlns:a16="http://schemas.microsoft.com/office/drawing/2014/main" id="{6DE4F2F1-4E13-4031-8797-B94E2251E7A5}"/>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rot="6485810">
          <a:off x="6291470" y="38552230"/>
          <a:ext cx="449568" cy="973858"/>
        </a:xfrm>
        <a:prstGeom prst="rect">
          <a:avLst/>
        </a:prstGeom>
      </xdr:spPr>
    </xdr:pic>
    <xdr:clientData/>
  </xdr:oneCellAnchor>
  <xdr:oneCellAnchor>
    <xdr:from>
      <xdr:col>12</xdr:col>
      <xdr:colOff>369701</xdr:colOff>
      <xdr:row>203</xdr:row>
      <xdr:rowOff>67883</xdr:rowOff>
    </xdr:from>
    <xdr:ext cx="1133592" cy="432861"/>
    <xdr:pic>
      <xdr:nvPicPr>
        <xdr:cNvPr id="533" name="Image 532">
          <a:extLst>
            <a:ext uri="{FF2B5EF4-FFF2-40B4-BE49-F238E27FC236}">
              <a16:creationId xmlns:a16="http://schemas.microsoft.com/office/drawing/2014/main" id="{9EDF9D98-8A83-4FA5-89BE-AA6BCE185A37}"/>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6597380">
          <a:off x="8340066" y="38474743"/>
          <a:ext cx="432861" cy="1133592"/>
        </a:xfrm>
        <a:prstGeom prst="rect">
          <a:avLst/>
        </a:prstGeom>
      </xdr:spPr>
    </xdr:pic>
    <xdr:clientData/>
  </xdr:oneCellAnchor>
  <xdr:oneCellAnchor>
    <xdr:from>
      <xdr:col>4</xdr:col>
      <xdr:colOff>266700</xdr:colOff>
      <xdr:row>231</xdr:row>
      <xdr:rowOff>38102</xdr:rowOff>
    </xdr:from>
    <xdr:ext cx="1319403" cy="491981"/>
    <xdr:pic>
      <xdr:nvPicPr>
        <xdr:cNvPr id="534" name="Image 533">
          <a:extLst>
            <a:ext uri="{FF2B5EF4-FFF2-40B4-BE49-F238E27FC236}">
              <a16:creationId xmlns:a16="http://schemas.microsoft.com/office/drawing/2014/main" id="{6BA44736-0BD9-492B-9459-8B10630647B2}"/>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118936" y="42896466"/>
          <a:ext cx="491981" cy="1319403"/>
        </a:xfrm>
        <a:prstGeom prst="rect">
          <a:avLst/>
        </a:prstGeom>
      </xdr:spPr>
    </xdr:pic>
    <xdr:clientData/>
  </xdr:oneCellAnchor>
  <xdr:oneCellAnchor>
    <xdr:from>
      <xdr:col>4</xdr:col>
      <xdr:colOff>285749</xdr:colOff>
      <xdr:row>299</xdr:row>
      <xdr:rowOff>9524</xdr:rowOff>
    </xdr:from>
    <xdr:ext cx="1319403" cy="491981"/>
    <xdr:pic>
      <xdr:nvPicPr>
        <xdr:cNvPr id="535" name="Image 534">
          <a:extLst>
            <a:ext uri="{FF2B5EF4-FFF2-40B4-BE49-F238E27FC236}">
              <a16:creationId xmlns:a16="http://schemas.microsoft.com/office/drawing/2014/main" id="{EC36CC67-1D5A-4E18-8FA9-2926098FDC73}"/>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137985" y="53831163"/>
          <a:ext cx="491981" cy="1319403"/>
        </a:xfrm>
        <a:prstGeom prst="rect">
          <a:avLst/>
        </a:prstGeom>
      </xdr:spPr>
    </xdr:pic>
    <xdr:clientData/>
  </xdr:oneCellAnchor>
  <xdr:oneCellAnchor>
    <xdr:from>
      <xdr:col>8</xdr:col>
      <xdr:colOff>552449</xdr:colOff>
      <xdr:row>299</xdr:row>
      <xdr:rowOff>47623</xdr:rowOff>
    </xdr:from>
    <xdr:ext cx="973858" cy="449568"/>
    <xdr:pic>
      <xdr:nvPicPr>
        <xdr:cNvPr id="536" name="Image 535">
          <a:extLst>
            <a:ext uri="{FF2B5EF4-FFF2-40B4-BE49-F238E27FC236}">
              <a16:creationId xmlns:a16="http://schemas.microsoft.com/office/drawing/2014/main" id="{DF9C8C53-554A-444D-BDB0-2296114F6826}"/>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rot="6485810">
          <a:off x="6310519" y="54020828"/>
          <a:ext cx="449568" cy="973858"/>
        </a:xfrm>
        <a:prstGeom prst="rect">
          <a:avLst/>
        </a:prstGeom>
      </xdr:spPr>
    </xdr:pic>
    <xdr:clientData/>
  </xdr:oneCellAnchor>
  <xdr:oneCellAnchor>
    <xdr:from>
      <xdr:col>12</xdr:col>
      <xdr:colOff>388750</xdr:colOff>
      <xdr:row>299</xdr:row>
      <xdr:rowOff>58356</xdr:rowOff>
    </xdr:from>
    <xdr:ext cx="1133592" cy="432861"/>
    <xdr:pic>
      <xdr:nvPicPr>
        <xdr:cNvPr id="537" name="Image 536">
          <a:extLst>
            <a:ext uri="{FF2B5EF4-FFF2-40B4-BE49-F238E27FC236}">
              <a16:creationId xmlns:a16="http://schemas.microsoft.com/office/drawing/2014/main" id="{C229AA16-4E2D-46F9-B46B-E3527B0BF4F4}"/>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6597380">
          <a:off x="8359115" y="53943341"/>
          <a:ext cx="432861" cy="1133592"/>
        </a:xfrm>
        <a:prstGeom prst="rect">
          <a:avLst/>
        </a:prstGeom>
      </xdr:spPr>
    </xdr:pic>
    <xdr:clientData/>
  </xdr:oneCellAnchor>
  <xdr:oneCellAnchor>
    <xdr:from>
      <xdr:col>4</xdr:col>
      <xdr:colOff>247650</xdr:colOff>
      <xdr:row>368</xdr:row>
      <xdr:rowOff>0</xdr:rowOff>
    </xdr:from>
    <xdr:ext cx="1319403" cy="491981"/>
    <xdr:pic>
      <xdr:nvPicPr>
        <xdr:cNvPr id="538" name="Image 537">
          <a:extLst>
            <a:ext uri="{FF2B5EF4-FFF2-40B4-BE49-F238E27FC236}">
              <a16:creationId xmlns:a16="http://schemas.microsoft.com/office/drawing/2014/main" id="{397939BB-100B-444C-BCE2-377D7B326712}"/>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099886" y="65156389"/>
          <a:ext cx="491981" cy="1319403"/>
        </a:xfrm>
        <a:prstGeom prst="rect">
          <a:avLst/>
        </a:prstGeom>
      </xdr:spPr>
    </xdr:pic>
    <xdr:clientData/>
  </xdr:oneCellAnchor>
  <xdr:oneCellAnchor>
    <xdr:from>
      <xdr:col>8</xdr:col>
      <xdr:colOff>514350</xdr:colOff>
      <xdr:row>368</xdr:row>
      <xdr:rowOff>38099</xdr:rowOff>
    </xdr:from>
    <xdr:ext cx="973858" cy="449568"/>
    <xdr:pic>
      <xdr:nvPicPr>
        <xdr:cNvPr id="539" name="Image 538">
          <a:extLst>
            <a:ext uri="{FF2B5EF4-FFF2-40B4-BE49-F238E27FC236}">
              <a16:creationId xmlns:a16="http://schemas.microsoft.com/office/drawing/2014/main" id="{740B200A-E86A-4ED3-96E4-F335F4FE7958}"/>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rot="6485810">
          <a:off x="6272420" y="65346054"/>
          <a:ext cx="449568" cy="973858"/>
        </a:xfrm>
        <a:prstGeom prst="rect">
          <a:avLst/>
        </a:prstGeom>
      </xdr:spPr>
    </xdr:pic>
    <xdr:clientData/>
  </xdr:oneCellAnchor>
  <xdr:oneCellAnchor>
    <xdr:from>
      <xdr:col>12</xdr:col>
      <xdr:colOff>350651</xdr:colOff>
      <xdr:row>368</xdr:row>
      <xdr:rowOff>48832</xdr:rowOff>
    </xdr:from>
    <xdr:ext cx="1133592" cy="432861"/>
    <xdr:pic>
      <xdr:nvPicPr>
        <xdr:cNvPr id="540" name="Image 539">
          <a:extLst>
            <a:ext uri="{FF2B5EF4-FFF2-40B4-BE49-F238E27FC236}">
              <a16:creationId xmlns:a16="http://schemas.microsoft.com/office/drawing/2014/main" id="{64CA6A79-6C24-4734-8AEB-38B86EB878F6}"/>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6597380">
          <a:off x="8321016" y="65268567"/>
          <a:ext cx="432861" cy="1133592"/>
        </a:xfrm>
        <a:prstGeom prst="rect">
          <a:avLst/>
        </a:prstGeom>
      </xdr:spPr>
    </xdr:pic>
    <xdr:clientData/>
  </xdr:oneCellAnchor>
  <xdr:oneCellAnchor>
    <xdr:from>
      <xdr:col>4</xdr:col>
      <xdr:colOff>276226</xdr:colOff>
      <xdr:row>408</xdr:row>
      <xdr:rowOff>19049</xdr:rowOff>
    </xdr:from>
    <xdr:ext cx="1319403" cy="491981"/>
    <xdr:pic>
      <xdr:nvPicPr>
        <xdr:cNvPr id="541" name="Image 540">
          <a:extLst>
            <a:ext uri="{FF2B5EF4-FFF2-40B4-BE49-F238E27FC236}">
              <a16:creationId xmlns:a16="http://schemas.microsoft.com/office/drawing/2014/main" id="{F69F5236-FB3B-42EE-99D9-C6E39C5EAA8E}"/>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128462" y="71928663"/>
          <a:ext cx="491981" cy="1319403"/>
        </a:xfrm>
        <a:prstGeom prst="rect">
          <a:avLst/>
        </a:prstGeom>
      </xdr:spPr>
    </xdr:pic>
    <xdr:clientData/>
  </xdr:oneCellAnchor>
  <xdr:oneCellAnchor>
    <xdr:from>
      <xdr:col>8</xdr:col>
      <xdr:colOff>542926</xdr:colOff>
      <xdr:row>408</xdr:row>
      <xdr:rowOff>57148</xdr:rowOff>
    </xdr:from>
    <xdr:ext cx="973858" cy="449568"/>
    <xdr:pic>
      <xdr:nvPicPr>
        <xdr:cNvPr id="542" name="Image 541">
          <a:extLst>
            <a:ext uri="{FF2B5EF4-FFF2-40B4-BE49-F238E27FC236}">
              <a16:creationId xmlns:a16="http://schemas.microsoft.com/office/drawing/2014/main" id="{DA855299-4125-4C6A-9D88-2EDC449A55C9}"/>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rot="6485810">
          <a:off x="6300996" y="72118328"/>
          <a:ext cx="449568" cy="973858"/>
        </a:xfrm>
        <a:prstGeom prst="rect">
          <a:avLst/>
        </a:prstGeom>
      </xdr:spPr>
    </xdr:pic>
    <xdr:clientData/>
  </xdr:oneCellAnchor>
  <xdr:oneCellAnchor>
    <xdr:from>
      <xdr:col>12</xdr:col>
      <xdr:colOff>379227</xdr:colOff>
      <xdr:row>408</xdr:row>
      <xdr:rowOff>67881</xdr:rowOff>
    </xdr:from>
    <xdr:ext cx="1133592" cy="432861"/>
    <xdr:pic>
      <xdr:nvPicPr>
        <xdr:cNvPr id="543" name="Image 542">
          <a:extLst>
            <a:ext uri="{FF2B5EF4-FFF2-40B4-BE49-F238E27FC236}">
              <a16:creationId xmlns:a16="http://schemas.microsoft.com/office/drawing/2014/main" id="{539AB431-8C2C-40C2-A27A-C5125A4CA65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6597380">
          <a:off x="8349592" y="72040841"/>
          <a:ext cx="432861" cy="1133592"/>
        </a:xfrm>
        <a:prstGeom prst="rect">
          <a:avLst/>
        </a:prstGeom>
      </xdr:spPr>
    </xdr:pic>
    <xdr:clientData/>
  </xdr:oneCellAnchor>
  <xdr:oneCellAnchor>
    <xdr:from>
      <xdr:col>4</xdr:col>
      <xdr:colOff>333376</xdr:colOff>
      <xdr:row>256</xdr:row>
      <xdr:rowOff>28576</xdr:rowOff>
    </xdr:from>
    <xdr:ext cx="1319403" cy="491981"/>
    <xdr:pic>
      <xdr:nvPicPr>
        <xdr:cNvPr id="544" name="Image 543">
          <a:extLst>
            <a:ext uri="{FF2B5EF4-FFF2-40B4-BE49-F238E27FC236}">
              <a16:creationId xmlns:a16="http://schemas.microsoft.com/office/drawing/2014/main" id="{2897FAFD-C457-4A54-A541-BBBC41B08EC8}"/>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185612" y="46887440"/>
          <a:ext cx="491981" cy="1319403"/>
        </a:xfrm>
        <a:prstGeom prst="rect">
          <a:avLst/>
        </a:prstGeom>
      </xdr:spPr>
    </xdr:pic>
    <xdr:clientData/>
  </xdr:oneCellAnchor>
  <xdr:oneCellAnchor>
    <xdr:from>
      <xdr:col>8</xdr:col>
      <xdr:colOff>542926</xdr:colOff>
      <xdr:row>256</xdr:row>
      <xdr:rowOff>28575</xdr:rowOff>
    </xdr:from>
    <xdr:ext cx="973858" cy="449568"/>
    <xdr:pic>
      <xdr:nvPicPr>
        <xdr:cNvPr id="545" name="Image 544">
          <a:extLst>
            <a:ext uri="{FF2B5EF4-FFF2-40B4-BE49-F238E27FC236}">
              <a16:creationId xmlns:a16="http://schemas.microsoft.com/office/drawing/2014/main" id="{1D106D79-13A1-4F63-A200-3B8675BB8973}"/>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rot="6485810">
          <a:off x="6300996" y="47039005"/>
          <a:ext cx="449568" cy="973858"/>
        </a:xfrm>
        <a:prstGeom prst="rect">
          <a:avLst/>
        </a:prstGeom>
      </xdr:spPr>
    </xdr:pic>
    <xdr:clientData/>
  </xdr:oneCellAnchor>
  <xdr:oneCellAnchor>
    <xdr:from>
      <xdr:col>12</xdr:col>
      <xdr:colOff>379227</xdr:colOff>
      <xdr:row>256</xdr:row>
      <xdr:rowOff>39308</xdr:rowOff>
    </xdr:from>
    <xdr:ext cx="1133592" cy="432861"/>
    <xdr:pic>
      <xdr:nvPicPr>
        <xdr:cNvPr id="546" name="Image 545">
          <a:extLst>
            <a:ext uri="{FF2B5EF4-FFF2-40B4-BE49-F238E27FC236}">
              <a16:creationId xmlns:a16="http://schemas.microsoft.com/office/drawing/2014/main" id="{9C8B3025-DABA-4CD8-83B6-8A37F09686C2}"/>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6597380">
          <a:off x="8349592" y="46961518"/>
          <a:ext cx="432861" cy="1133592"/>
        </a:xfrm>
        <a:prstGeom prst="rect">
          <a:avLst/>
        </a:prstGeom>
      </xdr:spPr>
    </xdr:pic>
    <xdr:clientData/>
  </xdr:oneCellAnchor>
  <xdr:twoCellAnchor editAs="oneCell">
    <xdr:from>
      <xdr:col>4</xdr:col>
      <xdr:colOff>304799</xdr:colOff>
      <xdr:row>499</xdr:row>
      <xdr:rowOff>732</xdr:rowOff>
    </xdr:from>
    <xdr:to>
      <xdr:col>6</xdr:col>
      <xdr:colOff>688383</xdr:colOff>
      <xdr:row>501</xdr:row>
      <xdr:rowOff>155794</xdr:rowOff>
    </xdr:to>
    <xdr:pic>
      <xdr:nvPicPr>
        <xdr:cNvPr id="547" name="Image 546">
          <a:extLst>
            <a:ext uri="{FF2B5EF4-FFF2-40B4-BE49-F238E27FC236}">
              <a16:creationId xmlns:a16="http://schemas.microsoft.com/office/drawing/2014/main" id="{539F5949-8FC8-414C-ADAE-31783713FE25}"/>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171910" y="92155146"/>
          <a:ext cx="497962" cy="1355134"/>
        </a:xfrm>
        <a:prstGeom prst="rect">
          <a:avLst/>
        </a:prstGeom>
      </xdr:spPr>
    </xdr:pic>
    <xdr:clientData/>
  </xdr:twoCellAnchor>
  <xdr:twoCellAnchor editAs="oneCell">
    <xdr:from>
      <xdr:col>12</xdr:col>
      <xdr:colOff>426505</xdr:colOff>
      <xdr:row>499</xdr:row>
      <xdr:rowOff>28269</xdr:rowOff>
    </xdr:from>
    <xdr:to>
      <xdr:col>14</xdr:col>
      <xdr:colOff>568614</xdr:colOff>
      <xdr:row>502</xdr:row>
      <xdr:rowOff>4265</xdr:rowOff>
    </xdr:to>
    <xdr:pic>
      <xdr:nvPicPr>
        <xdr:cNvPr id="548" name="Image 547">
          <a:extLst>
            <a:ext uri="{FF2B5EF4-FFF2-40B4-BE49-F238E27FC236}">
              <a16:creationId xmlns:a16="http://schemas.microsoft.com/office/drawing/2014/main" id="{4665135C-EA93-47C2-8C0B-94189E92627A}"/>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rot="6691657">
          <a:off x="8372449" y="92285325"/>
          <a:ext cx="490346" cy="1142234"/>
        </a:xfrm>
        <a:prstGeom prst="rect">
          <a:avLst/>
        </a:prstGeom>
      </xdr:spPr>
    </xdr:pic>
    <xdr:clientData/>
  </xdr:twoCellAnchor>
  <xdr:twoCellAnchor editAs="oneCell">
    <xdr:from>
      <xdr:col>8</xdr:col>
      <xdr:colOff>501152</xdr:colOff>
      <xdr:row>498</xdr:row>
      <xdr:rowOff>161925</xdr:rowOff>
    </xdr:from>
    <xdr:to>
      <xdr:col>10</xdr:col>
      <xdr:colOff>529541</xdr:colOff>
      <xdr:row>502</xdr:row>
      <xdr:rowOff>111398</xdr:rowOff>
    </xdr:to>
    <xdr:pic>
      <xdr:nvPicPr>
        <xdr:cNvPr id="549" name="Image 548">
          <a:extLst>
            <a:ext uri="{FF2B5EF4-FFF2-40B4-BE49-F238E27FC236}">
              <a16:creationId xmlns:a16="http://schemas.microsoft.com/office/drawing/2014/main" id="{190613D2-24DE-4FAD-B590-EB10124801C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rot="18248697">
          <a:off x="6236560" y="92333992"/>
          <a:ext cx="635273" cy="1114239"/>
        </a:xfrm>
        <a:prstGeom prst="rect">
          <a:avLst/>
        </a:prstGeom>
      </xdr:spPr>
    </xdr:pic>
    <xdr:clientData/>
  </xdr:twoCellAnchor>
  <xdr:twoCellAnchor editAs="oneCell">
    <xdr:from>
      <xdr:col>4</xdr:col>
      <xdr:colOff>266700</xdr:colOff>
      <xdr:row>579</xdr:row>
      <xdr:rowOff>732</xdr:rowOff>
    </xdr:from>
    <xdr:to>
      <xdr:col>6</xdr:col>
      <xdr:colOff>650284</xdr:colOff>
      <xdr:row>581</xdr:row>
      <xdr:rowOff>155794</xdr:rowOff>
    </xdr:to>
    <xdr:pic>
      <xdr:nvPicPr>
        <xdr:cNvPr id="550" name="Image 549">
          <a:extLst>
            <a:ext uri="{FF2B5EF4-FFF2-40B4-BE49-F238E27FC236}">
              <a16:creationId xmlns:a16="http://schemas.microsoft.com/office/drawing/2014/main" id="{5C19F6B7-194E-4DD3-B18C-D2CE9CE8BFC2}"/>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133811" y="104718621"/>
          <a:ext cx="497962" cy="1355134"/>
        </a:xfrm>
        <a:prstGeom prst="rect">
          <a:avLst/>
        </a:prstGeom>
      </xdr:spPr>
    </xdr:pic>
    <xdr:clientData/>
  </xdr:twoCellAnchor>
  <xdr:twoCellAnchor editAs="oneCell">
    <xdr:from>
      <xdr:col>12</xdr:col>
      <xdr:colOff>388406</xdr:colOff>
      <xdr:row>579</xdr:row>
      <xdr:rowOff>28269</xdr:rowOff>
    </xdr:from>
    <xdr:to>
      <xdr:col>14</xdr:col>
      <xdr:colOff>530515</xdr:colOff>
      <xdr:row>582</xdr:row>
      <xdr:rowOff>4265</xdr:rowOff>
    </xdr:to>
    <xdr:pic>
      <xdr:nvPicPr>
        <xdr:cNvPr id="551" name="Image 550">
          <a:extLst>
            <a:ext uri="{FF2B5EF4-FFF2-40B4-BE49-F238E27FC236}">
              <a16:creationId xmlns:a16="http://schemas.microsoft.com/office/drawing/2014/main" id="{FD7F4241-6961-497B-89AE-5B618CBDEC49}"/>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rot="6691657">
          <a:off x="8334350" y="104848800"/>
          <a:ext cx="490346" cy="1142234"/>
        </a:xfrm>
        <a:prstGeom prst="rect">
          <a:avLst/>
        </a:prstGeom>
      </xdr:spPr>
    </xdr:pic>
    <xdr:clientData/>
  </xdr:twoCellAnchor>
  <xdr:twoCellAnchor editAs="oneCell">
    <xdr:from>
      <xdr:col>8</xdr:col>
      <xdr:colOff>463053</xdr:colOff>
      <xdr:row>578</xdr:row>
      <xdr:rowOff>161925</xdr:rowOff>
    </xdr:from>
    <xdr:to>
      <xdr:col>10</xdr:col>
      <xdr:colOff>491442</xdr:colOff>
      <xdr:row>582</xdr:row>
      <xdr:rowOff>111398</xdr:rowOff>
    </xdr:to>
    <xdr:pic>
      <xdr:nvPicPr>
        <xdr:cNvPr id="552" name="Image 551">
          <a:extLst>
            <a:ext uri="{FF2B5EF4-FFF2-40B4-BE49-F238E27FC236}">
              <a16:creationId xmlns:a16="http://schemas.microsoft.com/office/drawing/2014/main" id="{827A236A-0FF1-4F43-851C-E8EDE6212CA2}"/>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rot="18248697">
          <a:off x="6198461" y="104897467"/>
          <a:ext cx="635273" cy="1114239"/>
        </a:xfrm>
        <a:prstGeom prst="rect">
          <a:avLst/>
        </a:prstGeom>
      </xdr:spPr>
    </xdr:pic>
    <xdr:clientData/>
  </xdr:twoCellAnchor>
  <xdr:twoCellAnchor editAs="oneCell">
    <xdr:from>
      <xdr:col>4</xdr:col>
      <xdr:colOff>295275</xdr:colOff>
      <xdr:row>693</xdr:row>
      <xdr:rowOff>732</xdr:rowOff>
    </xdr:from>
    <xdr:to>
      <xdr:col>6</xdr:col>
      <xdr:colOff>682669</xdr:colOff>
      <xdr:row>695</xdr:row>
      <xdr:rowOff>155794</xdr:rowOff>
    </xdr:to>
    <xdr:pic>
      <xdr:nvPicPr>
        <xdr:cNvPr id="553" name="Image 552">
          <a:extLst>
            <a:ext uri="{FF2B5EF4-FFF2-40B4-BE49-F238E27FC236}">
              <a16:creationId xmlns:a16="http://schemas.microsoft.com/office/drawing/2014/main" id="{B55624BE-6C18-419D-81E8-13B035CFB9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164291" y="122899941"/>
          <a:ext cx="497962" cy="1358944"/>
        </a:xfrm>
        <a:prstGeom prst="rect">
          <a:avLst/>
        </a:prstGeom>
      </xdr:spPr>
    </xdr:pic>
    <xdr:clientData/>
  </xdr:twoCellAnchor>
  <xdr:twoCellAnchor editAs="oneCell">
    <xdr:from>
      <xdr:col>12</xdr:col>
      <xdr:colOff>416981</xdr:colOff>
      <xdr:row>693</xdr:row>
      <xdr:rowOff>28269</xdr:rowOff>
    </xdr:from>
    <xdr:to>
      <xdr:col>14</xdr:col>
      <xdr:colOff>538135</xdr:colOff>
      <xdr:row>696</xdr:row>
      <xdr:rowOff>4265</xdr:rowOff>
    </xdr:to>
    <xdr:pic>
      <xdr:nvPicPr>
        <xdr:cNvPr id="554" name="Image 553">
          <a:extLst>
            <a:ext uri="{FF2B5EF4-FFF2-40B4-BE49-F238E27FC236}">
              <a16:creationId xmlns:a16="http://schemas.microsoft.com/office/drawing/2014/main" id="{B0BF6807-A9A3-4367-96D2-57B3EC1ED4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rot="6691657">
          <a:off x="8352448" y="123042502"/>
          <a:ext cx="490346" cy="1121279"/>
        </a:xfrm>
        <a:prstGeom prst="rect">
          <a:avLst/>
        </a:prstGeom>
      </xdr:spPr>
    </xdr:pic>
    <xdr:clientData/>
  </xdr:twoCellAnchor>
  <xdr:twoCellAnchor editAs="oneCell">
    <xdr:from>
      <xdr:col>8</xdr:col>
      <xdr:colOff>491628</xdr:colOff>
      <xdr:row>692</xdr:row>
      <xdr:rowOff>161925</xdr:rowOff>
    </xdr:from>
    <xdr:to>
      <xdr:col>10</xdr:col>
      <xdr:colOff>499062</xdr:colOff>
      <xdr:row>696</xdr:row>
      <xdr:rowOff>111398</xdr:rowOff>
    </xdr:to>
    <xdr:pic>
      <xdr:nvPicPr>
        <xdr:cNvPr id="555" name="Image 554">
          <a:extLst>
            <a:ext uri="{FF2B5EF4-FFF2-40B4-BE49-F238E27FC236}">
              <a16:creationId xmlns:a16="http://schemas.microsoft.com/office/drawing/2014/main" id="{EB024375-0C31-46CF-89E6-E6F27D4124C3}"/>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rot="18248697">
          <a:off x="6216558" y="123091170"/>
          <a:ext cx="635273" cy="1093284"/>
        </a:xfrm>
        <a:prstGeom prst="rect">
          <a:avLst/>
        </a:prstGeom>
      </xdr:spPr>
    </xdr:pic>
    <xdr:clientData/>
  </xdr:twoCellAnchor>
  <xdr:oneCellAnchor>
    <xdr:from>
      <xdr:col>4</xdr:col>
      <xdr:colOff>476249</xdr:colOff>
      <xdr:row>636</xdr:row>
      <xdr:rowOff>38100</xdr:rowOff>
    </xdr:from>
    <xdr:ext cx="973858" cy="449568"/>
    <xdr:pic>
      <xdr:nvPicPr>
        <xdr:cNvPr id="556" name="Image 555">
          <a:extLst>
            <a:ext uri="{FF2B5EF4-FFF2-40B4-BE49-F238E27FC236}">
              <a16:creationId xmlns:a16="http://schemas.microsoft.com/office/drawing/2014/main" id="{51CFA3D4-255E-4CE0-A558-636B13727452}"/>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rot="6485810">
          <a:off x="4176919" y="114047380"/>
          <a:ext cx="449568" cy="973858"/>
        </a:xfrm>
        <a:prstGeom prst="rect">
          <a:avLst/>
        </a:prstGeom>
      </xdr:spPr>
    </xdr:pic>
    <xdr:clientData/>
  </xdr:oneCellAnchor>
  <xdr:oneCellAnchor>
    <xdr:from>
      <xdr:col>8</xdr:col>
      <xdr:colOff>388750</xdr:colOff>
      <xdr:row>636</xdr:row>
      <xdr:rowOff>48833</xdr:rowOff>
    </xdr:from>
    <xdr:ext cx="1133592" cy="432861"/>
    <xdr:pic>
      <xdr:nvPicPr>
        <xdr:cNvPr id="557" name="Image 556">
          <a:extLst>
            <a:ext uri="{FF2B5EF4-FFF2-40B4-BE49-F238E27FC236}">
              <a16:creationId xmlns:a16="http://schemas.microsoft.com/office/drawing/2014/main" id="{90247318-7FA7-4ADC-88C9-10221125064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6597380">
          <a:off x="6235040" y="113969893"/>
          <a:ext cx="432861" cy="1133592"/>
        </a:xfrm>
        <a:prstGeom prst="rect">
          <a:avLst/>
        </a:prstGeom>
      </xdr:spPr>
    </xdr:pic>
    <xdr:clientData/>
  </xdr:oneCellAnchor>
  <xdr:oneCellAnchor>
    <xdr:from>
      <xdr:col>4</xdr:col>
      <xdr:colOff>476249</xdr:colOff>
      <xdr:row>750</xdr:row>
      <xdr:rowOff>38100</xdr:rowOff>
    </xdr:from>
    <xdr:ext cx="973858" cy="449568"/>
    <xdr:pic>
      <xdr:nvPicPr>
        <xdr:cNvPr id="558" name="Image 557">
          <a:extLst>
            <a:ext uri="{FF2B5EF4-FFF2-40B4-BE49-F238E27FC236}">
              <a16:creationId xmlns:a16="http://schemas.microsoft.com/office/drawing/2014/main" id="{1498AF80-9AB0-4851-B572-13066E561FBE}"/>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rot="6485810">
          <a:off x="4176919" y="132335380"/>
          <a:ext cx="449568" cy="973858"/>
        </a:xfrm>
        <a:prstGeom prst="rect">
          <a:avLst/>
        </a:prstGeom>
      </xdr:spPr>
    </xdr:pic>
    <xdr:clientData/>
  </xdr:oneCellAnchor>
  <xdr:oneCellAnchor>
    <xdr:from>
      <xdr:col>8</xdr:col>
      <xdr:colOff>388750</xdr:colOff>
      <xdr:row>750</xdr:row>
      <xdr:rowOff>48833</xdr:rowOff>
    </xdr:from>
    <xdr:ext cx="1133592" cy="432861"/>
    <xdr:pic>
      <xdr:nvPicPr>
        <xdr:cNvPr id="559" name="Image 558">
          <a:extLst>
            <a:ext uri="{FF2B5EF4-FFF2-40B4-BE49-F238E27FC236}">
              <a16:creationId xmlns:a16="http://schemas.microsoft.com/office/drawing/2014/main" id="{357375AB-C187-46CF-A634-8F16709A9C1C}"/>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6597380">
          <a:off x="6235040" y="132257893"/>
          <a:ext cx="432861" cy="1133592"/>
        </a:xfrm>
        <a:prstGeom prst="rect">
          <a:avLst/>
        </a:prstGeom>
      </xdr:spPr>
    </xdr:pic>
    <xdr:clientData/>
  </xdr:oneCellAnchor>
  <xdr:twoCellAnchor editAs="oneCell">
    <xdr:from>
      <xdr:col>4</xdr:col>
      <xdr:colOff>276225</xdr:colOff>
      <xdr:row>807</xdr:row>
      <xdr:rowOff>143607</xdr:rowOff>
    </xdr:from>
    <xdr:to>
      <xdr:col>6</xdr:col>
      <xdr:colOff>652189</xdr:colOff>
      <xdr:row>810</xdr:row>
      <xdr:rowOff>148174</xdr:rowOff>
    </xdr:to>
    <xdr:pic>
      <xdr:nvPicPr>
        <xdr:cNvPr id="560" name="Image 559">
          <a:extLst>
            <a:ext uri="{FF2B5EF4-FFF2-40B4-BE49-F238E27FC236}">
              <a16:creationId xmlns:a16="http://schemas.microsoft.com/office/drawing/2014/main" id="{0C066C80-F54C-4968-92C9-19C88695CDDE}"/>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129048" y="141270809"/>
          <a:ext cx="518917" cy="1347514"/>
        </a:xfrm>
        <a:prstGeom prst="rect">
          <a:avLst/>
        </a:prstGeom>
      </xdr:spPr>
    </xdr:pic>
    <xdr:clientData/>
  </xdr:twoCellAnchor>
  <xdr:twoCellAnchor editAs="oneCell">
    <xdr:from>
      <xdr:col>12</xdr:col>
      <xdr:colOff>397931</xdr:colOff>
      <xdr:row>807</xdr:row>
      <xdr:rowOff>171144</xdr:rowOff>
    </xdr:from>
    <xdr:to>
      <xdr:col>14</xdr:col>
      <xdr:colOff>530515</xdr:colOff>
      <xdr:row>810</xdr:row>
      <xdr:rowOff>149045</xdr:rowOff>
    </xdr:to>
    <xdr:pic>
      <xdr:nvPicPr>
        <xdr:cNvPr id="561" name="Image 560">
          <a:extLst>
            <a:ext uri="{FF2B5EF4-FFF2-40B4-BE49-F238E27FC236}">
              <a16:creationId xmlns:a16="http://schemas.microsoft.com/office/drawing/2014/main" id="{AC754AEB-A748-4DD8-B866-A89470626811}"/>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rot="6691657">
          <a:off x="8338160" y="141392415"/>
          <a:ext cx="492251" cy="1132709"/>
        </a:xfrm>
        <a:prstGeom prst="rect">
          <a:avLst/>
        </a:prstGeom>
      </xdr:spPr>
    </xdr:pic>
    <xdr:clientData/>
  </xdr:twoCellAnchor>
  <xdr:twoCellAnchor editAs="oneCell">
    <xdr:from>
      <xdr:col>8</xdr:col>
      <xdr:colOff>472578</xdr:colOff>
      <xdr:row>807</xdr:row>
      <xdr:rowOff>133350</xdr:rowOff>
    </xdr:from>
    <xdr:to>
      <xdr:col>10</xdr:col>
      <xdr:colOff>491442</xdr:colOff>
      <xdr:row>811</xdr:row>
      <xdr:rowOff>75203</xdr:rowOff>
    </xdr:to>
    <xdr:pic>
      <xdr:nvPicPr>
        <xdr:cNvPr id="562" name="Image 561">
          <a:extLst>
            <a:ext uri="{FF2B5EF4-FFF2-40B4-BE49-F238E27FC236}">
              <a16:creationId xmlns:a16="http://schemas.microsoft.com/office/drawing/2014/main" id="{A184D8DD-B45D-426D-A0D4-04DCC5FF6D1B}"/>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rot="18248697">
          <a:off x="6207033" y="141436320"/>
          <a:ext cx="627653" cy="1104714"/>
        </a:xfrm>
        <a:prstGeom prst="rect">
          <a:avLst/>
        </a:prstGeom>
      </xdr:spPr>
    </xdr:pic>
    <xdr:clientData/>
  </xdr:twoCellAnchor>
  <xdr:twoCellAnchor editAs="oneCell">
    <xdr:from>
      <xdr:col>4</xdr:col>
      <xdr:colOff>295275</xdr:colOff>
      <xdr:row>901</xdr:row>
      <xdr:rowOff>143607</xdr:rowOff>
    </xdr:from>
    <xdr:to>
      <xdr:col>6</xdr:col>
      <xdr:colOff>682669</xdr:colOff>
      <xdr:row>904</xdr:row>
      <xdr:rowOff>148174</xdr:rowOff>
    </xdr:to>
    <xdr:pic>
      <xdr:nvPicPr>
        <xdr:cNvPr id="563" name="Image 562">
          <a:extLst>
            <a:ext uri="{FF2B5EF4-FFF2-40B4-BE49-F238E27FC236}">
              <a16:creationId xmlns:a16="http://schemas.microsoft.com/office/drawing/2014/main" id="{DA826EF9-EFFD-4BA9-BD02-195DA2563216}"/>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153813" y="156219344"/>
          <a:ext cx="518917" cy="1358944"/>
        </a:xfrm>
        <a:prstGeom prst="rect">
          <a:avLst/>
        </a:prstGeom>
      </xdr:spPr>
    </xdr:pic>
    <xdr:clientData/>
  </xdr:twoCellAnchor>
  <xdr:twoCellAnchor editAs="oneCell">
    <xdr:from>
      <xdr:col>12</xdr:col>
      <xdr:colOff>416981</xdr:colOff>
      <xdr:row>901</xdr:row>
      <xdr:rowOff>171144</xdr:rowOff>
    </xdr:from>
    <xdr:to>
      <xdr:col>14</xdr:col>
      <xdr:colOff>538135</xdr:colOff>
      <xdr:row>904</xdr:row>
      <xdr:rowOff>149045</xdr:rowOff>
    </xdr:to>
    <xdr:pic>
      <xdr:nvPicPr>
        <xdr:cNvPr id="564" name="Image 563">
          <a:extLst>
            <a:ext uri="{FF2B5EF4-FFF2-40B4-BE49-F238E27FC236}">
              <a16:creationId xmlns:a16="http://schemas.microsoft.com/office/drawing/2014/main" id="{85026230-09AA-407B-ADF7-0E56D0A83449}"/>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rot="6691657">
          <a:off x="8351495" y="156352380"/>
          <a:ext cx="492251" cy="1121279"/>
        </a:xfrm>
        <a:prstGeom prst="rect">
          <a:avLst/>
        </a:prstGeom>
      </xdr:spPr>
    </xdr:pic>
    <xdr:clientData/>
  </xdr:twoCellAnchor>
  <xdr:twoCellAnchor editAs="oneCell">
    <xdr:from>
      <xdr:col>8</xdr:col>
      <xdr:colOff>491628</xdr:colOff>
      <xdr:row>901</xdr:row>
      <xdr:rowOff>133350</xdr:rowOff>
    </xdr:from>
    <xdr:to>
      <xdr:col>10</xdr:col>
      <xdr:colOff>499062</xdr:colOff>
      <xdr:row>905</xdr:row>
      <xdr:rowOff>75203</xdr:rowOff>
    </xdr:to>
    <xdr:pic>
      <xdr:nvPicPr>
        <xdr:cNvPr id="565" name="Image 564">
          <a:extLst>
            <a:ext uri="{FF2B5EF4-FFF2-40B4-BE49-F238E27FC236}">
              <a16:creationId xmlns:a16="http://schemas.microsoft.com/office/drawing/2014/main" id="{0F598A59-DCFD-4EA5-A28A-6537DE31392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rot="18248697">
          <a:off x="6220368" y="156396285"/>
          <a:ext cx="627653" cy="1093284"/>
        </a:xfrm>
        <a:prstGeom prst="rect">
          <a:avLst/>
        </a:prstGeom>
      </xdr:spPr>
    </xdr:pic>
    <xdr:clientData/>
  </xdr:twoCellAnchor>
  <xdr:twoCellAnchor editAs="oneCell">
    <xdr:from>
      <xdr:col>4</xdr:col>
      <xdr:colOff>304801</xdr:colOff>
      <xdr:row>1027</xdr:row>
      <xdr:rowOff>153131</xdr:rowOff>
    </xdr:from>
    <xdr:to>
      <xdr:col>6</xdr:col>
      <xdr:colOff>688385</xdr:colOff>
      <xdr:row>1030</xdr:row>
      <xdr:rowOff>148173</xdr:rowOff>
    </xdr:to>
    <xdr:pic>
      <xdr:nvPicPr>
        <xdr:cNvPr id="566" name="Image 565">
          <a:extLst>
            <a:ext uri="{FF2B5EF4-FFF2-40B4-BE49-F238E27FC236}">
              <a16:creationId xmlns:a16="http://schemas.microsoft.com/office/drawing/2014/main" id="{A164EC76-AFC3-4603-B28B-79349A002655}"/>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166197" y="176114210"/>
          <a:ext cx="509392" cy="1355134"/>
        </a:xfrm>
        <a:prstGeom prst="rect">
          <a:avLst/>
        </a:prstGeom>
      </xdr:spPr>
    </xdr:pic>
    <xdr:clientData/>
  </xdr:twoCellAnchor>
  <xdr:twoCellAnchor editAs="oneCell">
    <xdr:from>
      <xdr:col>12</xdr:col>
      <xdr:colOff>426507</xdr:colOff>
      <xdr:row>1028</xdr:row>
      <xdr:rowOff>9218</xdr:rowOff>
    </xdr:from>
    <xdr:to>
      <xdr:col>14</xdr:col>
      <xdr:colOff>568616</xdr:colOff>
      <xdr:row>1030</xdr:row>
      <xdr:rowOff>156664</xdr:rowOff>
    </xdr:to>
    <xdr:pic>
      <xdr:nvPicPr>
        <xdr:cNvPr id="567" name="Image 566">
          <a:extLst>
            <a:ext uri="{FF2B5EF4-FFF2-40B4-BE49-F238E27FC236}">
              <a16:creationId xmlns:a16="http://schemas.microsoft.com/office/drawing/2014/main" id="{FE054F15-2FE8-4EBB-BBF5-88F5F0AFFB6E}"/>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rot="6691657">
          <a:off x="8372451" y="176238674"/>
          <a:ext cx="490346" cy="1142234"/>
        </a:xfrm>
        <a:prstGeom prst="rect">
          <a:avLst/>
        </a:prstGeom>
      </xdr:spPr>
    </xdr:pic>
    <xdr:clientData/>
  </xdr:twoCellAnchor>
  <xdr:twoCellAnchor editAs="oneCell">
    <xdr:from>
      <xdr:col>8</xdr:col>
      <xdr:colOff>501154</xdr:colOff>
      <xdr:row>1027</xdr:row>
      <xdr:rowOff>142874</xdr:rowOff>
    </xdr:from>
    <xdr:to>
      <xdr:col>10</xdr:col>
      <xdr:colOff>529543</xdr:colOff>
      <xdr:row>1031</xdr:row>
      <xdr:rowOff>80917</xdr:rowOff>
    </xdr:to>
    <xdr:pic>
      <xdr:nvPicPr>
        <xdr:cNvPr id="568" name="Image 567">
          <a:extLst>
            <a:ext uri="{FF2B5EF4-FFF2-40B4-BE49-F238E27FC236}">
              <a16:creationId xmlns:a16="http://schemas.microsoft.com/office/drawing/2014/main" id="{427A8DDE-89C0-479A-BA91-C4669569788C}"/>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rot="18248697">
          <a:off x="6242277" y="176281626"/>
          <a:ext cx="623843" cy="1114239"/>
        </a:xfrm>
        <a:prstGeom prst="rect">
          <a:avLst/>
        </a:prstGeom>
      </xdr:spPr>
    </xdr:pic>
    <xdr:clientData/>
  </xdr:twoCellAnchor>
  <xdr:twoCellAnchor editAs="oneCell">
    <xdr:from>
      <xdr:col>4</xdr:col>
      <xdr:colOff>295275</xdr:colOff>
      <xdr:row>1142</xdr:row>
      <xdr:rowOff>124557</xdr:rowOff>
    </xdr:from>
    <xdr:to>
      <xdr:col>6</xdr:col>
      <xdr:colOff>682669</xdr:colOff>
      <xdr:row>1145</xdr:row>
      <xdr:rowOff>113884</xdr:rowOff>
    </xdr:to>
    <xdr:pic>
      <xdr:nvPicPr>
        <xdr:cNvPr id="569" name="Image 568">
          <a:extLst>
            <a:ext uri="{FF2B5EF4-FFF2-40B4-BE49-F238E27FC236}">
              <a16:creationId xmlns:a16="http://schemas.microsoft.com/office/drawing/2014/main" id="{3F38830F-477F-490C-A0B1-30DBDBC0D536}"/>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161433" y="194264099"/>
          <a:ext cx="503677" cy="1358944"/>
        </a:xfrm>
        <a:prstGeom prst="rect">
          <a:avLst/>
        </a:prstGeom>
      </xdr:spPr>
    </xdr:pic>
    <xdr:clientData/>
  </xdr:twoCellAnchor>
  <xdr:twoCellAnchor editAs="oneCell">
    <xdr:from>
      <xdr:col>12</xdr:col>
      <xdr:colOff>416981</xdr:colOff>
      <xdr:row>1142</xdr:row>
      <xdr:rowOff>152094</xdr:rowOff>
    </xdr:from>
    <xdr:to>
      <xdr:col>14</xdr:col>
      <xdr:colOff>538135</xdr:colOff>
      <xdr:row>1145</xdr:row>
      <xdr:rowOff>118565</xdr:rowOff>
    </xdr:to>
    <xdr:pic>
      <xdr:nvPicPr>
        <xdr:cNvPr id="570" name="Image 569">
          <a:extLst>
            <a:ext uri="{FF2B5EF4-FFF2-40B4-BE49-F238E27FC236}">
              <a16:creationId xmlns:a16="http://schemas.microsoft.com/office/drawing/2014/main" id="{FB366575-30E4-418B-9075-DCDE769D0BDF}"/>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rot="6691657">
          <a:off x="8357210" y="194399040"/>
          <a:ext cx="480821" cy="1121279"/>
        </a:xfrm>
        <a:prstGeom prst="rect">
          <a:avLst/>
        </a:prstGeom>
      </xdr:spPr>
    </xdr:pic>
    <xdr:clientData/>
  </xdr:twoCellAnchor>
  <xdr:twoCellAnchor editAs="oneCell">
    <xdr:from>
      <xdr:col>8</xdr:col>
      <xdr:colOff>491628</xdr:colOff>
      <xdr:row>1142</xdr:row>
      <xdr:rowOff>114300</xdr:rowOff>
    </xdr:from>
    <xdr:to>
      <xdr:col>10</xdr:col>
      <xdr:colOff>499062</xdr:colOff>
      <xdr:row>1146</xdr:row>
      <xdr:rowOff>73298</xdr:rowOff>
    </xdr:to>
    <xdr:pic>
      <xdr:nvPicPr>
        <xdr:cNvPr id="571" name="Image 570">
          <a:extLst>
            <a:ext uri="{FF2B5EF4-FFF2-40B4-BE49-F238E27FC236}">
              <a16:creationId xmlns:a16="http://schemas.microsoft.com/office/drawing/2014/main" id="{47091C2E-0FAB-4D0D-BB48-99FE1DE35ED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rot="18248697">
          <a:off x="6211796" y="194457232"/>
          <a:ext cx="644798" cy="1093284"/>
        </a:xfrm>
        <a:prstGeom prst="rect">
          <a:avLst/>
        </a:prstGeom>
      </xdr:spPr>
    </xdr:pic>
    <xdr:clientData/>
  </xdr:twoCellAnchor>
  <xdr:twoCellAnchor editAs="oneCell">
    <xdr:from>
      <xdr:col>4</xdr:col>
      <xdr:colOff>390525</xdr:colOff>
      <xdr:row>851</xdr:row>
      <xdr:rowOff>152400</xdr:rowOff>
    </xdr:from>
    <xdr:to>
      <xdr:col>6</xdr:col>
      <xdr:colOff>499727</xdr:colOff>
      <xdr:row>855</xdr:row>
      <xdr:rowOff>40452</xdr:rowOff>
    </xdr:to>
    <xdr:pic>
      <xdr:nvPicPr>
        <xdr:cNvPr id="572" name="Image 571">
          <a:extLst>
            <a:ext uri="{FF2B5EF4-FFF2-40B4-BE49-F238E27FC236}">
              <a16:creationId xmlns:a16="http://schemas.microsoft.com/office/drawing/2014/main" id="{6672DE7C-813B-4BE9-AE6C-121BD5F9EACD}"/>
            </a:ext>
          </a:extLst>
        </xdr:cNvPr>
        <xdr:cNvPicPr>
          <a:picLocks noChangeAspect="1"/>
        </xdr:cNvPicPr>
      </xdr:nvPicPr>
      <xdr:blipFill>
        <a:blip xmlns:r="http://schemas.openxmlformats.org/officeDocument/2006/relationships" r:embed="rId407" cstate="print">
          <a:extLst>
            <a:ext uri="{28A0092B-C50C-407E-A947-70E740481C1C}">
              <a14:useLocalDpi xmlns:a14="http://schemas.microsoft.com/office/drawing/2010/main" val="0"/>
            </a:ext>
          </a:extLst>
        </a:blip>
        <a:stretch>
          <a:fillRect/>
        </a:stretch>
      </xdr:blipFill>
      <xdr:spPr>
        <a:xfrm rot="17702704">
          <a:off x="4082500" y="148527050"/>
          <a:ext cx="573852" cy="1080752"/>
        </a:xfrm>
        <a:prstGeom prst="rect">
          <a:avLst/>
        </a:prstGeom>
      </xdr:spPr>
    </xdr:pic>
    <xdr:clientData/>
  </xdr:twoCellAnchor>
  <xdr:twoCellAnchor editAs="oneCell">
    <xdr:from>
      <xdr:col>4</xdr:col>
      <xdr:colOff>409575</xdr:colOff>
      <xdr:row>922</xdr:row>
      <xdr:rowOff>165526</xdr:rowOff>
    </xdr:from>
    <xdr:to>
      <xdr:col>6</xdr:col>
      <xdr:colOff>530207</xdr:colOff>
      <xdr:row>926</xdr:row>
      <xdr:rowOff>72628</xdr:rowOff>
    </xdr:to>
    <xdr:pic>
      <xdr:nvPicPr>
        <xdr:cNvPr id="573" name="Image 572">
          <a:extLst>
            <a:ext uri="{FF2B5EF4-FFF2-40B4-BE49-F238E27FC236}">
              <a16:creationId xmlns:a16="http://schemas.microsoft.com/office/drawing/2014/main" id="{71517D15-D52E-4A03-BD9E-075D837BC352}"/>
            </a:ext>
          </a:extLst>
        </xdr:cNvPr>
        <xdr:cNvPicPr>
          <a:picLocks noChangeAspect="1"/>
        </xdr:cNvPicPr>
      </xdr:nvPicPr>
      <xdr:blipFill>
        <a:blip xmlns:r="http://schemas.openxmlformats.org/officeDocument/2006/relationships" r:embed="rId400" cstate="print">
          <a:extLst>
            <a:ext uri="{28A0092B-C50C-407E-A947-70E740481C1C}">
              <a14:useLocalDpi xmlns:a14="http://schemas.microsoft.com/office/drawing/2010/main" val="0"/>
            </a:ext>
          </a:extLst>
        </a:blip>
        <a:stretch>
          <a:fillRect/>
        </a:stretch>
      </xdr:blipFill>
      <xdr:spPr>
        <a:xfrm rot="17702704">
          <a:off x="4097740" y="159793011"/>
          <a:ext cx="592902" cy="1092182"/>
        </a:xfrm>
        <a:prstGeom prst="rect">
          <a:avLst/>
        </a:prstGeom>
      </xdr:spPr>
    </xdr:pic>
    <xdr:clientData/>
  </xdr:twoCellAnchor>
  <xdr:twoCellAnchor editAs="oneCell">
    <xdr:from>
      <xdr:col>8</xdr:col>
      <xdr:colOff>405018</xdr:colOff>
      <xdr:row>922</xdr:row>
      <xdr:rowOff>152399</xdr:rowOff>
    </xdr:from>
    <xdr:to>
      <xdr:col>10</xdr:col>
      <xdr:colOff>536363</xdr:colOff>
      <xdr:row>926</xdr:row>
      <xdr:rowOff>75296</xdr:rowOff>
    </xdr:to>
    <xdr:pic>
      <xdr:nvPicPr>
        <xdr:cNvPr id="574" name="Image 573">
          <a:extLst>
            <a:ext uri="{FF2B5EF4-FFF2-40B4-BE49-F238E27FC236}">
              <a16:creationId xmlns:a16="http://schemas.microsoft.com/office/drawing/2014/main" id="{280C5204-6094-4448-A156-788BE9405E14}"/>
            </a:ext>
          </a:extLst>
        </xdr:cNvPr>
        <xdr:cNvPicPr>
          <a:picLocks noChangeAspect="1"/>
        </xdr:cNvPicPr>
      </xdr:nvPicPr>
      <xdr:blipFill rotWithShape="1">
        <a:blip xmlns:r="http://schemas.openxmlformats.org/officeDocument/2006/relationships" r:embed="rId300">
          <a:extLst>
            <a:ext uri="{28A0092B-C50C-407E-A947-70E740481C1C}">
              <a14:useLocalDpi xmlns:a14="http://schemas.microsoft.com/office/drawing/2010/main" val="0"/>
            </a:ext>
          </a:extLst>
        </a:blip>
        <a:srcRect l="34676" t="21896" r="35860" b="18410"/>
        <a:stretch/>
      </xdr:blipFill>
      <xdr:spPr>
        <a:xfrm rot="17638572">
          <a:off x="6205192" y="159725275"/>
          <a:ext cx="608697" cy="1217195"/>
        </a:xfrm>
        <a:prstGeom prst="rect">
          <a:avLst/>
        </a:prstGeom>
      </xdr:spPr>
    </xdr:pic>
    <xdr:clientData/>
  </xdr:twoCellAnchor>
  <xdr:twoCellAnchor editAs="oneCell">
    <xdr:from>
      <xdr:col>4</xdr:col>
      <xdr:colOff>419100</xdr:colOff>
      <xdr:row>945</xdr:row>
      <xdr:rowOff>156002</xdr:rowOff>
    </xdr:from>
    <xdr:to>
      <xdr:col>6</xdr:col>
      <xdr:colOff>530207</xdr:colOff>
      <xdr:row>949</xdr:row>
      <xdr:rowOff>42149</xdr:rowOff>
    </xdr:to>
    <xdr:pic>
      <xdr:nvPicPr>
        <xdr:cNvPr id="575" name="Image 574">
          <a:extLst>
            <a:ext uri="{FF2B5EF4-FFF2-40B4-BE49-F238E27FC236}">
              <a16:creationId xmlns:a16="http://schemas.microsoft.com/office/drawing/2014/main" id="{6A9F7B7C-69FF-41D6-9D1C-0C4B1116DB14}"/>
            </a:ext>
          </a:extLst>
        </xdr:cNvPr>
        <xdr:cNvPicPr>
          <a:picLocks noChangeAspect="1"/>
        </xdr:cNvPicPr>
      </xdr:nvPicPr>
      <xdr:blipFill>
        <a:blip xmlns:r="http://schemas.openxmlformats.org/officeDocument/2006/relationships" r:embed="rId408" cstate="print">
          <a:extLst>
            <a:ext uri="{28A0092B-C50C-407E-A947-70E740481C1C}">
              <a14:useLocalDpi xmlns:a14="http://schemas.microsoft.com/office/drawing/2010/main" val="0"/>
            </a:ext>
          </a:extLst>
        </a:blip>
        <a:stretch>
          <a:fillRect/>
        </a:stretch>
      </xdr:blipFill>
      <xdr:spPr>
        <a:xfrm rot="17702704">
          <a:off x="4112980" y="163482997"/>
          <a:ext cx="571947" cy="1082657"/>
        </a:xfrm>
        <a:prstGeom prst="rect">
          <a:avLst/>
        </a:prstGeom>
      </xdr:spPr>
    </xdr:pic>
    <xdr:clientData/>
  </xdr:twoCellAnchor>
  <xdr:twoCellAnchor editAs="oneCell">
    <xdr:from>
      <xdr:col>8</xdr:col>
      <xdr:colOff>414543</xdr:colOff>
      <xdr:row>945</xdr:row>
      <xdr:rowOff>142875</xdr:rowOff>
    </xdr:from>
    <xdr:to>
      <xdr:col>10</xdr:col>
      <xdr:colOff>566843</xdr:colOff>
      <xdr:row>949</xdr:row>
      <xdr:rowOff>71487</xdr:rowOff>
    </xdr:to>
    <xdr:pic>
      <xdr:nvPicPr>
        <xdr:cNvPr id="576" name="Image 575">
          <a:extLst>
            <a:ext uri="{FF2B5EF4-FFF2-40B4-BE49-F238E27FC236}">
              <a16:creationId xmlns:a16="http://schemas.microsoft.com/office/drawing/2014/main" id="{CC5AA8D9-62B5-4832-AD94-1B79036A5846}"/>
            </a:ext>
          </a:extLst>
        </xdr:cNvPr>
        <xdr:cNvPicPr>
          <a:picLocks noChangeAspect="1"/>
        </xdr:cNvPicPr>
      </xdr:nvPicPr>
      <xdr:blipFill rotWithShape="1">
        <a:blip xmlns:r="http://schemas.openxmlformats.org/officeDocument/2006/relationships" r:embed="rId300">
          <a:extLst>
            <a:ext uri="{28A0092B-C50C-407E-A947-70E740481C1C}">
              <a14:useLocalDpi xmlns:a14="http://schemas.microsoft.com/office/drawing/2010/main" val="0"/>
            </a:ext>
          </a:extLst>
        </a:blip>
        <a:srcRect l="34676" t="21896" r="35860" b="18410"/>
        <a:stretch/>
      </xdr:blipFill>
      <xdr:spPr>
        <a:xfrm rot="17638572">
          <a:off x="6222337" y="163413356"/>
          <a:ext cx="614412" cy="1238150"/>
        </a:xfrm>
        <a:prstGeom prst="rect">
          <a:avLst/>
        </a:prstGeom>
      </xdr:spPr>
    </xdr:pic>
    <xdr:clientData/>
  </xdr:twoCellAnchor>
  <xdr:oneCellAnchor>
    <xdr:from>
      <xdr:col>12</xdr:col>
      <xdr:colOff>424943</xdr:colOff>
      <xdr:row>978</xdr:row>
      <xdr:rowOff>85725</xdr:rowOff>
    </xdr:from>
    <xdr:ext cx="1220528" cy="702074"/>
    <xdr:pic>
      <xdr:nvPicPr>
        <xdr:cNvPr id="577" name="Image 576">
          <a:extLst>
            <a:ext uri="{FF2B5EF4-FFF2-40B4-BE49-F238E27FC236}">
              <a16:creationId xmlns:a16="http://schemas.microsoft.com/office/drawing/2014/main" id="{D7A8A95B-1481-4D8B-A79A-B982D270DF69}"/>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rot="18044806">
          <a:off x="8304170" y="168514248"/>
          <a:ext cx="702074" cy="1220528"/>
        </a:xfrm>
        <a:prstGeom prst="rect">
          <a:avLst/>
        </a:prstGeom>
      </xdr:spPr>
    </xdr:pic>
    <xdr:clientData/>
  </xdr:oneCellAnchor>
  <xdr:oneCellAnchor>
    <xdr:from>
      <xdr:col>4</xdr:col>
      <xdr:colOff>476250</xdr:colOff>
      <xdr:row>979</xdr:row>
      <xdr:rowOff>94889</xdr:rowOff>
    </xdr:from>
    <xdr:ext cx="973858" cy="449568"/>
    <xdr:pic>
      <xdr:nvPicPr>
        <xdr:cNvPr id="578" name="Image 577">
          <a:extLst>
            <a:ext uri="{FF2B5EF4-FFF2-40B4-BE49-F238E27FC236}">
              <a16:creationId xmlns:a16="http://schemas.microsoft.com/office/drawing/2014/main" id="{B347E2D6-2589-4C44-9C87-B762CC471509}"/>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rot="6485810">
          <a:off x="4176920" y="168691944"/>
          <a:ext cx="449568" cy="973858"/>
        </a:xfrm>
        <a:prstGeom prst="rect">
          <a:avLst/>
        </a:prstGeom>
      </xdr:spPr>
    </xdr:pic>
    <xdr:clientData/>
  </xdr:oneCellAnchor>
  <xdr:oneCellAnchor>
    <xdr:from>
      <xdr:col>8</xdr:col>
      <xdr:colOff>464951</xdr:colOff>
      <xdr:row>979</xdr:row>
      <xdr:rowOff>38948</xdr:rowOff>
    </xdr:from>
    <xdr:ext cx="1133592" cy="432861"/>
    <xdr:pic>
      <xdr:nvPicPr>
        <xdr:cNvPr id="579" name="Image 578">
          <a:extLst>
            <a:ext uri="{FF2B5EF4-FFF2-40B4-BE49-F238E27FC236}">
              <a16:creationId xmlns:a16="http://schemas.microsoft.com/office/drawing/2014/main" id="{9BB2F88A-5E7C-4D6D-B208-A465646556C8}"/>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6597380">
          <a:off x="6311241" y="168547783"/>
          <a:ext cx="432861" cy="1133592"/>
        </a:xfrm>
        <a:prstGeom prst="rect">
          <a:avLst/>
        </a:prstGeom>
      </xdr:spPr>
    </xdr:pic>
    <xdr:clientData/>
  </xdr:oneCellAnchor>
  <xdr:oneCellAnchor>
    <xdr:from>
      <xdr:col>4</xdr:col>
      <xdr:colOff>390524</xdr:colOff>
      <xdr:row>1071</xdr:row>
      <xdr:rowOff>123825</xdr:rowOff>
    </xdr:from>
    <xdr:ext cx="1060276" cy="551901"/>
    <xdr:pic>
      <xdr:nvPicPr>
        <xdr:cNvPr id="580" name="Image 579">
          <a:extLst>
            <a:ext uri="{FF2B5EF4-FFF2-40B4-BE49-F238E27FC236}">
              <a16:creationId xmlns:a16="http://schemas.microsoft.com/office/drawing/2014/main" id="{5A2E533D-70B3-492C-AE6B-088D4AAAAE40}"/>
            </a:ext>
          </a:extLst>
        </xdr:cNvPr>
        <xdr:cNvPicPr>
          <a:picLocks noChangeAspect="1"/>
        </xdr:cNvPicPr>
      </xdr:nvPicPr>
      <xdr:blipFill>
        <a:blip xmlns:r="http://schemas.openxmlformats.org/officeDocument/2006/relationships" r:embed="rId401" cstate="print">
          <a:extLst>
            <a:ext uri="{28A0092B-C50C-407E-A947-70E740481C1C}">
              <a14:useLocalDpi xmlns:a14="http://schemas.microsoft.com/office/drawing/2010/main" val="0"/>
            </a:ext>
          </a:extLst>
        </a:blip>
        <a:stretch>
          <a:fillRect/>
        </a:stretch>
      </xdr:blipFill>
      <xdr:spPr>
        <a:xfrm rot="17702704">
          <a:off x="4083236" y="183340188"/>
          <a:ext cx="551901" cy="1060276"/>
        </a:xfrm>
        <a:prstGeom prst="rect">
          <a:avLst/>
        </a:prstGeom>
      </xdr:spPr>
    </xdr:pic>
    <xdr:clientData/>
  </xdr:oneCellAnchor>
  <xdr:oneCellAnchor>
    <xdr:from>
      <xdr:col>4</xdr:col>
      <xdr:colOff>390526</xdr:colOff>
      <xdr:row>1093</xdr:row>
      <xdr:rowOff>38100</xdr:rowOff>
    </xdr:from>
    <xdr:ext cx="973858" cy="449568"/>
    <xdr:pic>
      <xdr:nvPicPr>
        <xdr:cNvPr id="581" name="Image 580">
          <a:extLst>
            <a:ext uri="{FF2B5EF4-FFF2-40B4-BE49-F238E27FC236}">
              <a16:creationId xmlns:a16="http://schemas.microsoft.com/office/drawing/2014/main" id="{2779D1CF-9ADE-404A-8B87-BB1282D34075}"/>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rot="6485810">
          <a:off x="4091196" y="186704080"/>
          <a:ext cx="449568" cy="973858"/>
        </a:xfrm>
        <a:prstGeom prst="rect">
          <a:avLst/>
        </a:prstGeom>
      </xdr:spPr>
    </xdr:pic>
    <xdr:clientData/>
  </xdr:oneCellAnchor>
  <xdr:oneCellAnchor>
    <xdr:from>
      <xdr:col>4</xdr:col>
      <xdr:colOff>371475</xdr:colOff>
      <xdr:row>1163</xdr:row>
      <xdr:rowOff>161925</xdr:rowOff>
    </xdr:from>
    <xdr:ext cx="1060276" cy="551901"/>
    <xdr:pic>
      <xdr:nvPicPr>
        <xdr:cNvPr id="582" name="Image 581">
          <a:extLst>
            <a:ext uri="{FF2B5EF4-FFF2-40B4-BE49-F238E27FC236}">
              <a16:creationId xmlns:a16="http://schemas.microsoft.com/office/drawing/2014/main" id="{C83366A6-D304-4D0F-9F60-3FE7C1E4AF58}"/>
            </a:ext>
          </a:extLst>
        </xdr:cNvPr>
        <xdr:cNvPicPr>
          <a:picLocks noChangeAspect="1"/>
        </xdr:cNvPicPr>
      </xdr:nvPicPr>
      <xdr:blipFill>
        <a:blip xmlns:r="http://schemas.openxmlformats.org/officeDocument/2006/relationships" r:embed="rId401" cstate="print">
          <a:extLst>
            <a:ext uri="{28A0092B-C50C-407E-A947-70E740481C1C}">
              <a14:useLocalDpi xmlns:a14="http://schemas.microsoft.com/office/drawing/2010/main" val="0"/>
            </a:ext>
          </a:extLst>
        </a:blip>
        <a:stretch>
          <a:fillRect/>
        </a:stretch>
      </xdr:blipFill>
      <xdr:spPr>
        <a:xfrm rot="17702704">
          <a:off x="4064187" y="197865813"/>
          <a:ext cx="551901" cy="1060276"/>
        </a:xfrm>
        <a:prstGeom prst="rect">
          <a:avLst/>
        </a:prstGeom>
      </xdr:spPr>
    </xdr:pic>
    <xdr:clientData/>
  </xdr:oneCellAnchor>
  <xdr:oneCellAnchor>
    <xdr:from>
      <xdr:col>8</xdr:col>
      <xdr:colOff>407391</xdr:colOff>
      <xdr:row>1164</xdr:row>
      <xdr:rowOff>13690</xdr:rowOff>
    </xdr:from>
    <xdr:ext cx="1170789" cy="579397"/>
    <xdr:pic>
      <xdr:nvPicPr>
        <xdr:cNvPr id="583" name="Image 582">
          <a:extLst>
            <a:ext uri="{FF2B5EF4-FFF2-40B4-BE49-F238E27FC236}">
              <a16:creationId xmlns:a16="http://schemas.microsoft.com/office/drawing/2014/main" id="{73FD0085-178C-429A-8CB0-03BA5B705283}"/>
            </a:ext>
          </a:extLst>
        </xdr:cNvPr>
        <xdr:cNvPicPr>
          <a:picLocks noChangeAspect="1"/>
        </xdr:cNvPicPr>
      </xdr:nvPicPr>
      <xdr:blipFill rotWithShape="1">
        <a:blip xmlns:r="http://schemas.openxmlformats.org/officeDocument/2006/relationships" r:embed="rId300">
          <a:extLst>
            <a:ext uri="{28A0092B-C50C-407E-A947-70E740481C1C}">
              <a14:useLocalDpi xmlns:a14="http://schemas.microsoft.com/office/drawing/2010/main" val="0"/>
            </a:ext>
          </a:extLst>
        </a:blip>
        <a:srcRect l="34676" t="21896" r="35860" b="18410"/>
        <a:stretch/>
      </xdr:blipFill>
      <xdr:spPr>
        <a:xfrm rot="17638572">
          <a:off x="6199012" y="197847519"/>
          <a:ext cx="579397" cy="1170789"/>
        </a:xfrm>
        <a:prstGeom prst="rect">
          <a:avLst/>
        </a:prstGeom>
      </xdr:spPr>
    </xdr:pic>
    <xdr:clientData/>
  </xdr:oneCellAnchor>
  <xdr:oneCellAnchor>
    <xdr:from>
      <xdr:col>4</xdr:col>
      <xdr:colOff>447676</xdr:colOff>
      <xdr:row>1186</xdr:row>
      <xdr:rowOff>161925</xdr:rowOff>
    </xdr:from>
    <xdr:ext cx="1060276" cy="551901"/>
    <xdr:pic>
      <xdr:nvPicPr>
        <xdr:cNvPr id="584" name="Image 583">
          <a:extLst>
            <a:ext uri="{FF2B5EF4-FFF2-40B4-BE49-F238E27FC236}">
              <a16:creationId xmlns:a16="http://schemas.microsoft.com/office/drawing/2014/main" id="{C813B033-72E1-4139-8625-22D050451F86}"/>
            </a:ext>
          </a:extLst>
        </xdr:cNvPr>
        <xdr:cNvPicPr>
          <a:picLocks noChangeAspect="1"/>
        </xdr:cNvPicPr>
      </xdr:nvPicPr>
      <xdr:blipFill>
        <a:blip xmlns:r="http://schemas.openxmlformats.org/officeDocument/2006/relationships" r:embed="rId401" cstate="print">
          <a:extLst>
            <a:ext uri="{28A0092B-C50C-407E-A947-70E740481C1C}">
              <a14:useLocalDpi xmlns:a14="http://schemas.microsoft.com/office/drawing/2010/main" val="0"/>
            </a:ext>
          </a:extLst>
        </a:blip>
        <a:stretch>
          <a:fillRect/>
        </a:stretch>
      </xdr:blipFill>
      <xdr:spPr>
        <a:xfrm rot="17702704">
          <a:off x="4140388" y="201571038"/>
          <a:ext cx="551901" cy="1060276"/>
        </a:xfrm>
        <a:prstGeom prst="rect">
          <a:avLst/>
        </a:prstGeom>
      </xdr:spPr>
    </xdr:pic>
    <xdr:clientData/>
  </xdr:oneCellAnchor>
  <xdr:twoCellAnchor editAs="oneCell">
    <xdr:from>
      <xdr:col>4</xdr:col>
      <xdr:colOff>390524</xdr:colOff>
      <xdr:row>1222</xdr:row>
      <xdr:rowOff>47624</xdr:rowOff>
    </xdr:from>
    <xdr:to>
      <xdr:col>6</xdr:col>
      <xdr:colOff>421646</xdr:colOff>
      <xdr:row>1225</xdr:row>
      <xdr:rowOff>35058</xdr:rowOff>
    </xdr:to>
    <xdr:pic>
      <xdr:nvPicPr>
        <xdr:cNvPr id="585" name="Image 584">
          <a:extLst>
            <a:ext uri="{FF2B5EF4-FFF2-40B4-BE49-F238E27FC236}">
              <a16:creationId xmlns:a16="http://schemas.microsoft.com/office/drawing/2014/main" id="{630F6FBD-D869-4895-9193-E3E548811BA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rot="6477769">
          <a:off x="4079493" y="207004030"/>
          <a:ext cx="501784" cy="1002672"/>
        </a:xfrm>
        <a:prstGeom prst="rect">
          <a:avLst/>
        </a:prstGeom>
      </xdr:spPr>
    </xdr:pic>
    <xdr:clientData/>
  </xdr:twoCellAnchor>
  <xdr:oneCellAnchor>
    <xdr:from>
      <xdr:col>4</xdr:col>
      <xdr:colOff>266700</xdr:colOff>
      <xdr:row>1269</xdr:row>
      <xdr:rowOff>28575</xdr:rowOff>
    </xdr:from>
    <xdr:ext cx="1319403" cy="491981"/>
    <xdr:pic>
      <xdr:nvPicPr>
        <xdr:cNvPr id="586" name="Image 585">
          <a:extLst>
            <a:ext uri="{FF2B5EF4-FFF2-40B4-BE49-F238E27FC236}">
              <a16:creationId xmlns:a16="http://schemas.microsoft.com/office/drawing/2014/main" id="{ACE7933D-54FB-4DC2-A3E5-7E0ABA1B851A}"/>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118936" y="214346464"/>
          <a:ext cx="491981" cy="1319403"/>
        </a:xfrm>
        <a:prstGeom prst="rect">
          <a:avLst/>
        </a:prstGeom>
      </xdr:spPr>
    </xdr:pic>
    <xdr:clientData/>
  </xdr:oneCellAnchor>
  <xdr:oneCellAnchor>
    <xdr:from>
      <xdr:col>8</xdr:col>
      <xdr:colOff>533400</xdr:colOff>
      <xdr:row>1269</xdr:row>
      <xdr:rowOff>66674</xdr:rowOff>
    </xdr:from>
    <xdr:ext cx="973858" cy="449568"/>
    <xdr:pic>
      <xdr:nvPicPr>
        <xdr:cNvPr id="587" name="Image 586">
          <a:extLst>
            <a:ext uri="{FF2B5EF4-FFF2-40B4-BE49-F238E27FC236}">
              <a16:creationId xmlns:a16="http://schemas.microsoft.com/office/drawing/2014/main" id="{500028AA-69AE-4A87-B389-EF9ABD06B349}"/>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rot="6485810">
          <a:off x="6291470" y="214536129"/>
          <a:ext cx="449568" cy="973858"/>
        </a:xfrm>
        <a:prstGeom prst="rect">
          <a:avLst/>
        </a:prstGeom>
      </xdr:spPr>
    </xdr:pic>
    <xdr:clientData/>
  </xdr:oneCellAnchor>
  <xdr:oneCellAnchor>
    <xdr:from>
      <xdr:col>12</xdr:col>
      <xdr:colOff>369701</xdr:colOff>
      <xdr:row>1269</xdr:row>
      <xdr:rowOff>77407</xdr:rowOff>
    </xdr:from>
    <xdr:ext cx="1133592" cy="432861"/>
    <xdr:pic>
      <xdr:nvPicPr>
        <xdr:cNvPr id="588" name="Image 587">
          <a:extLst>
            <a:ext uri="{FF2B5EF4-FFF2-40B4-BE49-F238E27FC236}">
              <a16:creationId xmlns:a16="http://schemas.microsoft.com/office/drawing/2014/main" id="{A8283567-929A-4A90-BB92-AA28B5729ED2}"/>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6597380">
          <a:off x="8340066" y="214458642"/>
          <a:ext cx="432861" cy="1133592"/>
        </a:xfrm>
        <a:prstGeom prst="rect">
          <a:avLst/>
        </a:prstGeom>
      </xdr:spPr>
    </xdr:pic>
    <xdr:clientData/>
  </xdr:oneCellAnchor>
  <xdr:oneCellAnchor>
    <xdr:from>
      <xdr:col>4</xdr:col>
      <xdr:colOff>361950</xdr:colOff>
      <xdr:row>1290</xdr:row>
      <xdr:rowOff>28575</xdr:rowOff>
    </xdr:from>
    <xdr:ext cx="1133592" cy="432861"/>
    <xdr:pic>
      <xdr:nvPicPr>
        <xdr:cNvPr id="589" name="Image 588">
          <a:extLst>
            <a:ext uri="{FF2B5EF4-FFF2-40B4-BE49-F238E27FC236}">
              <a16:creationId xmlns:a16="http://schemas.microsoft.com/office/drawing/2014/main" id="{0FC88E1D-EFA7-41C4-A19E-889A2366B1CA}"/>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6597380">
          <a:off x="4150840" y="217695935"/>
          <a:ext cx="432861" cy="1133592"/>
        </a:xfrm>
        <a:prstGeom prst="rect">
          <a:avLst/>
        </a:prstGeom>
      </xdr:spPr>
    </xdr:pic>
    <xdr:clientData/>
  </xdr:oneCellAnchor>
  <xdr:oneCellAnchor>
    <xdr:from>
      <xdr:col>4</xdr:col>
      <xdr:colOff>476250</xdr:colOff>
      <xdr:row>1314</xdr:row>
      <xdr:rowOff>57150</xdr:rowOff>
    </xdr:from>
    <xdr:ext cx="973858" cy="449568"/>
    <xdr:pic>
      <xdr:nvPicPr>
        <xdr:cNvPr id="590" name="Image 589">
          <a:extLst>
            <a:ext uri="{FF2B5EF4-FFF2-40B4-BE49-F238E27FC236}">
              <a16:creationId xmlns:a16="http://schemas.microsoft.com/office/drawing/2014/main" id="{BA78F644-A81D-4654-BE44-F6E1C846EC14}"/>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rot="6485810">
          <a:off x="4176920" y="221832280"/>
          <a:ext cx="449568" cy="973858"/>
        </a:xfrm>
        <a:prstGeom prst="rect">
          <a:avLst/>
        </a:prstGeom>
      </xdr:spPr>
    </xdr:pic>
    <xdr:clientData/>
  </xdr:oneCellAnchor>
  <xdr:oneCellAnchor>
    <xdr:from>
      <xdr:col>8</xdr:col>
      <xdr:colOff>388751</xdr:colOff>
      <xdr:row>1314</xdr:row>
      <xdr:rowOff>67883</xdr:rowOff>
    </xdr:from>
    <xdr:ext cx="1133592" cy="432861"/>
    <xdr:pic>
      <xdr:nvPicPr>
        <xdr:cNvPr id="591" name="Image 590">
          <a:extLst>
            <a:ext uri="{FF2B5EF4-FFF2-40B4-BE49-F238E27FC236}">
              <a16:creationId xmlns:a16="http://schemas.microsoft.com/office/drawing/2014/main" id="{42159F70-141C-4855-8FE4-44ECB957D49C}"/>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6597380">
          <a:off x="6235041" y="221754793"/>
          <a:ext cx="432861" cy="1133592"/>
        </a:xfrm>
        <a:prstGeom prst="rect">
          <a:avLst/>
        </a:prstGeom>
      </xdr:spPr>
    </xdr:pic>
    <xdr:clientData/>
  </xdr:oneCellAnchor>
  <xdr:oneCellAnchor>
    <xdr:from>
      <xdr:col>8</xdr:col>
      <xdr:colOff>495300</xdr:colOff>
      <xdr:row>1356</xdr:row>
      <xdr:rowOff>57150</xdr:rowOff>
    </xdr:from>
    <xdr:ext cx="973858" cy="449568"/>
    <xdr:pic>
      <xdr:nvPicPr>
        <xdr:cNvPr id="592" name="Image 591">
          <a:extLst>
            <a:ext uri="{FF2B5EF4-FFF2-40B4-BE49-F238E27FC236}">
              <a16:creationId xmlns:a16="http://schemas.microsoft.com/office/drawing/2014/main" id="{DB2FC722-2156-4E20-AD8A-72BE65F490A9}"/>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rot="6485810">
          <a:off x="6253370" y="228556930"/>
          <a:ext cx="449568" cy="973858"/>
        </a:xfrm>
        <a:prstGeom prst="rect">
          <a:avLst/>
        </a:prstGeom>
      </xdr:spPr>
    </xdr:pic>
    <xdr:clientData/>
  </xdr:oneCellAnchor>
  <xdr:oneCellAnchor>
    <xdr:from>
      <xdr:col>12</xdr:col>
      <xdr:colOff>331601</xdr:colOff>
      <xdr:row>1356</xdr:row>
      <xdr:rowOff>67883</xdr:rowOff>
    </xdr:from>
    <xdr:ext cx="1133592" cy="432861"/>
    <xdr:pic>
      <xdr:nvPicPr>
        <xdr:cNvPr id="593" name="Image 592">
          <a:extLst>
            <a:ext uri="{FF2B5EF4-FFF2-40B4-BE49-F238E27FC236}">
              <a16:creationId xmlns:a16="http://schemas.microsoft.com/office/drawing/2014/main" id="{05E9895E-AEDA-4AF0-85C6-FB9664B3B9C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6597380">
          <a:off x="8301966" y="228479443"/>
          <a:ext cx="432861" cy="1133592"/>
        </a:xfrm>
        <a:prstGeom prst="rect">
          <a:avLst/>
        </a:prstGeom>
      </xdr:spPr>
    </xdr:pic>
    <xdr:clientData/>
  </xdr:oneCellAnchor>
  <xdr:oneCellAnchor>
    <xdr:from>
      <xdr:col>8</xdr:col>
      <xdr:colOff>542925</xdr:colOff>
      <xdr:row>1426</xdr:row>
      <xdr:rowOff>76200</xdr:rowOff>
    </xdr:from>
    <xdr:ext cx="973858" cy="449568"/>
    <xdr:pic>
      <xdr:nvPicPr>
        <xdr:cNvPr id="594" name="Image 593">
          <a:extLst>
            <a:ext uri="{FF2B5EF4-FFF2-40B4-BE49-F238E27FC236}">
              <a16:creationId xmlns:a16="http://schemas.microsoft.com/office/drawing/2014/main" id="{48B4667D-CED5-4C5D-B3F2-30056EB3FB79}"/>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rot="6485810">
          <a:off x="6300995" y="240139330"/>
          <a:ext cx="449568" cy="973858"/>
        </a:xfrm>
        <a:prstGeom prst="rect">
          <a:avLst/>
        </a:prstGeom>
      </xdr:spPr>
    </xdr:pic>
    <xdr:clientData/>
  </xdr:oneCellAnchor>
  <xdr:oneCellAnchor>
    <xdr:from>
      <xdr:col>12</xdr:col>
      <xdr:colOff>379226</xdr:colOff>
      <xdr:row>1426</xdr:row>
      <xdr:rowOff>86933</xdr:rowOff>
    </xdr:from>
    <xdr:ext cx="1133592" cy="432861"/>
    <xdr:pic>
      <xdr:nvPicPr>
        <xdr:cNvPr id="595" name="Image 594">
          <a:extLst>
            <a:ext uri="{FF2B5EF4-FFF2-40B4-BE49-F238E27FC236}">
              <a16:creationId xmlns:a16="http://schemas.microsoft.com/office/drawing/2014/main" id="{DA5A9359-4527-4ADE-8C6D-1439F92BD354}"/>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rot="6597380">
          <a:off x="8349591" y="240061843"/>
          <a:ext cx="432861" cy="1133592"/>
        </a:xfrm>
        <a:prstGeom prst="rect">
          <a:avLst/>
        </a:prstGeom>
      </xdr:spPr>
    </xdr:pic>
    <xdr:clientData/>
  </xdr:oneCellAnchor>
  <xdr:twoCellAnchor editAs="oneCell">
    <xdr:from>
      <xdr:col>4</xdr:col>
      <xdr:colOff>9525</xdr:colOff>
      <xdr:row>2392</xdr:row>
      <xdr:rowOff>9525</xdr:rowOff>
    </xdr:from>
    <xdr:to>
      <xdr:col>5</xdr:col>
      <xdr:colOff>0</xdr:colOff>
      <xdr:row>2393</xdr:row>
      <xdr:rowOff>1768</xdr:rowOff>
    </xdr:to>
    <xdr:pic>
      <xdr:nvPicPr>
        <xdr:cNvPr id="596" name="Image 595">
          <a:extLst>
            <a:ext uri="{FF2B5EF4-FFF2-40B4-BE49-F238E27FC236}">
              <a16:creationId xmlns:a16="http://schemas.microsoft.com/office/drawing/2014/main" id="{8D6DB436-8B2B-4CA9-85A7-DFE206913893}"/>
            </a:ext>
          </a:extLst>
        </xdr:cNvPr>
        <xdr:cNvPicPr>
          <a:picLocks noChangeAspect="1"/>
        </xdr:cNvPicPr>
      </xdr:nvPicPr>
      <xdr:blipFill>
        <a:blip xmlns:r="http://schemas.openxmlformats.org/officeDocument/2006/relationships" r:embed="rId357" cstate="print">
          <a:extLst>
            <a:ext uri="{28A0092B-C50C-407E-A947-70E740481C1C}">
              <a14:useLocalDpi xmlns:a14="http://schemas.microsoft.com/office/drawing/2010/main" val="0"/>
            </a:ext>
          </a:extLst>
        </a:blip>
        <a:stretch>
          <a:fillRect/>
        </a:stretch>
      </xdr:blipFill>
      <xdr:spPr>
        <a:xfrm>
          <a:off x="3448050" y="416785425"/>
          <a:ext cx="838200" cy="297043"/>
        </a:xfrm>
        <a:prstGeom prst="rect">
          <a:avLst/>
        </a:prstGeom>
      </xdr:spPr>
    </xdr:pic>
    <xdr:clientData/>
  </xdr:twoCellAnchor>
  <xdr:twoCellAnchor editAs="oneCell">
    <xdr:from>
      <xdr:col>4</xdr:col>
      <xdr:colOff>28575</xdr:colOff>
      <xdr:row>2394</xdr:row>
      <xdr:rowOff>9525</xdr:rowOff>
    </xdr:from>
    <xdr:to>
      <xdr:col>5</xdr:col>
      <xdr:colOff>27188</xdr:colOff>
      <xdr:row>2395</xdr:row>
      <xdr:rowOff>1767</xdr:rowOff>
    </xdr:to>
    <xdr:pic>
      <xdr:nvPicPr>
        <xdr:cNvPr id="597" name="Image 596">
          <a:extLst>
            <a:ext uri="{FF2B5EF4-FFF2-40B4-BE49-F238E27FC236}">
              <a16:creationId xmlns:a16="http://schemas.microsoft.com/office/drawing/2014/main" id="{E8D11AE7-094D-46E4-8459-B78456F83586}"/>
            </a:ext>
          </a:extLst>
        </xdr:cNvPr>
        <xdr:cNvPicPr>
          <a:picLocks noChangeAspect="1"/>
        </xdr:cNvPicPr>
      </xdr:nvPicPr>
      <xdr:blipFill>
        <a:blip xmlns:r="http://schemas.openxmlformats.org/officeDocument/2006/relationships" r:embed="rId358" cstate="print">
          <a:extLst>
            <a:ext uri="{28A0092B-C50C-407E-A947-70E740481C1C}">
              <a14:useLocalDpi xmlns:a14="http://schemas.microsoft.com/office/drawing/2010/main" val="0"/>
            </a:ext>
          </a:extLst>
        </a:blip>
        <a:stretch>
          <a:fillRect/>
        </a:stretch>
      </xdr:blipFill>
      <xdr:spPr>
        <a:xfrm>
          <a:off x="3467100" y="417185475"/>
          <a:ext cx="846338" cy="297042"/>
        </a:xfrm>
        <a:prstGeom prst="rect">
          <a:avLst/>
        </a:prstGeom>
      </xdr:spPr>
    </xdr:pic>
    <xdr:clientData/>
  </xdr:twoCellAnchor>
  <xdr:twoCellAnchor editAs="oneCell">
    <xdr:from>
      <xdr:col>4</xdr:col>
      <xdr:colOff>38100</xdr:colOff>
      <xdr:row>2275</xdr:row>
      <xdr:rowOff>9525</xdr:rowOff>
    </xdr:from>
    <xdr:to>
      <xdr:col>5</xdr:col>
      <xdr:colOff>51825</xdr:colOff>
      <xdr:row>2276</xdr:row>
      <xdr:rowOff>3525</xdr:rowOff>
    </xdr:to>
    <xdr:pic>
      <xdr:nvPicPr>
        <xdr:cNvPr id="598" name="Image 597">
          <a:extLst>
            <a:ext uri="{FF2B5EF4-FFF2-40B4-BE49-F238E27FC236}">
              <a16:creationId xmlns:a16="http://schemas.microsoft.com/office/drawing/2014/main" id="{9EC633FA-C100-48E4-8235-3D428FF0E788}"/>
            </a:ext>
          </a:extLst>
        </xdr:cNvPr>
        <xdr:cNvPicPr>
          <a:picLocks noChangeAspect="1"/>
        </xdr:cNvPicPr>
      </xdr:nvPicPr>
      <xdr:blipFill rotWithShape="1">
        <a:blip xmlns:r="http://schemas.openxmlformats.org/officeDocument/2006/relationships" r:embed="rId409" cstate="print">
          <a:extLst>
            <a:ext uri="{28A0092B-C50C-407E-A947-70E740481C1C}">
              <a14:useLocalDpi xmlns:a14="http://schemas.microsoft.com/office/drawing/2010/main" val="0"/>
            </a:ext>
          </a:extLst>
        </a:blip>
        <a:srcRect b="64124"/>
        <a:stretch/>
      </xdr:blipFill>
      <xdr:spPr>
        <a:xfrm>
          <a:off x="3476625" y="394639800"/>
          <a:ext cx="861450" cy="298800"/>
        </a:xfrm>
        <a:prstGeom prst="rect">
          <a:avLst/>
        </a:prstGeom>
      </xdr:spPr>
    </xdr:pic>
    <xdr:clientData/>
  </xdr:twoCellAnchor>
  <xdr:twoCellAnchor editAs="oneCell">
    <xdr:from>
      <xdr:col>4</xdr:col>
      <xdr:colOff>26175</xdr:colOff>
      <xdr:row>2277</xdr:row>
      <xdr:rowOff>7125</xdr:rowOff>
    </xdr:from>
    <xdr:to>
      <xdr:col>5</xdr:col>
      <xdr:colOff>48837</xdr:colOff>
      <xdr:row>2278</xdr:row>
      <xdr:rowOff>2968</xdr:rowOff>
    </xdr:to>
    <xdr:pic>
      <xdr:nvPicPr>
        <xdr:cNvPr id="599" name="Image 598">
          <a:extLst>
            <a:ext uri="{FF2B5EF4-FFF2-40B4-BE49-F238E27FC236}">
              <a16:creationId xmlns:a16="http://schemas.microsoft.com/office/drawing/2014/main" id="{708AD72F-ECA7-45B3-86CD-AD3AC4FA83AC}"/>
            </a:ext>
          </a:extLst>
        </xdr:cNvPr>
        <xdr:cNvPicPr>
          <a:picLocks noChangeAspect="1"/>
        </xdr:cNvPicPr>
      </xdr:nvPicPr>
      <xdr:blipFill rotWithShape="1">
        <a:blip xmlns:r="http://schemas.openxmlformats.org/officeDocument/2006/relationships" r:embed="rId410" cstate="print">
          <a:extLst>
            <a:ext uri="{28A0092B-C50C-407E-A947-70E740481C1C}">
              <a14:useLocalDpi xmlns:a14="http://schemas.microsoft.com/office/drawing/2010/main" val="0"/>
            </a:ext>
          </a:extLst>
        </a:blip>
        <a:srcRect b="66084"/>
        <a:stretch/>
      </xdr:blipFill>
      <xdr:spPr>
        <a:xfrm>
          <a:off x="3464700" y="395037450"/>
          <a:ext cx="870387" cy="300643"/>
        </a:xfrm>
        <a:prstGeom prst="rect">
          <a:avLst/>
        </a:prstGeom>
      </xdr:spPr>
    </xdr:pic>
    <xdr:clientData/>
  </xdr:twoCellAnchor>
  <xdr:twoCellAnchor editAs="oneCell">
    <xdr:from>
      <xdr:col>4</xdr:col>
      <xdr:colOff>33300</xdr:colOff>
      <xdr:row>2279</xdr:row>
      <xdr:rowOff>14250</xdr:rowOff>
    </xdr:from>
    <xdr:to>
      <xdr:col>5</xdr:col>
      <xdr:colOff>35175</xdr:colOff>
      <xdr:row>2280</xdr:row>
      <xdr:rowOff>3810</xdr:rowOff>
    </xdr:to>
    <xdr:pic>
      <xdr:nvPicPr>
        <xdr:cNvPr id="600" name="Image 599">
          <a:extLst>
            <a:ext uri="{FF2B5EF4-FFF2-40B4-BE49-F238E27FC236}">
              <a16:creationId xmlns:a16="http://schemas.microsoft.com/office/drawing/2014/main" id="{0F86E9DC-5C85-4F3F-9827-FCBF9B36A34B}"/>
            </a:ext>
          </a:extLst>
        </xdr:cNvPr>
        <xdr:cNvPicPr>
          <a:picLocks noChangeAspect="1"/>
        </xdr:cNvPicPr>
      </xdr:nvPicPr>
      <xdr:blipFill rotWithShape="1">
        <a:blip xmlns:r="http://schemas.openxmlformats.org/officeDocument/2006/relationships" r:embed="rId411" cstate="print">
          <a:extLst>
            <a:ext uri="{28A0092B-C50C-407E-A947-70E740481C1C}">
              <a14:useLocalDpi xmlns:a14="http://schemas.microsoft.com/office/drawing/2010/main" val="0"/>
            </a:ext>
          </a:extLst>
        </a:blip>
        <a:srcRect b="64680"/>
        <a:stretch/>
      </xdr:blipFill>
      <xdr:spPr>
        <a:xfrm>
          <a:off x="3471825" y="395444625"/>
          <a:ext cx="849600" cy="294360"/>
        </a:xfrm>
        <a:prstGeom prst="rect">
          <a:avLst/>
        </a:prstGeom>
      </xdr:spPr>
    </xdr:pic>
    <xdr:clientData/>
  </xdr:twoCellAnchor>
  <xdr:twoCellAnchor editAs="oneCell">
    <xdr:from>
      <xdr:col>4</xdr:col>
      <xdr:colOff>40425</xdr:colOff>
      <xdr:row>2281</xdr:row>
      <xdr:rowOff>11850</xdr:rowOff>
    </xdr:from>
    <xdr:to>
      <xdr:col>5</xdr:col>
      <xdr:colOff>38100</xdr:colOff>
      <xdr:row>2282</xdr:row>
      <xdr:rowOff>2250</xdr:rowOff>
    </xdr:to>
    <xdr:pic>
      <xdr:nvPicPr>
        <xdr:cNvPr id="601" name="Image 600">
          <a:extLst>
            <a:ext uri="{FF2B5EF4-FFF2-40B4-BE49-F238E27FC236}">
              <a16:creationId xmlns:a16="http://schemas.microsoft.com/office/drawing/2014/main" id="{E69E0F50-6340-4C7D-A7F2-71D6E15B12F1}"/>
            </a:ext>
          </a:extLst>
        </xdr:cNvPr>
        <xdr:cNvPicPr>
          <a:picLocks noChangeAspect="1"/>
        </xdr:cNvPicPr>
      </xdr:nvPicPr>
      <xdr:blipFill rotWithShape="1">
        <a:blip xmlns:r="http://schemas.openxmlformats.org/officeDocument/2006/relationships" r:embed="rId412" cstate="print">
          <a:extLst>
            <a:ext uri="{28A0092B-C50C-407E-A947-70E740481C1C}">
              <a14:useLocalDpi xmlns:a14="http://schemas.microsoft.com/office/drawing/2010/main" val="0"/>
            </a:ext>
          </a:extLst>
        </a:blip>
        <a:srcRect b="63277"/>
        <a:stretch/>
      </xdr:blipFill>
      <xdr:spPr>
        <a:xfrm>
          <a:off x="3478950" y="395842275"/>
          <a:ext cx="845400" cy="295200"/>
        </a:xfrm>
        <a:prstGeom prst="rect">
          <a:avLst/>
        </a:prstGeom>
      </xdr:spPr>
    </xdr:pic>
    <xdr:clientData/>
  </xdr:twoCellAnchor>
  <xdr:twoCellAnchor editAs="oneCell">
    <xdr:from>
      <xdr:col>4</xdr:col>
      <xdr:colOff>38025</xdr:colOff>
      <xdr:row>2283</xdr:row>
      <xdr:rowOff>9450</xdr:rowOff>
    </xdr:from>
    <xdr:to>
      <xdr:col>5</xdr:col>
      <xdr:colOff>39900</xdr:colOff>
      <xdr:row>2284</xdr:row>
      <xdr:rowOff>0</xdr:rowOff>
    </xdr:to>
    <xdr:pic>
      <xdr:nvPicPr>
        <xdr:cNvPr id="602" name="Image 601">
          <a:extLst>
            <a:ext uri="{FF2B5EF4-FFF2-40B4-BE49-F238E27FC236}">
              <a16:creationId xmlns:a16="http://schemas.microsoft.com/office/drawing/2014/main" id="{33BC427F-8DC0-4D95-8861-06D6C595D0A3}"/>
            </a:ext>
          </a:extLst>
        </xdr:cNvPr>
        <xdr:cNvPicPr>
          <a:picLocks noChangeAspect="1"/>
        </xdr:cNvPicPr>
      </xdr:nvPicPr>
      <xdr:blipFill rotWithShape="1">
        <a:blip xmlns:r="http://schemas.openxmlformats.org/officeDocument/2006/relationships" r:embed="rId413" cstate="print">
          <a:extLst>
            <a:ext uri="{28A0092B-C50C-407E-A947-70E740481C1C}">
              <a14:useLocalDpi xmlns:a14="http://schemas.microsoft.com/office/drawing/2010/main" val="0"/>
            </a:ext>
          </a:extLst>
        </a:blip>
        <a:srcRect b="65236"/>
        <a:stretch/>
      </xdr:blipFill>
      <xdr:spPr>
        <a:xfrm>
          <a:off x="3476550" y="396239925"/>
          <a:ext cx="849600" cy="295350"/>
        </a:xfrm>
        <a:prstGeom prst="rect">
          <a:avLst/>
        </a:prstGeom>
      </xdr:spPr>
    </xdr:pic>
    <xdr:clientData/>
  </xdr:twoCellAnchor>
  <xdr:twoCellAnchor editAs="oneCell">
    <xdr:from>
      <xdr:col>4</xdr:col>
      <xdr:colOff>35625</xdr:colOff>
      <xdr:row>2285</xdr:row>
      <xdr:rowOff>7050</xdr:rowOff>
    </xdr:from>
    <xdr:to>
      <xdr:col>5</xdr:col>
      <xdr:colOff>37500</xdr:colOff>
      <xdr:row>2286</xdr:row>
      <xdr:rowOff>0</xdr:rowOff>
    </xdr:to>
    <xdr:pic>
      <xdr:nvPicPr>
        <xdr:cNvPr id="603" name="Image 602">
          <a:extLst>
            <a:ext uri="{FF2B5EF4-FFF2-40B4-BE49-F238E27FC236}">
              <a16:creationId xmlns:a16="http://schemas.microsoft.com/office/drawing/2014/main" id="{6325F5BF-DEB6-4C2C-B21A-A3455E51E326}"/>
            </a:ext>
          </a:extLst>
        </xdr:cNvPr>
        <xdr:cNvPicPr>
          <a:picLocks noChangeAspect="1"/>
        </xdr:cNvPicPr>
      </xdr:nvPicPr>
      <xdr:blipFill rotWithShape="1">
        <a:blip xmlns:r="http://schemas.openxmlformats.org/officeDocument/2006/relationships" r:embed="rId414" cstate="print">
          <a:extLst>
            <a:ext uri="{28A0092B-C50C-407E-A947-70E740481C1C}">
              <a14:useLocalDpi xmlns:a14="http://schemas.microsoft.com/office/drawing/2010/main" val="0"/>
            </a:ext>
          </a:extLst>
        </a:blip>
        <a:srcRect b="64954"/>
        <a:stretch/>
      </xdr:blipFill>
      <xdr:spPr>
        <a:xfrm>
          <a:off x="3474150" y="396637575"/>
          <a:ext cx="849600" cy="297750"/>
        </a:xfrm>
        <a:prstGeom prst="rect">
          <a:avLst/>
        </a:prstGeom>
      </xdr:spPr>
    </xdr:pic>
    <xdr:clientData/>
  </xdr:twoCellAnchor>
  <xdr:twoCellAnchor editAs="oneCell">
    <xdr:from>
      <xdr:col>4</xdr:col>
      <xdr:colOff>0</xdr:colOff>
      <xdr:row>3099</xdr:row>
      <xdr:rowOff>161924</xdr:rowOff>
    </xdr:from>
    <xdr:to>
      <xdr:col>6</xdr:col>
      <xdr:colOff>880540</xdr:colOff>
      <xdr:row>3108</xdr:row>
      <xdr:rowOff>4660</xdr:rowOff>
    </xdr:to>
    <xdr:pic>
      <xdr:nvPicPr>
        <xdr:cNvPr id="604" name="Image 603">
          <a:extLst>
            <a:ext uri="{FF2B5EF4-FFF2-40B4-BE49-F238E27FC236}">
              <a16:creationId xmlns:a16="http://schemas.microsoft.com/office/drawing/2014/main" id="{BF0062FD-DFFC-4822-B237-24F2D3C306C8}"/>
            </a:ext>
          </a:extLst>
        </xdr:cNvPr>
        <xdr:cNvPicPr>
          <a:picLocks noChangeAspect="1"/>
        </xdr:cNvPicPr>
      </xdr:nvPicPr>
      <xdr:blipFill>
        <a:blip xmlns:r="http://schemas.openxmlformats.org/officeDocument/2006/relationships" r:embed="rId415" cstate="print">
          <a:extLst>
            <a:ext uri="{28A0092B-C50C-407E-A947-70E740481C1C}">
              <a14:useLocalDpi xmlns:a14="http://schemas.microsoft.com/office/drawing/2010/main" val="0"/>
            </a:ext>
          </a:extLst>
        </a:blip>
        <a:stretch>
          <a:fillRect/>
        </a:stretch>
      </xdr:blipFill>
      <xdr:spPr>
        <a:xfrm>
          <a:off x="3438525" y="541229549"/>
          <a:ext cx="1852090" cy="1385786"/>
        </a:xfrm>
        <a:prstGeom prst="rect">
          <a:avLst/>
        </a:prstGeom>
      </xdr:spPr>
    </xdr:pic>
    <xdr:clientData/>
  </xdr:twoCellAnchor>
  <xdr:twoCellAnchor editAs="oneCell">
    <xdr:from>
      <xdr:col>4</xdr:col>
      <xdr:colOff>38101</xdr:colOff>
      <xdr:row>2739</xdr:row>
      <xdr:rowOff>1</xdr:rowOff>
    </xdr:from>
    <xdr:to>
      <xdr:col>6</xdr:col>
      <xdr:colOff>948690</xdr:colOff>
      <xdr:row>2746</xdr:row>
      <xdr:rowOff>114300</xdr:rowOff>
    </xdr:to>
    <xdr:pic>
      <xdr:nvPicPr>
        <xdr:cNvPr id="605" name="Image 604">
          <a:extLst>
            <a:ext uri="{FF2B5EF4-FFF2-40B4-BE49-F238E27FC236}">
              <a16:creationId xmlns:a16="http://schemas.microsoft.com/office/drawing/2014/main" id="{E75EAC03-609A-4953-BFFB-ED0FEB355EB4}"/>
            </a:ext>
          </a:extLst>
        </xdr:cNvPr>
        <xdr:cNvPicPr>
          <a:picLocks noChangeAspect="1"/>
        </xdr:cNvPicPr>
      </xdr:nvPicPr>
      <xdr:blipFill rotWithShape="1">
        <a:blip xmlns:r="http://schemas.openxmlformats.org/officeDocument/2006/relationships" r:embed="rId416" cstate="print">
          <a:extLst>
            <a:ext uri="{28A0092B-C50C-407E-A947-70E740481C1C}">
              <a14:useLocalDpi xmlns:a14="http://schemas.microsoft.com/office/drawing/2010/main" val="0"/>
            </a:ext>
          </a:extLst>
        </a:blip>
        <a:srcRect t="5460" b="7161"/>
        <a:stretch/>
      </xdr:blipFill>
      <xdr:spPr>
        <a:xfrm>
          <a:off x="3476626" y="479583751"/>
          <a:ext cx="1882139" cy="1181099"/>
        </a:xfrm>
        <a:prstGeom prst="rect">
          <a:avLst/>
        </a:prstGeom>
      </xdr:spPr>
    </xdr:pic>
    <xdr:clientData/>
  </xdr:twoCellAnchor>
  <xdr:twoCellAnchor editAs="oneCell">
    <xdr:from>
      <xdr:col>4</xdr:col>
      <xdr:colOff>19050</xdr:colOff>
      <xdr:row>2640</xdr:row>
      <xdr:rowOff>0</xdr:rowOff>
    </xdr:from>
    <xdr:to>
      <xdr:col>6</xdr:col>
      <xdr:colOff>918209</xdr:colOff>
      <xdr:row>2647</xdr:row>
      <xdr:rowOff>38099</xdr:rowOff>
    </xdr:to>
    <xdr:pic>
      <xdr:nvPicPr>
        <xdr:cNvPr id="606" name="Image 605">
          <a:extLst>
            <a:ext uri="{FF2B5EF4-FFF2-40B4-BE49-F238E27FC236}">
              <a16:creationId xmlns:a16="http://schemas.microsoft.com/office/drawing/2014/main" id="{582BBE3A-8A83-41A3-9B5A-0FC3D50BE8F3}"/>
            </a:ext>
          </a:extLst>
        </xdr:cNvPr>
        <xdr:cNvPicPr>
          <a:picLocks noChangeAspect="1"/>
        </xdr:cNvPicPr>
      </xdr:nvPicPr>
      <xdr:blipFill rotWithShape="1">
        <a:blip xmlns:r="http://schemas.openxmlformats.org/officeDocument/2006/relationships" r:embed="rId417" cstate="print">
          <a:extLst>
            <a:ext uri="{28A0092B-C50C-407E-A947-70E740481C1C}">
              <a14:useLocalDpi xmlns:a14="http://schemas.microsoft.com/office/drawing/2010/main" val="0"/>
            </a:ext>
          </a:extLst>
        </a:blip>
        <a:srcRect t="5460" b="7161"/>
        <a:stretch/>
      </xdr:blipFill>
      <xdr:spPr>
        <a:xfrm>
          <a:off x="3457575" y="461686275"/>
          <a:ext cx="1870709" cy="1181099"/>
        </a:xfrm>
        <a:prstGeom prst="rect">
          <a:avLst/>
        </a:prstGeom>
      </xdr:spPr>
    </xdr:pic>
    <xdr:clientData/>
  </xdr:twoCellAnchor>
  <xdr:oneCellAnchor>
    <xdr:from>
      <xdr:col>4</xdr:col>
      <xdr:colOff>19050</xdr:colOff>
      <xdr:row>2419</xdr:row>
      <xdr:rowOff>0</xdr:rowOff>
    </xdr:from>
    <xdr:ext cx="1876424" cy="1181099"/>
    <xdr:pic>
      <xdr:nvPicPr>
        <xdr:cNvPr id="607" name="Image 606">
          <a:extLst>
            <a:ext uri="{FF2B5EF4-FFF2-40B4-BE49-F238E27FC236}">
              <a16:creationId xmlns:a16="http://schemas.microsoft.com/office/drawing/2014/main" id="{219EB843-8AB7-4A89-87FE-267F5A2C2A2A}"/>
            </a:ext>
          </a:extLst>
        </xdr:cNvPr>
        <xdr:cNvPicPr>
          <a:picLocks noChangeAspect="1"/>
        </xdr:cNvPicPr>
      </xdr:nvPicPr>
      <xdr:blipFill rotWithShape="1">
        <a:blip xmlns:r="http://schemas.openxmlformats.org/officeDocument/2006/relationships" r:embed="rId418" cstate="print">
          <a:extLst>
            <a:ext uri="{28A0092B-C50C-407E-A947-70E740481C1C}">
              <a14:useLocalDpi xmlns:a14="http://schemas.microsoft.com/office/drawing/2010/main" val="0"/>
            </a:ext>
          </a:extLst>
        </a:blip>
        <a:srcRect t="5460" b="7161"/>
        <a:stretch/>
      </xdr:blipFill>
      <xdr:spPr>
        <a:xfrm>
          <a:off x="3457575" y="421833675"/>
          <a:ext cx="1876424" cy="1181099"/>
        </a:xfrm>
        <a:prstGeom prst="rect">
          <a:avLst/>
        </a:prstGeom>
      </xdr:spPr>
    </xdr:pic>
    <xdr:clientData/>
  </xdr:oneCellAnchor>
  <xdr:oneCellAnchor>
    <xdr:from>
      <xdr:col>4</xdr:col>
      <xdr:colOff>19050</xdr:colOff>
      <xdr:row>2365</xdr:row>
      <xdr:rowOff>0</xdr:rowOff>
    </xdr:from>
    <xdr:ext cx="1876424" cy="1181099"/>
    <xdr:pic>
      <xdr:nvPicPr>
        <xdr:cNvPr id="608" name="Image 607">
          <a:extLst>
            <a:ext uri="{FF2B5EF4-FFF2-40B4-BE49-F238E27FC236}">
              <a16:creationId xmlns:a16="http://schemas.microsoft.com/office/drawing/2014/main" id="{F5DEC0A3-54AB-43FD-8BAE-B782877E9149}"/>
            </a:ext>
          </a:extLst>
        </xdr:cNvPr>
        <xdr:cNvPicPr>
          <a:picLocks noChangeAspect="1"/>
        </xdr:cNvPicPr>
      </xdr:nvPicPr>
      <xdr:blipFill rotWithShape="1">
        <a:blip xmlns:r="http://schemas.openxmlformats.org/officeDocument/2006/relationships" r:embed="rId418" cstate="print">
          <a:extLst>
            <a:ext uri="{28A0092B-C50C-407E-A947-70E740481C1C}">
              <a14:useLocalDpi xmlns:a14="http://schemas.microsoft.com/office/drawing/2010/main" val="0"/>
            </a:ext>
          </a:extLst>
        </a:blip>
        <a:srcRect t="5460" b="7161"/>
        <a:stretch/>
      </xdr:blipFill>
      <xdr:spPr>
        <a:xfrm>
          <a:off x="3457575" y="412022925"/>
          <a:ext cx="1876424" cy="1181099"/>
        </a:xfrm>
        <a:prstGeom prst="rect">
          <a:avLst/>
        </a:prstGeom>
      </xdr:spPr>
    </xdr:pic>
    <xdr:clientData/>
  </xdr:oneCellAnchor>
  <xdr:oneCellAnchor>
    <xdr:from>
      <xdr:col>4</xdr:col>
      <xdr:colOff>19050</xdr:colOff>
      <xdr:row>2191</xdr:row>
      <xdr:rowOff>0</xdr:rowOff>
    </xdr:from>
    <xdr:ext cx="1876424" cy="1181099"/>
    <xdr:pic>
      <xdr:nvPicPr>
        <xdr:cNvPr id="609" name="Image 608">
          <a:extLst>
            <a:ext uri="{FF2B5EF4-FFF2-40B4-BE49-F238E27FC236}">
              <a16:creationId xmlns:a16="http://schemas.microsoft.com/office/drawing/2014/main" id="{ED6E8311-3327-4F55-BAB2-0F584F01224A}"/>
            </a:ext>
          </a:extLst>
        </xdr:cNvPr>
        <xdr:cNvPicPr>
          <a:picLocks noChangeAspect="1"/>
        </xdr:cNvPicPr>
      </xdr:nvPicPr>
      <xdr:blipFill rotWithShape="1">
        <a:blip xmlns:r="http://schemas.openxmlformats.org/officeDocument/2006/relationships" r:embed="rId418" cstate="print">
          <a:extLst>
            <a:ext uri="{28A0092B-C50C-407E-A947-70E740481C1C}">
              <a14:useLocalDpi xmlns:a14="http://schemas.microsoft.com/office/drawing/2010/main" val="0"/>
            </a:ext>
          </a:extLst>
        </a:blip>
        <a:srcRect t="5460" b="7161"/>
        <a:stretch/>
      </xdr:blipFill>
      <xdr:spPr>
        <a:xfrm>
          <a:off x="3457575" y="378980700"/>
          <a:ext cx="1876424" cy="1181099"/>
        </a:xfrm>
        <a:prstGeom prst="rect">
          <a:avLst/>
        </a:prstGeom>
      </xdr:spPr>
    </xdr:pic>
    <xdr:clientData/>
  </xdr:oneCellAnchor>
  <xdr:oneCellAnchor>
    <xdr:from>
      <xdr:col>4</xdr:col>
      <xdr:colOff>19050</xdr:colOff>
      <xdr:row>1877</xdr:row>
      <xdr:rowOff>0</xdr:rowOff>
    </xdr:from>
    <xdr:ext cx="1876424" cy="1181099"/>
    <xdr:pic>
      <xdr:nvPicPr>
        <xdr:cNvPr id="610" name="Image 609">
          <a:extLst>
            <a:ext uri="{FF2B5EF4-FFF2-40B4-BE49-F238E27FC236}">
              <a16:creationId xmlns:a16="http://schemas.microsoft.com/office/drawing/2014/main" id="{670353D9-E961-4296-9F21-587F493778BB}"/>
            </a:ext>
          </a:extLst>
        </xdr:cNvPr>
        <xdr:cNvPicPr>
          <a:picLocks noChangeAspect="1"/>
        </xdr:cNvPicPr>
      </xdr:nvPicPr>
      <xdr:blipFill rotWithShape="1">
        <a:blip xmlns:r="http://schemas.openxmlformats.org/officeDocument/2006/relationships" r:embed="rId418" cstate="print">
          <a:extLst>
            <a:ext uri="{28A0092B-C50C-407E-A947-70E740481C1C}">
              <a14:useLocalDpi xmlns:a14="http://schemas.microsoft.com/office/drawing/2010/main" val="0"/>
            </a:ext>
          </a:extLst>
        </a:blip>
        <a:srcRect t="5460" b="7161"/>
        <a:stretch/>
      </xdr:blipFill>
      <xdr:spPr>
        <a:xfrm>
          <a:off x="3457575" y="325602600"/>
          <a:ext cx="1876424" cy="1181099"/>
        </a:xfrm>
        <a:prstGeom prst="rect">
          <a:avLst/>
        </a:prstGeom>
      </xdr:spPr>
    </xdr:pic>
    <xdr:clientData/>
  </xdr:oneCellAnchor>
  <xdr:oneCellAnchor>
    <xdr:from>
      <xdr:col>4</xdr:col>
      <xdr:colOff>19050</xdr:colOff>
      <xdr:row>1584</xdr:row>
      <xdr:rowOff>0</xdr:rowOff>
    </xdr:from>
    <xdr:ext cx="1876424" cy="1181099"/>
    <xdr:pic>
      <xdr:nvPicPr>
        <xdr:cNvPr id="611" name="Image 610">
          <a:extLst>
            <a:ext uri="{FF2B5EF4-FFF2-40B4-BE49-F238E27FC236}">
              <a16:creationId xmlns:a16="http://schemas.microsoft.com/office/drawing/2014/main" id="{4F4832E4-A9DA-45E6-990E-636F4538E106}"/>
            </a:ext>
          </a:extLst>
        </xdr:cNvPr>
        <xdr:cNvPicPr>
          <a:picLocks noChangeAspect="1"/>
        </xdr:cNvPicPr>
      </xdr:nvPicPr>
      <xdr:blipFill rotWithShape="1">
        <a:blip xmlns:r="http://schemas.openxmlformats.org/officeDocument/2006/relationships" r:embed="rId418" cstate="print">
          <a:extLst>
            <a:ext uri="{28A0092B-C50C-407E-A947-70E740481C1C}">
              <a14:useLocalDpi xmlns:a14="http://schemas.microsoft.com/office/drawing/2010/main" val="0"/>
            </a:ext>
          </a:extLst>
        </a:blip>
        <a:srcRect t="5460" b="7161"/>
        <a:stretch/>
      </xdr:blipFill>
      <xdr:spPr>
        <a:xfrm>
          <a:off x="3457575" y="270109950"/>
          <a:ext cx="1876424" cy="1181099"/>
        </a:xfrm>
        <a:prstGeom prst="rect">
          <a:avLst/>
        </a:prstGeom>
      </xdr:spPr>
    </xdr:pic>
    <xdr:clientData/>
  </xdr:oneCellAnchor>
  <xdr:twoCellAnchor>
    <xdr:from>
      <xdr:col>8</xdr:col>
      <xdr:colOff>8570</xdr:colOff>
      <xdr:row>3139</xdr:row>
      <xdr:rowOff>0</xdr:rowOff>
    </xdr:from>
    <xdr:to>
      <xdr:col>10</xdr:col>
      <xdr:colOff>790442</xdr:colOff>
      <xdr:row>3146</xdr:row>
      <xdr:rowOff>99523</xdr:rowOff>
    </xdr:to>
    <xdr:grpSp>
      <xdr:nvGrpSpPr>
        <xdr:cNvPr id="612" name="Groupe 611">
          <a:extLst>
            <a:ext uri="{FF2B5EF4-FFF2-40B4-BE49-F238E27FC236}">
              <a16:creationId xmlns:a16="http://schemas.microsoft.com/office/drawing/2014/main" id="{C6BC1A41-813B-491B-B2CB-6811A1E97915}"/>
            </a:ext>
          </a:extLst>
        </xdr:cNvPr>
        <xdr:cNvGrpSpPr/>
      </xdr:nvGrpSpPr>
      <xdr:grpSpPr>
        <a:xfrm>
          <a:off x="3128008" y="541996313"/>
          <a:ext cx="1865340" cy="1266335"/>
          <a:chOff x="4999670" y="544277550"/>
          <a:chExt cx="1867722" cy="1299673"/>
        </a:xfrm>
      </xdr:grpSpPr>
      <xdr:pic>
        <xdr:nvPicPr>
          <xdr:cNvPr id="613" name="Image 612">
            <a:extLst>
              <a:ext uri="{FF2B5EF4-FFF2-40B4-BE49-F238E27FC236}">
                <a16:creationId xmlns:a16="http://schemas.microsoft.com/office/drawing/2014/main" id="{9C7AC8F8-0D7F-4243-8B1B-3EEDEA7D59B2}"/>
              </a:ext>
            </a:extLst>
          </xdr:cNvPr>
          <xdr:cNvPicPr>
            <a:picLocks noChangeAspect="1"/>
          </xdr:cNvPicPr>
        </xdr:nvPicPr>
        <xdr:blipFill>
          <a:blip xmlns:r="http://schemas.openxmlformats.org/officeDocument/2006/relationships" r:embed="rId419" cstate="print">
            <a:extLst>
              <a:ext uri="{28A0092B-C50C-407E-A947-70E740481C1C}">
                <a14:useLocalDpi xmlns:a14="http://schemas.microsoft.com/office/drawing/2010/main" val="0"/>
              </a:ext>
            </a:extLst>
          </a:blip>
          <a:stretch>
            <a:fillRect/>
          </a:stretch>
        </xdr:blipFill>
        <xdr:spPr>
          <a:xfrm>
            <a:off x="4999670" y="544284823"/>
            <a:ext cx="1811776" cy="1292400"/>
          </a:xfrm>
          <a:prstGeom prst="rect">
            <a:avLst/>
          </a:prstGeom>
        </xdr:spPr>
      </xdr:pic>
      <xdr:pic>
        <xdr:nvPicPr>
          <xdr:cNvPr id="614" name="Image 613">
            <a:extLst>
              <a:ext uri="{FF2B5EF4-FFF2-40B4-BE49-F238E27FC236}">
                <a16:creationId xmlns:a16="http://schemas.microsoft.com/office/drawing/2014/main" id="{60443588-8F69-4A43-A826-547178B281A7}"/>
              </a:ext>
            </a:extLst>
          </xdr:cNvPr>
          <xdr:cNvPicPr>
            <a:picLocks noChangeAspect="1"/>
          </xdr:cNvPicPr>
        </xdr:nvPicPr>
        <xdr:blipFill rotWithShape="1">
          <a:blip xmlns:r="http://schemas.openxmlformats.org/officeDocument/2006/relationships" r:embed="rId420" cstate="print">
            <a:extLst>
              <a:ext uri="{28A0092B-C50C-407E-A947-70E740481C1C}">
                <a14:useLocalDpi xmlns:a14="http://schemas.microsoft.com/office/drawing/2010/main" val="0"/>
              </a:ext>
            </a:extLst>
          </a:blip>
          <a:srcRect l="92137" r="1325"/>
          <a:stretch/>
        </xdr:blipFill>
        <xdr:spPr>
          <a:xfrm>
            <a:off x="6743699" y="544277550"/>
            <a:ext cx="123693" cy="1292400"/>
          </a:xfrm>
          <a:prstGeom prst="rect">
            <a:avLst/>
          </a:prstGeom>
        </xdr:spPr>
      </xdr:pic>
    </xdr:grpSp>
    <xdr:clientData/>
  </xdr:twoCellAnchor>
  <xdr:twoCellAnchor editAs="oneCell">
    <xdr:from>
      <xdr:col>8</xdr:col>
      <xdr:colOff>7347</xdr:colOff>
      <xdr:row>3228</xdr:row>
      <xdr:rowOff>6409</xdr:rowOff>
    </xdr:from>
    <xdr:to>
      <xdr:col>10</xdr:col>
      <xdr:colOff>795719</xdr:colOff>
      <xdr:row>3235</xdr:row>
      <xdr:rowOff>111126</xdr:rowOff>
    </xdr:to>
    <xdr:pic>
      <xdr:nvPicPr>
        <xdr:cNvPr id="615" name="Image 614">
          <a:extLst>
            <a:ext uri="{FF2B5EF4-FFF2-40B4-BE49-F238E27FC236}">
              <a16:creationId xmlns:a16="http://schemas.microsoft.com/office/drawing/2014/main" id="{A4794F19-F546-4B1F-9161-BCB19631ED0B}"/>
            </a:ext>
          </a:extLst>
        </xdr:cNvPr>
        <xdr:cNvPicPr>
          <a:picLocks noChangeAspect="1"/>
        </xdr:cNvPicPr>
      </xdr:nvPicPr>
      <xdr:blipFill>
        <a:blip xmlns:r="http://schemas.openxmlformats.org/officeDocument/2006/relationships" r:embed="rId338" cstate="print">
          <a:extLst>
            <a:ext uri="{28A0092B-C50C-407E-A947-70E740481C1C}">
              <a14:useLocalDpi xmlns:a14="http://schemas.microsoft.com/office/drawing/2010/main" val="0"/>
            </a:ext>
          </a:extLst>
        </a:blip>
        <a:stretch>
          <a:fillRect/>
        </a:stretch>
      </xdr:blipFill>
      <xdr:spPr>
        <a:xfrm>
          <a:off x="5503272" y="563248234"/>
          <a:ext cx="1874222" cy="1304867"/>
        </a:xfrm>
        <a:prstGeom prst="rect">
          <a:avLst/>
        </a:prstGeom>
      </xdr:spPr>
    </xdr:pic>
    <xdr:clientData/>
  </xdr:twoCellAnchor>
  <xdr:twoCellAnchor editAs="oneCell">
    <xdr:from>
      <xdr:col>8</xdr:col>
      <xdr:colOff>66675</xdr:colOff>
      <xdr:row>3228</xdr:row>
      <xdr:rowOff>47626</xdr:rowOff>
    </xdr:from>
    <xdr:to>
      <xdr:col>10</xdr:col>
      <xdr:colOff>453389</xdr:colOff>
      <xdr:row>3234</xdr:row>
      <xdr:rowOff>79898</xdr:rowOff>
    </xdr:to>
    <xdr:pic>
      <xdr:nvPicPr>
        <xdr:cNvPr id="616" name="Image 615">
          <a:extLst>
            <a:ext uri="{FF2B5EF4-FFF2-40B4-BE49-F238E27FC236}">
              <a16:creationId xmlns:a16="http://schemas.microsoft.com/office/drawing/2014/main" id="{80B492F6-E94D-45DB-A39C-05A06582D390}"/>
            </a:ext>
          </a:extLst>
        </xdr:cNvPr>
        <xdr:cNvPicPr>
          <a:picLocks noChangeAspect="1"/>
        </xdr:cNvPicPr>
      </xdr:nvPicPr>
      <xdr:blipFill rotWithShape="1">
        <a:blip xmlns:r="http://schemas.openxmlformats.org/officeDocument/2006/relationships" r:embed="rId421" cstate="print">
          <a:extLst>
            <a:ext uri="{28A0092B-C50C-407E-A947-70E740481C1C}">
              <a14:useLocalDpi xmlns:a14="http://schemas.microsoft.com/office/drawing/2010/main" val="0"/>
            </a:ext>
          </a:extLst>
        </a:blip>
        <a:srcRect l="5180" t="10444" r="18926" b="16361"/>
        <a:stretch/>
      </xdr:blipFill>
      <xdr:spPr>
        <a:xfrm>
          <a:off x="5562600" y="563289451"/>
          <a:ext cx="1472564" cy="1060972"/>
        </a:xfrm>
        <a:prstGeom prst="rect">
          <a:avLst/>
        </a:prstGeom>
      </xdr:spPr>
    </xdr:pic>
    <xdr:clientData/>
  </xdr:twoCellAnchor>
  <xdr:twoCellAnchor editAs="oneCell">
    <xdr:from>
      <xdr:col>4</xdr:col>
      <xdr:colOff>19051</xdr:colOff>
      <xdr:row>322</xdr:row>
      <xdr:rowOff>47626</xdr:rowOff>
    </xdr:from>
    <xdr:to>
      <xdr:col>6</xdr:col>
      <xdr:colOff>766126</xdr:colOff>
      <xdr:row>328</xdr:row>
      <xdr:rowOff>110490</xdr:rowOff>
    </xdr:to>
    <xdr:pic>
      <xdr:nvPicPr>
        <xdr:cNvPr id="617" name="Image 616">
          <a:extLst>
            <a:ext uri="{FF2B5EF4-FFF2-40B4-BE49-F238E27FC236}">
              <a16:creationId xmlns:a16="http://schemas.microsoft.com/office/drawing/2014/main" id="{1E700062-CAB2-423E-8DCF-57B5E913B9BB}"/>
            </a:ext>
          </a:extLst>
        </xdr:cNvPr>
        <xdr:cNvPicPr>
          <a:picLocks noChangeAspect="1"/>
        </xdr:cNvPicPr>
      </xdr:nvPicPr>
      <xdr:blipFill rotWithShape="1">
        <a:blip xmlns:r="http://schemas.openxmlformats.org/officeDocument/2006/relationships" r:embed="rId422" cstate="print">
          <a:extLst>
            <a:ext uri="{28A0092B-C50C-407E-A947-70E740481C1C}">
              <a14:useLocalDpi xmlns:a14="http://schemas.microsoft.com/office/drawing/2010/main" val="0"/>
            </a:ext>
          </a:extLst>
        </a:blip>
        <a:srcRect t="26265" b="11868"/>
        <a:stretch/>
      </xdr:blipFill>
      <xdr:spPr>
        <a:xfrm>
          <a:off x="3457576" y="57921526"/>
          <a:ext cx="1718625" cy="1082039"/>
        </a:xfrm>
        <a:prstGeom prst="rect">
          <a:avLst/>
        </a:prstGeom>
      </xdr:spPr>
    </xdr:pic>
    <xdr:clientData/>
  </xdr:twoCellAnchor>
  <xdr:oneCellAnchor>
    <xdr:from>
      <xdr:col>4</xdr:col>
      <xdr:colOff>352425</xdr:colOff>
      <xdr:row>119</xdr:row>
      <xdr:rowOff>47624</xdr:rowOff>
    </xdr:from>
    <xdr:ext cx="1319403" cy="491981"/>
    <xdr:pic>
      <xdr:nvPicPr>
        <xdr:cNvPr id="618" name="Image 617">
          <a:extLst>
            <a:ext uri="{FF2B5EF4-FFF2-40B4-BE49-F238E27FC236}">
              <a16:creationId xmlns:a16="http://schemas.microsoft.com/office/drawing/2014/main" id="{38B71D3A-74AD-44BE-AFC4-10C2E245C922}"/>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rot="17660820">
          <a:off x="4204661" y="24408438"/>
          <a:ext cx="491981" cy="1319403"/>
        </a:xfrm>
        <a:prstGeom prst="rect">
          <a:avLst/>
        </a:prstGeom>
      </xdr:spPr>
    </xdr:pic>
    <xdr:clientData/>
  </xdr:oneCellAnchor>
  <xdr:twoCellAnchor editAs="oneCell">
    <xdr:from>
      <xdr:col>12</xdr:col>
      <xdr:colOff>430177</xdr:colOff>
      <xdr:row>119</xdr:row>
      <xdr:rowOff>47318</xdr:rowOff>
    </xdr:from>
    <xdr:to>
      <xdr:col>14</xdr:col>
      <xdr:colOff>568476</xdr:colOff>
      <xdr:row>122</xdr:row>
      <xdr:rowOff>34744</xdr:rowOff>
    </xdr:to>
    <xdr:pic>
      <xdr:nvPicPr>
        <xdr:cNvPr id="619" name="Image 618">
          <a:extLst>
            <a:ext uri="{FF2B5EF4-FFF2-40B4-BE49-F238E27FC236}">
              <a16:creationId xmlns:a16="http://schemas.microsoft.com/office/drawing/2014/main" id="{0A6ECCDD-3A08-4208-A5DD-653E4E078A67}"/>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rot="6691657">
          <a:off x="8368501" y="24503519"/>
          <a:ext cx="501776" cy="1138424"/>
        </a:xfrm>
        <a:prstGeom prst="rect">
          <a:avLst/>
        </a:prstGeom>
      </xdr:spPr>
    </xdr:pic>
    <xdr:clientData/>
  </xdr:twoCellAnchor>
  <xdr:twoCellAnchor editAs="oneCell">
    <xdr:from>
      <xdr:col>8</xdr:col>
      <xdr:colOff>504824</xdr:colOff>
      <xdr:row>119</xdr:row>
      <xdr:rowOff>9524</xdr:rowOff>
    </xdr:from>
    <xdr:to>
      <xdr:col>10</xdr:col>
      <xdr:colOff>529403</xdr:colOff>
      <xdr:row>122</xdr:row>
      <xdr:rowOff>119017</xdr:rowOff>
    </xdr:to>
    <xdr:pic>
      <xdr:nvPicPr>
        <xdr:cNvPr id="620" name="Image 619">
          <a:extLst>
            <a:ext uri="{FF2B5EF4-FFF2-40B4-BE49-F238E27FC236}">
              <a16:creationId xmlns:a16="http://schemas.microsoft.com/office/drawing/2014/main" id="{E539AB08-BB12-4E0A-9BC8-729CAC6465A8}"/>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rot="18248697">
          <a:off x="6244042" y="24540756"/>
          <a:ext cx="623843" cy="1110429"/>
        </a:xfrm>
        <a:prstGeom prst="rect">
          <a:avLst/>
        </a:prstGeom>
      </xdr:spPr>
    </xdr:pic>
    <xdr:clientData/>
  </xdr:twoCellAnchor>
  <xdr:twoCellAnchor editAs="oneCell">
    <xdr:from>
      <xdr:col>4</xdr:col>
      <xdr:colOff>21447</xdr:colOff>
      <xdr:row>1393</xdr:row>
      <xdr:rowOff>0</xdr:rowOff>
    </xdr:from>
    <xdr:to>
      <xdr:col>6</xdr:col>
      <xdr:colOff>949182</xdr:colOff>
      <xdr:row>1398</xdr:row>
      <xdr:rowOff>34289</xdr:rowOff>
    </xdr:to>
    <xdr:pic>
      <xdr:nvPicPr>
        <xdr:cNvPr id="621" name="Image 620">
          <a:extLst>
            <a:ext uri="{FF2B5EF4-FFF2-40B4-BE49-F238E27FC236}">
              <a16:creationId xmlns:a16="http://schemas.microsoft.com/office/drawing/2014/main" id="{AAF74A2A-91E5-4EAA-BDAF-02389DEC6957}"/>
            </a:ext>
          </a:extLst>
        </xdr:cNvPr>
        <xdr:cNvPicPr>
          <a:picLocks noChangeAspect="1"/>
        </xdr:cNvPicPr>
      </xdr:nvPicPr>
      <xdr:blipFill rotWithShape="1">
        <a:blip xmlns:r="http://schemas.openxmlformats.org/officeDocument/2006/relationships" r:embed="rId423" cstate="print">
          <a:extLst>
            <a:ext uri="{28A0092B-C50C-407E-A947-70E740481C1C}">
              <a14:useLocalDpi xmlns:a14="http://schemas.microsoft.com/office/drawing/2010/main" val="0"/>
            </a:ext>
          </a:extLst>
        </a:blip>
        <a:srcRect l="6829" t="37732" r="2831" b="6582"/>
        <a:stretch/>
      </xdr:blipFill>
      <xdr:spPr>
        <a:xfrm>
          <a:off x="3459972" y="234781725"/>
          <a:ext cx="1899285" cy="882014"/>
        </a:xfrm>
        <a:prstGeom prst="rect">
          <a:avLst/>
        </a:prstGeom>
      </xdr:spPr>
    </xdr:pic>
    <xdr:clientData/>
  </xdr:twoCellAnchor>
  <xdr:twoCellAnchor editAs="oneCell">
    <xdr:from>
      <xdr:col>4</xdr:col>
      <xdr:colOff>19050</xdr:colOff>
      <xdr:row>1376</xdr:row>
      <xdr:rowOff>9525</xdr:rowOff>
    </xdr:from>
    <xdr:to>
      <xdr:col>6</xdr:col>
      <xdr:colOff>954898</xdr:colOff>
      <xdr:row>1381</xdr:row>
      <xdr:rowOff>41911</xdr:rowOff>
    </xdr:to>
    <xdr:pic>
      <xdr:nvPicPr>
        <xdr:cNvPr id="622" name="Image 621">
          <a:extLst>
            <a:ext uri="{FF2B5EF4-FFF2-40B4-BE49-F238E27FC236}">
              <a16:creationId xmlns:a16="http://schemas.microsoft.com/office/drawing/2014/main" id="{1ECE2DBA-5727-4D1E-ADD3-24C216F7DDBC}"/>
            </a:ext>
          </a:extLst>
        </xdr:cNvPr>
        <xdr:cNvPicPr>
          <a:picLocks noChangeAspect="1"/>
        </xdr:cNvPicPr>
      </xdr:nvPicPr>
      <xdr:blipFill rotWithShape="1">
        <a:blip xmlns:r="http://schemas.openxmlformats.org/officeDocument/2006/relationships" r:embed="rId424" cstate="print">
          <a:extLst>
            <a:ext uri="{28A0092B-C50C-407E-A947-70E740481C1C}">
              <a14:useLocalDpi xmlns:a14="http://schemas.microsoft.com/office/drawing/2010/main" val="0"/>
            </a:ext>
          </a:extLst>
        </a:blip>
        <a:srcRect t="16955" b="18030"/>
        <a:stretch/>
      </xdr:blipFill>
      <xdr:spPr>
        <a:xfrm>
          <a:off x="3457575" y="232114725"/>
          <a:ext cx="1907398" cy="880111"/>
        </a:xfrm>
        <a:prstGeom prst="rect">
          <a:avLst/>
        </a:prstGeom>
      </xdr:spPr>
    </xdr:pic>
    <xdr:clientData/>
  </xdr:twoCellAnchor>
  <xdr:twoCellAnchor editAs="oneCell">
    <xdr:from>
      <xdr:col>4</xdr:col>
      <xdr:colOff>9524</xdr:colOff>
      <xdr:row>1456</xdr:row>
      <xdr:rowOff>9524</xdr:rowOff>
    </xdr:from>
    <xdr:to>
      <xdr:col>4</xdr:col>
      <xdr:colOff>841601</xdr:colOff>
      <xdr:row>1456</xdr:row>
      <xdr:rowOff>301124</xdr:rowOff>
    </xdr:to>
    <xdr:pic>
      <xdr:nvPicPr>
        <xdr:cNvPr id="623" name="Image 622">
          <a:extLst>
            <a:ext uri="{FF2B5EF4-FFF2-40B4-BE49-F238E27FC236}">
              <a16:creationId xmlns:a16="http://schemas.microsoft.com/office/drawing/2014/main" id="{93E2C772-F911-4B17-9E54-1E7560DEC20A}"/>
            </a:ext>
          </a:extLst>
        </xdr:cNvPr>
        <xdr:cNvPicPr>
          <a:picLocks noChangeAspect="1"/>
        </xdr:cNvPicPr>
      </xdr:nvPicPr>
      <xdr:blipFill>
        <a:blip xmlns:r="http://schemas.openxmlformats.org/officeDocument/2006/relationships" r:embed="rId425" cstate="print">
          <a:extLst>
            <a:ext uri="{28A0092B-C50C-407E-A947-70E740481C1C}">
              <a14:useLocalDpi xmlns:a14="http://schemas.microsoft.com/office/drawing/2010/main" val="0"/>
            </a:ext>
          </a:extLst>
        </a:blip>
        <a:stretch>
          <a:fillRect/>
        </a:stretch>
      </xdr:blipFill>
      <xdr:spPr>
        <a:xfrm>
          <a:off x="3448049" y="245811674"/>
          <a:ext cx="832077" cy="291600"/>
        </a:xfrm>
        <a:prstGeom prst="rect">
          <a:avLst/>
        </a:prstGeom>
      </xdr:spPr>
    </xdr:pic>
    <xdr:clientData/>
  </xdr:twoCellAnchor>
  <xdr:twoCellAnchor editAs="oneCell">
    <xdr:from>
      <xdr:col>4</xdr:col>
      <xdr:colOff>9525</xdr:colOff>
      <xdr:row>1458</xdr:row>
      <xdr:rowOff>9525</xdr:rowOff>
    </xdr:from>
    <xdr:to>
      <xdr:col>5</xdr:col>
      <xdr:colOff>1601</xdr:colOff>
      <xdr:row>1458</xdr:row>
      <xdr:rowOff>301125</xdr:rowOff>
    </xdr:to>
    <xdr:pic>
      <xdr:nvPicPr>
        <xdr:cNvPr id="624" name="Image 623">
          <a:extLst>
            <a:ext uri="{FF2B5EF4-FFF2-40B4-BE49-F238E27FC236}">
              <a16:creationId xmlns:a16="http://schemas.microsoft.com/office/drawing/2014/main" id="{43C55B1D-16ED-4F52-BB14-765364751684}"/>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3448050" y="246211725"/>
          <a:ext cx="839801" cy="291600"/>
        </a:xfrm>
        <a:prstGeom prst="rect">
          <a:avLst/>
        </a:prstGeom>
      </xdr:spPr>
    </xdr:pic>
    <xdr:clientData/>
  </xdr:twoCellAnchor>
  <xdr:twoCellAnchor editAs="oneCell">
    <xdr:from>
      <xdr:col>4</xdr:col>
      <xdr:colOff>9525</xdr:colOff>
      <xdr:row>1460</xdr:row>
      <xdr:rowOff>7144</xdr:rowOff>
    </xdr:from>
    <xdr:to>
      <xdr:col>4</xdr:col>
      <xdr:colOff>842168</xdr:colOff>
      <xdr:row>1460</xdr:row>
      <xdr:rowOff>300649</xdr:rowOff>
    </xdr:to>
    <xdr:pic>
      <xdr:nvPicPr>
        <xdr:cNvPr id="625" name="Image 624">
          <a:extLst>
            <a:ext uri="{FF2B5EF4-FFF2-40B4-BE49-F238E27FC236}">
              <a16:creationId xmlns:a16="http://schemas.microsoft.com/office/drawing/2014/main" id="{8D5A95A9-664C-402E-9593-F72B25A8781E}"/>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3448050" y="246609394"/>
          <a:ext cx="832643" cy="293505"/>
        </a:xfrm>
        <a:prstGeom prst="rect">
          <a:avLst/>
        </a:prstGeom>
      </xdr:spPr>
    </xdr:pic>
    <xdr:clientData/>
  </xdr:twoCellAnchor>
  <xdr:twoCellAnchor editAs="oneCell">
    <xdr:from>
      <xdr:col>4</xdr:col>
      <xdr:colOff>0</xdr:colOff>
      <xdr:row>1454</xdr:row>
      <xdr:rowOff>9525</xdr:rowOff>
    </xdr:from>
    <xdr:to>
      <xdr:col>4</xdr:col>
      <xdr:colOff>839801</xdr:colOff>
      <xdr:row>1454</xdr:row>
      <xdr:rowOff>301125</xdr:rowOff>
    </xdr:to>
    <xdr:pic>
      <xdr:nvPicPr>
        <xdr:cNvPr id="626" name="Image 625">
          <a:extLst>
            <a:ext uri="{FF2B5EF4-FFF2-40B4-BE49-F238E27FC236}">
              <a16:creationId xmlns:a16="http://schemas.microsoft.com/office/drawing/2014/main" id="{CE3AFF3B-E5E7-48F5-9AEC-62DDEFF36AA4}"/>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3438525" y="245411625"/>
          <a:ext cx="839801" cy="291600"/>
        </a:xfrm>
        <a:prstGeom prst="rect">
          <a:avLst/>
        </a:prstGeom>
      </xdr:spPr>
    </xdr:pic>
    <xdr:clientData/>
  </xdr:twoCellAnchor>
  <xdr:twoCellAnchor editAs="oneCell">
    <xdr:from>
      <xdr:col>4</xdr:col>
      <xdr:colOff>0</xdr:colOff>
      <xdr:row>1509</xdr:row>
      <xdr:rowOff>0</xdr:rowOff>
    </xdr:from>
    <xdr:to>
      <xdr:col>4</xdr:col>
      <xdr:colOff>838200</xdr:colOff>
      <xdr:row>1510</xdr:row>
      <xdr:rowOff>0</xdr:rowOff>
    </xdr:to>
    <xdr:pic>
      <xdr:nvPicPr>
        <xdr:cNvPr id="627" name="Image 626">
          <a:extLst>
            <a:ext uri="{FF2B5EF4-FFF2-40B4-BE49-F238E27FC236}">
              <a16:creationId xmlns:a16="http://schemas.microsoft.com/office/drawing/2014/main" id="{130BE629-D43F-4865-8AFD-28B39F4F8726}"/>
            </a:ext>
          </a:extLst>
        </xdr:cNvPr>
        <xdr:cNvPicPr>
          <a:picLocks noChangeAspect="1"/>
        </xdr:cNvPicPr>
      </xdr:nvPicPr>
      <xdr:blipFill rotWithShape="1">
        <a:blip xmlns:r="http://schemas.openxmlformats.org/officeDocument/2006/relationships" r:embed="rId426" cstate="print">
          <a:extLst>
            <a:ext uri="{28A0092B-C50C-407E-A947-70E740481C1C}">
              <a14:useLocalDpi xmlns:a14="http://schemas.microsoft.com/office/drawing/2010/main" val="0"/>
            </a:ext>
          </a:extLst>
        </a:blip>
        <a:srcRect b="40000"/>
        <a:stretch/>
      </xdr:blipFill>
      <xdr:spPr>
        <a:xfrm>
          <a:off x="3438525" y="255660525"/>
          <a:ext cx="838200" cy="304800"/>
        </a:xfrm>
        <a:prstGeom prst="rect">
          <a:avLst/>
        </a:prstGeom>
      </xdr:spPr>
    </xdr:pic>
    <xdr:clientData/>
  </xdr:twoCellAnchor>
  <xdr:twoCellAnchor editAs="oneCell">
    <xdr:from>
      <xdr:col>4</xdr:col>
      <xdr:colOff>9525</xdr:colOff>
      <xdr:row>1562</xdr:row>
      <xdr:rowOff>9525</xdr:rowOff>
    </xdr:from>
    <xdr:to>
      <xdr:col>4</xdr:col>
      <xdr:colOff>838958</xdr:colOff>
      <xdr:row>1562</xdr:row>
      <xdr:rowOff>301335</xdr:rowOff>
    </xdr:to>
    <xdr:pic>
      <xdr:nvPicPr>
        <xdr:cNvPr id="628" name="Image 627">
          <a:extLst>
            <a:ext uri="{FF2B5EF4-FFF2-40B4-BE49-F238E27FC236}">
              <a16:creationId xmlns:a16="http://schemas.microsoft.com/office/drawing/2014/main" id="{F0483ED9-F8AA-455D-B456-93E134A0B033}"/>
            </a:ext>
          </a:extLst>
        </xdr:cNvPr>
        <xdr:cNvPicPr>
          <a:picLocks noChangeAspect="1"/>
        </xdr:cNvPicPr>
      </xdr:nvPicPr>
      <xdr:blipFill>
        <a:blip xmlns:r="http://schemas.openxmlformats.org/officeDocument/2006/relationships" r:embed="rId377" cstate="print">
          <a:extLst>
            <a:ext uri="{28A0092B-C50C-407E-A947-70E740481C1C}">
              <a14:useLocalDpi xmlns:a14="http://schemas.microsoft.com/office/drawing/2010/main" val="0"/>
            </a:ext>
          </a:extLst>
        </a:blip>
        <a:stretch>
          <a:fillRect/>
        </a:stretch>
      </xdr:blipFill>
      <xdr:spPr>
        <a:xfrm>
          <a:off x="3448050" y="265823700"/>
          <a:ext cx="829433" cy="291810"/>
        </a:xfrm>
        <a:prstGeom prst="rect">
          <a:avLst/>
        </a:prstGeom>
      </xdr:spPr>
    </xdr:pic>
    <xdr:clientData/>
  </xdr:twoCellAnchor>
  <xdr:twoCellAnchor editAs="oneCell">
    <xdr:from>
      <xdr:col>4</xdr:col>
      <xdr:colOff>9525</xdr:colOff>
      <xdr:row>1560</xdr:row>
      <xdr:rowOff>9525</xdr:rowOff>
    </xdr:from>
    <xdr:to>
      <xdr:col>4</xdr:col>
      <xdr:colOff>835651</xdr:colOff>
      <xdr:row>1560</xdr:row>
      <xdr:rowOff>301335</xdr:rowOff>
    </xdr:to>
    <xdr:pic>
      <xdr:nvPicPr>
        <xdr:cNvPr id="629" name="Image 628">
          <a:extLst>
            <a:ext uri="{FF2B5EF4-FFF2-40B4-BE49-F238E27FC236}">
              <a16:creationId xmlns:a16="http://schemas.microsoft.com/office/drawing/2014/main" id="{C1521DDA-738D-4927-B4B3-C3FAAD7561EB}"/>
            </a:ext>
          </a:extLst>
        </xdr:cNvPr>
        <xdr:cNvPicPr>
          <a:picLocks noChangeAspect="1"/>
        </xdr:cNvPicPr>
      </xdr:nvPicPr>
      <xdr:blipFill>
        <a:blip xmlns:r="http://schemas.openxmlformats.org/officeDocument/2006/relationships" r:embed="rId378" cstate="print">
          <a:extLst>
            <a:ext uri="{28A0092B-C50C-407E-A947-70E740481C1C}">
              <a14:useLocalDpi xmlns:a14="http://schemas.microsoft.com/office/drawing/2010/main" val="0"/>
            </a:ext>
          </a:extLst>
        </a:blip>
        <a:stretch>
          <a:fillRect/>
        </a:stretch>
      </xdr:blipFill>
      <xdr:spPr>
        <a:xfrm>
          <a:off x="3448050" y="265423650"/>
          <a:ext cx="826126" cy="291810"/>
        </a:xfrm>
        <a:prstGeom prst="rect">
          <a:avLst/>
        </a:prstGeom>
      </xdr:spPr>
    </xdr:pic>
    <xdr:clientData/>
  </xdr:twoCellAnchor>
  <xdr:twoCellAnchor editAs="oneCell">
    <xdr:from>
      <xdr:col>8</xdr:col>
      <xdr:colOff>629916</xdr:colOff>
      <xdr:row>3086</xdr:row>
      <xdr:rowOff>118473</xdr:rowOff>
    </xdr:from>
    <xdr:to>
      <xdr:col>10</xdr:col>
      <xdr:colOff>377541</xdr:colOff>
      <xdr:row>3094</xdr:row>
      <xdr:rowOff>35175</xdr:rowOff>
    </xdr:to>
    <xdr:pic>
      <xdr:nvPicPr>
        <xdr:cNvPr id="630" name="Image 629">
          <a:extLst>
            <a:ext uri="{FF2B5EF4-FFF2-40B4-BE49-F238E27FC236}">
              <a16:creationId xmlns:a16="http://schemas.microsoft.com/office/drawing/2014/main" id="{9A81F639-6356-454F-82B9-4B8083CC4BAD}"/>
            </a:ext>
          </a:extLst>
        </xdr:cNvPr>
        <xdr:cNvPicPr>
          <a:picLocks noChangeAspect="1"/>
        </xdr:cNvPicPr>
      </xdr:nvPicPr>
      <xdr:blipFill>
        <a:blip xmlns:r="http://schemas.openxmlformats.org/officeDocument/2006/relationships" r:embed="rId427" cstate="print">
          <a:extLst>
            <a:ext uri="{28A0092B-C50C-407E-A947-70E740481C1C}">
              <a14:useLocalDpi xmlns:a14="http://schemas.microsoft.com/office/drawing/2010/main" val="0"/>
            </a:ext>
          </a:extLst>
        </a:blip>
        <a:stretch>
          <a:fillRect/>
        </a:stretch>
      </xdr:blipFill>
      <xdr:spPr>
        <a:xfrm rot="19091192">
          <a:off x="6125841" y="538861998"/>
          <a:ext cx="833475" cy="1288302"/>
        </a:xfrm>
        <a:prstGeom prst="rect">
          <a:avLst/>
        </a:prstGeom>
      </xdr:spPr>
    </xdr:pic>
    <xdr:clientData/>
  </xdr:twoCellAnchor>
  <xdr:twoCellAnchor editAs="oneCell">
    <xdr:from>
      <xdr:col>4</xdr:col>
      <xdr:colOff>695325</xdr:colOff>
      <xdr:row>3086</xdr:row>
      <xdr:rowOff>57149</xdr:rowOff>
    </xdr:from>
    <xdr:to>
      <xdr:col>6</xdr:col>
      <xdr:colOff>156615</xdr:colOff>
      <xdr:row>3093</xdr:row>
      <xdr:rowOff>148041</xdr:rowOff>
    </xdr:to>
    <xdr:pic>
      <xdr:nvPicPr>
        <xdr:cNvPr id="631" name="Image 630">
          <a:extLst>
            <a:ext uri="{FF2B5EF4-FFF2-40B4-BE49-F238E27FC236}">
              <a16:creationId xmlns:a16="http://schemas.microsoft.com/office/drawing/2014/main" id="{6001026C-0701-43B8-923A-BC157A9E72EA}"/>
            </a:ext>
          </a:extLst>
        </xdr:cNvPr>
        <xdr:cNvPicPr>
          <a:picLocks noChangeAspect="1"/>
        </xdr:cNvPicPr>
      </xdr:nvPicPr>
      <xdr:blipFill>
        <a:blip xmlns:r="http://schemas.openxmlformats.org/officeDocument/2006/relationships" r:embed="rId428" cstate="print">
          <a:extLst>
            <a:ext uri="{28A0092B-C50C-407E-A947-70E740481C1C}">
              <a14:useLocalDpi xmlns:a14="http://schemas.microsoft.com/office/drawing/2010/main" val="0"/>
            </a:ext>
          </a:extLst>
        </a:blip>
        <a:stretch>
          <a:fillRect/>
        </a:stretch>
      </xdr:blipFill>
      <xdr:spPr>
        <a:xfrm rot="18931498">
          <a:off x="4133850" y="538800674"/>
          <a:ext cx="432840" cy="1291042"/>
        </a:xfrm>
        <a:prstGeom prst="rect">
          <a:avLst/>
        </a:prstGeom>
      </xdr:spPr>
    </xdr:pic>
    <xdr:clientData/>
  </xdr:twoCellAnchor>
  <xdr:twoCellAnchor editAs="oneCell">
    <xdr:from>
      <xdr:col>8</xdr:col>
      <xdr:colOff>304799</xdr:colOff>
      <xdr:row>599</xdr:row>
      <xdr:rowOff>38099</xdr:rowOff>
    </xdr:from>
    <xdr:to>
      <xdr:col>10</xdr:col>
      <xdr:colOff>697298</xdr:colOff>
      <xdr:row>603</xdr:row>
      <xdr:rowOff>106363</xdr:rowOff>
    </xdr:to>
    <xdr:pic>
      <xdr:nvPicPr>
        <xdr:cNvPr id="632" name="Image 631">
          <a:extLst>
            <a:ext uri="{FF2B5EF4-FFF2-40B4-BE49-F238E27FC236}">
              <a16:creationId xmlns:a16="http://schemas.microsoft.com/office/drawing/2014/main" id="{25F9126B-6C9A-4A4B-A8AB-E47AE0A56724}"/>
            </a:ext>
          </a:extLst>
        </xdr:cNvPr>
        <xdr:cNvPicPr>
          <a:picLocks noChangeAspect="1"/>
        </xdr:cNvPicPr>
      </xdr:nvPicPr>
      <xdr:blipFill>
        <a:blip xmlns:r="http://schemas.openxmlformats.org/officeDocument/2006/relationships" r:embed="rId301" cstate="print">
          <a:extLst>
            <a:ext uri="{28A0092B-C50C-407E-A947-70E740481C1C}">
              <a14:useLocalDpi xmlns:a14="http://schemas.microsoft.com/office/drawing/2010/main" val="0"/>
            </a:ext>
          </a:extLst>
        </a:blip>
        <a:stretch>
          <a:fillRect/>
        </a:stretch>
      </xdr:blipFill>
      <xdr:spPr>
        <a:xfrm rot="17570157">
          <a:off x="6162867" y="108041881"/>
          <a:ext cx="754064" cy="1478349"/>
        </a:xfrm>
        <a:prstGeom prst="rect">
          <a:avLst/>
        </a:prstGeom>
      </xdr:spPr>
    </xdr:pic>
    <xdr:clientData/>
  </xdr:twoCellAnchor>
  <xdr:twoCellAnchor editAs="oneCell">
    <xdr:from>
      <xdr:col>4</xdr:col>
      <xdr:colOff>558643</xdr:colOff>
      <xdr:row>2974</xdr:row>
      <xdr:rowOff>88820</xdr:rowOff>
    </xdr:from>
    <xdr:to>
      <xdr:col>6</xdr:col>
      <xdr:colOff>247436</xdr:colOff>
      <xdr:row>2983</xdr:row>
      <xdr:rowOff>67925</xdr:rowOff>
    </xdr:to>
    <xdr:pic>
      <xdr:nvPicPr>
        <xdr:cNvPr id="633" name="Image 632">
          <a:extLst>
            <a:ext uri="{FF2B5EF4-FFF2-40B4-BE49-F238E27FC236}">
              <a16:creationId xmlns:a16="http://schemas.microsoft.com/office/drawing/2014/main" id="{575C2E3C-C0E2-40B3-81FA-3D33A73AA491}"/>
            </a:ext>
          </a:extLst>
        </xdr:cNvPr>
        <xdr:cNvPicPr>
          <a:picLocks noChangeAspect="1"/>
        </xdr:cNvPicPr>
      </xdr:nvPicPr>
      <xdr:blipFill>
        <a:blip xmlns:r="http://schemas.openxmlformats.org/officeDocument/2006/relationships" r:embed="rId429" cstate="print">
          <a:extLst>
            <a:ext uri="{28A0092B-C50C-407E-A947-70E740481C1C}">
              <a14:useLocalDpi xmlns:a14="http://schemas.microsoft.com/office/drawing/2010/main" val="0"/>
            </a:ext>
          </a:extLst>
        </a:blip>
        <a:stretch>
          <a:fillRect/>
        </a:stretch>
      </xdr:blipFill>
      <xdr:spPr>
        <a:xfrm rot="19090248">
          <a:off x="3997168" y="520296695"/>
          <a:ext cx="660343" cy="1445955"/>
        </a:xfrm>
        <a:prstGeom prst="rect">
          <a:avLst/>
        </a:prstGeom>
      </xdr:spPr>
    </xdr:pic>
    <xdr:clientData/>
  </xdr:twoCellAnchor>
  <xdr:twoCellAnchor editAs="oneCell">
    <xdr:from>
      <xdr:col>8</xdr:col>
      <xdr:colOff>593044</xdr:colOff>
      <xdr:row>2974</xdr:row>
      <xdr:rowOff>79089</xdr:rowOff>
    </xdr:from>
    <xdr:to>
      <xdr:col>10</xdr:col>
      <xdr:colOff>386749</xdr:colOff>
      <xdr:row>2982</xdr:row>
      <xdr:rowOff>48541</xdr:rowOff>
    </xdr:to>
    <xdr:pic>
      <xdr:nvPicPr>
        <xdr:cNvPr id="634" name="Image 633">
          <a:extLst>
            <a:ext uri="{FF2B5EF4-FFF2-40B4-BE49-F238E27FC236}">
              <a16:creationId xmlns:a16="http://schemas.microsoft.com/office/drawing/2014/main" id="{E0BD670D-71C7-4427-A59C-7D7B3F45AE48}"/>
            </a:ext>
          </a:extLst>
        </xdr:cNvPr>
        <xdr:cNvPicPr>
          <a:picLocks noChangeAspect="1"/>
        </xdr:cNvPicPr>
      </xdr:nvPicPr>
      <xdr:blipFill>
        <a:blip xmlns:r="http://schemas.openxmlformats.org/officeDocument/2006/relationships" r:embed="rId430" cstate="print">
          <a:extLst>
            <a:ext uri="{28A0092B-C50C-407E-A947-70E740481C1C}">
              <a14:useLocalDpi xmlns:a14="http://schemas.microsoft.com/office/drawing/2010/main" val="0"/>
            </a:ext>
          </a:extLst>
        </a:blip>
        <a:stretch>
          <a:fillRect/>
        </a:stretch>
      </xdr:blipFill>
      <xdr:spPr>
        <a:xfrm rot="19163311">
          <a:off x="6088969" y="520286964"/>
          <a:ext cx="879555" cy="1341052"/>
        </a:xfrm>
        <a:prstGeom prst="rect">
          <a:avLst/>
        </a:prstGeom>
      </xdr:spPr>
    </xdr:pic>
    <xdr:clientData/>
  </xdr:twoCellAnchor>
  <xdr:twoCellAnchor editAs="oneCell">
    <xdr:from>
      <xdr:col>4</xdr:col>
      <xdr:colOff>17145</xdr:colOff>
      <xdr:row>2992</xdr:row>
      <xdr:rowOff>20003</xdr:rowOff>
    </xdr:from>
    <xdr:to>
      <xdr:col>6</xdr:col>
      <xdr:colOff>850370</xdr:colOff>
      <xdr:row>3000</xdr:row>
      <xdr:rowOff>1111</xdr:rowOff>
    </xdr:to>
    <xdr:pic>
      <xdr:nvPicPr>
        <xdr:cNvPr id="635" name="Image 634">
          <a:extLst>
            <a:ext uri="{FF2B5EF4-FFF2-40B4-BE49-F238E27FC236}">
              <a16:creationId xmlns:a16="http://schemas.microsoft.com/office/drawing/2014/main" id="{4D4249B7-C6B1-4058-9C52-62E66068F478}"/>
            </a:ext>
          </a:extLst>
        </xdr:cNvPr>
        <xdr:cNvPicPr>
          <a:picLocks noChangeAspect="1"/>
        </xdr:cNvPicPr>
      </xdr:nvPicPr>
      <xdr:blipFill>
        <a:blip xmlns:r="http://schemas.openxmlformats.org/officeDocument/2006/relationships" r:embed="rId431" cstate="print">
          <a:extLst>
            <a:ext uri="{28A0092B-C50C-407E-A947-70E740481C1C}">
              <a14:useLocalDpi xmlns:a14="http://schemas.microsoft.com/office/drawing/2010/main" val="0"/>
            </a:ext>
          </a:extLst>
        </a:blip>
        <a:stretch>
          <a:fillRect/>
        </a:stretch>
      </xdr:blipFill>
      <xdr:spPr>
        <a:xfrm>
          <a:off x="3455670" y="523333028"/>
          <a:ext cx="1804775" cy="1352708"/>
        </a:xfrm>
        <a:prstGeom prst="rect">
          <a:avLst/>
        </a:prstGeom>
      </xdr:spPr>
    </xdr:pic>
    <xdr:clientData/>
  </xdr:twoCellAnchor>
  <xdr:twoCellAnchor editAs="oneCell">
    <xdr:from>
      <xdr:col>4</xdr:col>
      <xdr:colOff>28575</xdr:colOff>
      <xdr:row>653</xdr:row>
      <xdr:rowOff>0</xdr:rowOff>
    </xdr:from>
    <xdr:to>
      <xdr:col>7</xdr:col>
      <xdr:colOff>6524</xdr:colOff>
      <xdr:row>660</xdr:row>
      <xdr:rowOff>28576</xdr:rowOff>
    </xdr:to>
    <xdr:pic>
      <xdr:nvPicPr>
        <xdr:cNvPr id="636" name="Image 635">
          <a:extLst>
            <a:ext uri="{FF2B5EF4-FFF2-40B4-BE49-F238E27FC236}">
              <a16:creationId xmlns:a16="http://schemas.microsoft.com/office/drawing/2014/main" id="{8657094B-0A8A-4B4C-86A3-490B44CF8453}"/>
            </a:ext>
          </a:extLst>
        </xdr:cNvPr>
        <xdr:cNvPicPr>
          <a:picLocks noChangeAspect="1"/>
        </xdr:cNvPicPr>
      </xdr:nvPicPr>
      <xdr:blipFill rotWithShape="1">
        <a:blip xmlns:r="http://schemas.openxmlformats.org/officeDocument/2006/relationships" r:embed="rId432" cstate="print">
          <a:extLst>
            <a:ext uri="{28A0092B-C50C-407E-A947-70E740481C1C}">
              <a14:useLocalDpi xmlns:a14="http://schemas.microsoft.com/office/drawing/2010/main" val="0"/>
            </a:ext>
          </a:extLst>
        </a:blip>
        <a:srcRect t="4653" b="9585"/>
        <a:stretch/>
      </xdr:blipFill>
      <xdr:spPr>
        <a:xfrm>
          <a:off x="3467100" y="116947950"/>
          <a:ext cx="1911524" cy="1228726"/>
        </a:xfrm>
        <a:prstGeom prst="rect">
          <a:avLst/>
        </a:prstGeom>
      </xdr:spPr>
    </xdr:pic>
    <xdr:clientData/>
  </xdr:twoCellAnchor>
  <xdr:twoCellAnchor>
    <xdr:from>
      <xdr:col>4</xdr:col>
      <xdr:colOff>28575</xdr:colOff>
      <xdr:row>3128</xdr:row>
      <xdr:rowOff>9525</xdr:rowOff>
    </xdr:from>
    <xdr:to>
      <xdr:col>6</xdr:col>
      <xdr:colOff>879977</xdr:colOff>
      <xdr:row>3135</xdr:row>
      <xdr:rowOff>75192</xdr:rowOff>
    </xdr:to>
    <xdr:grpSp>
      <xdr:nvGrpSpPr>
        <xdr:cNvPr id="637" name="Groupe 636">
          <a:extLst>
            <a:ext uri="{FF2B5EF4-FFF2-40B4-BE49-F238E27FC236}">
              <a16:creationId xmlns:a16="http://schemas.microsoft.com/office/drawing/2014/main" id="{D92A0EA2-498A-4BB2-9735-EA08ADCFCD81}"/>
            </a:ext>
          </a:extLst>
        </xdr:cNvPr>
        <xdr:cNvGrpSpPr/>
      </xdr:nvGrpSpPr>
      <xdr:grpSpPr>
        <a:xfrm>
          <a:off x="1100138" y="540172275"/>
          <a:ext cx="1815808" cy="1232480"/>
          <a:chOff x="3130048" y="551243787"/>
          <a:chExt cx="1821047" cy="1292400"/>
        </a:xfrm>
      </xdr:grpSpPr>
      <xdr:pic>
        <xdr:nvPicPr>
          <xdr:cNvPr id="638" name="Image 637">
            <a:extLst>
              <a:ext uri="{FF2B5EF4-FFF2-40B4-BE49-F238E27FC236}">
                <a16:creationId xmlns:a16="http://schemas.microsoft.com/office/drawing/2014/main" id="{DF0086ED-D8C8-4C03-A79D-0D20DFC4E3A0}"/>
              </a:ext>
            </a:extLst>
          </xdr:cNvPr>
          <xdr:cNvPicPr>
            <a:picLocks noChangeAspect="1"/>
          </xdr:cNvPicPr>
        </xdr:nvPicPr>
        <xdr:blipFill rotWithShape="1">
          <a:blip xmlns:r="http://schemas.openxmlformats.org/officeDocument/2006/relationships" r:embed="rId433" cstate="print">
            <a:extLst>
              <a:ext uri="{28A0092B-C50C-407E-A947-70E740481C1C}">
                <a14:useLocalDpi xmlns:a14="http://schemas.microsoft.com/office/drawing/2010/main" val="0"/>
              </a:ext>
            </a:extLst>
          </a:blip>
          <a:srcRect r="2650"/>
          <a:stretch/>
        </xdr:blipFill>
        <xdr:spPr>
          <a:xfrm>
            <a:off x="3130048" y="551243787"/>
            <a:ext cx="1821047" cy="1292400"/>
          </a:xfrm>
          <a:prstGeom prst="rect">
            <a:avLst/>
          </a:prstGeom>
        </xdr:spPr>
      </xdr:pic>
      <xdr:pic>
        <xdr:nvPicPr>
          <xdr:cNvPr id="639" name="Image 638">
            <a:extLst>
              <a:ext uri="{FF2B5EF4-FFF2-40B4-BE49-F238E27FC236}">
                <a16:creationId xmlns:a16="http://schemas.microsoft.com/office/drawing/2014/main" id="{9CACA820-A3E5-4CB3-A3DA-A3530C1DAC51}"/>
              </a:ext>
            </a:extLst>
          </xdr:cNvPr>
          <xdr:cNvPicPr>
            <a:picLocks noChangeAspect="1"/>
          </xdr:cNvPicPr>
        </xdr:nvPicPr>
        <xdr:blipFill rotWithShape="1">
          <a:blip xmlns:r="http://schemas.openxmlformats.org/officeDocument/2006/relationships" r:embed="rId434" cstate="print">
            <a:extLst>
              <a:ext uri="{28A0092B-C50C-407E-A947-70E740481C1C}">
                <a14:useLocalDpi xmlns:a14="http://schemas.microsoft.com/office/drawing/2010/main" val="0"/>
              </a:ext>
            </a:extLst>
          </a:blip>
          <a:srcRect t="9615" b="9383"/>
          <a:stretch/>
        </xdr:blipFill>
        <xdr:spPr>
          <a:xfrm>
            <a:off x="3385187" y="551365204"/>
            <a:ext cx="1274444" cy="1050330"/>
          </a:xfrm>
          <a:prstGeom prst="rect">
            <a:avLst/>
          </a:prstGeom>
        </xdr:spPr>
      </xdr:pic>
    </xdr:grpSp>
    <xdr:clientData/>
  </xdr:twoCellAnchor>
  <xdr:twoCellAnchor>
    <xdr:from>
      <xdr:col>8</xdr:col>
      <xdr:colOff>7484</xdr:colOff>
      <xdr:row>3128</xdr:row>
      <xdr:rowOff>9769</xdr:rowOff>
    </xdr:from>
    <xdr:to>
      <xdr:col>10</xdr:col>
      <xdr:colOff>803369</xdr:colOff>
      <xdr:row>3135</xdr:row>
      <xdr:rowOff>67430</xdr:rowOff>
    </xdr:to>
    <xdr:grpSp>
      <xdr:nvGrpSpPr>
        <xdr:cNvPr id="640" name="Groupe 639">
          <a:extLst>
            <a:ext uri="{FF2B5EF4-FFF2-40B4-BE49-F238E27FC236}">
              <a16:creationId xmlns:a16="http://schemas.microsoft.com/office/drawing/2014/main" id="{27247EBA-F169-4207-A68F-758FD24E71BD}"/>
            </a:ext>
          </a:extLst>
        </xdr:cNvPr>
        <xdr:cNvGrpSpPr/>
      </xdr:nvGrpSpPr>
      <xdr:grpSpPr>
        <a:xfrm>
          <a:off x="3126922" y="540172519"/>
          <a:ext cx="1879353" cy="1224474"/>
          <a:chOff x="5179057" y="542650840"/>
          <a:chExt cx="1891260" cy="1257811"/>
        </a:xfrm>
      </xdr:grpSpPr>
      <xdr:pic>
        <xdr:nvPicPr>
          <xdr:cNvPr id="641" name="Image 640">
            <a:extLst>
              <a:ext uri="{FF2B5EF4-FFF2-40B4-BE49-F238E27FC236}">
                <a16:creationId xmlns:a16="http://schemas.microsoft.com/office/drawing/2014/main" id="{94D14DB8-74A1-4ABD-BE8D-2CE301DA8840}"/>
              </a:ext>
            </a:extLst>
          </xdr:cNvPr>
          <xdr:cNvPicPr>
            <a:picLocks noChangeAspect="1"/>
          </xdr:cNvPicPr>
        </xdr:nvPicPr>
        <xdr:blipFill rotWithShape="1">
          <a:blip xmlns:r="http://schemas.openxmlformats.org/officeDocument/2006/relationships" r:embed="rId435" cstate="print">
            <a:extLst>
              <a:ext uri="{28A0092B-C50C-407E-A947-70E740481C1C}">
                <a14:useLocalDpi xmlns:a14="http://schemas.microsoft.com/office/drawing/2010/main" val="0"/>
              </a:ext>
            </a:extLst>
          </a:blip>
          <a:srcRect b="3283"/>
          <a:stretch/>
        </xdr:blipFill>
        <xdr:spPr>
          <a:xfrm>
            <a:off x="5179057" y="542650840"/>
            <a:ext cx="1891260" cy="1257811"/>
          </a:xfrm>
          <a:prstGeom prst="rect">
            <a:avLst/>
          </a:prstGeom>
        </xdr:spPr>
      </xdr:pic>
      <xdr:pic>
        <xdr:nvPicPr>
          <xdr:cNvPr id="642" name="Image 641">
            <a:extLst>
              <a:ext uri="{FF2B5EF4-FFF2-40B4-BE49-F238E27FC236}">
                <a16:creationId xmlns:a16="http://schemas.microsoft.com/office/drawing/2014/main" id="{C3E37B44-3E59-4770-9174-C02D406D2328}"/>
              </a:ext>
            </a:extLst>
          </xdr:cNvPr>
          <xdr:cNvPicPr>
            <a:picLocks noChangeAspect="1"/>
          </xdr:cNvPicPr>
        </xdr:nvPicPr>
        <xdr:blipFill rotWithShape="1">
          <a:blip xmlns:r="http://schemas.openxmlformats.org/officeDocument/2006/relationships" r:embed="rId436" cstate="print">
            <a:extLst>
              <a:ext uri="{28A0092B-C50C-407E-A947-70E740481C1C}">
                <a14:useLocalDpi xmlns:a14="http://schemas.microsoft.com/office/drawing/2010/main" val="0"/>
              </a:ext>
            </a:extLst>
          </a:blip>
          <a:srcRect t="4528" b="4912"/>
          <a:stretch/>
        </xdr:blipFill>
        <xdr:spPr>
          <a:xfrm>
            <a:off x="5479244" y="542702750"/>
            <a:ext cx="1291774" cy="1143000"/>
          </a:xfrm>
          <a:prstGeom prst="rect">
            <a:avLst/>
          </a:prstGeom>
        </xdr:spPr>
      </xdr:pic>
    </xdr:grpSp>
    <xdr:clientData/>
  </xdr:twoCellAnchor>
  <xdr:twoCellAnchor editAs="oneCell">
    <xdr:from>
      <xdr:col>16</xdr:col>
      <xdr:colOff>9657</xdr:colOff>
      <xdr:row>3128</xdr:row>
      <xdr:rowOff>6204</xdr:rowOff>
    </xdr:from>
    <xdr:to>
      <xdr:col>19</xdr:col>
      <xdr:colOff>148720</xdr:colOff>
      <xdr:row>3135</xdr:row>
      <xdr:rowOff>63726</xdr:rowOff>
    </xdr:to>
    <xdr:pic>
      <xdr:nvPicPr>
        <xdr:cNvPr id="643" name="Image 642">
          <a:extLst>
            <a:ext uri="{FF2B5EF4-FFF2-40B4-BE49-F238E27FC236}">
              <a16:creationId xmlns:a16="http://schemas.microsoft.com/office/drawing/2014/main" id="{BC31418D-C117-47DC-BFEF-FBC9EF83D4B1}"/>
            </a:ext>
          </a:extLst>
        </xdr:cNvPr>
        <xdr:cNvPicPr>
          <a:picLocks noChangeAspect="1"/>
        </xdr:cNvPicPr>
      </xdr:nvPicPr>
      <xdr:blipFill>
        <a:blip xmlns:r="http://schemas.openxmlformats.org/officeDocument/2006/relationships" r:embed="rId437" cstate="print">
          <a:extLst>
            <a:ext uri="{28A0092B-C50C-407E-A947-70E740481C1C}">
              <a14:useLocalDpi xmlns:a14="http://schemas.microsoft.com/office/drawing/2010/main" val="0"/>
            </a:ext>
          </a:extLst>
        </a:blip>
        <a:stretch>
          <a:fillRect/>
        </a:stretch>
      </xdr:blipFill>
      <xdr:spPr>
        <a:xfrm>
          <a:off x="9715632" y="546103029"/>
          <a:ext cx="1815463" cy="1257672"/>
        </a:xfrm>
        <a:prstGeom prst="rect">
          <a:avLst/>
        </a:prstGeom>
      </xdr:spPr>
    </xdr:pic>
    <xdr:clientData/>
  </xdr:twoCellAnchor>
  <xdr:twoCellAnchor>
    <xdr:from>
      <xdr:col>8</xdr:col>
      <xdr:colOff>0</xdr:colOff>
      <xdr:row>3150</xdr:row>
      <xdr:rowOff>0</xdr:rowOff>
    </xdr:from>
    <xdr:to>
      <xdr:col>10</xdr:col>
      <xdr:colOff>796520</xdr:colOff>
      <xdr:row>3157</xdr:row>
      <xdr:rowOff>95850</xdr:rowOff>
    </xdr:to>
    <xdr:grpSp>
      <xdr:nvGrpSpPr>
        <xdr:cNvPr id="644" name="Groupe 643">
          <a:extLst>
            <a:ext uri="{FF2B5EF4-FFF2-40B4-BE49-F238E27FC236}">
              <a16:creationId xmlns:a16="http://schemas.microsoft.com/office/drawing/2014/main" id="{F1FB91C4-7FFC-46C3-9315-9102782D7520}"/>
            </a:ext>
          </a:extLst>
        </xdr:cNvPr>
        <xdr:cNvGrpSpPr/>
      </xdr:nvGrpSpPr>
      <xdr:grpSpPr>
        <a:xfrm>
          <a:off x="3119438" y="543829875"/>
          <a:ext cx="1879988" cy="1262663"/>
          <a:chOff x="5162550" y="561286403"/>
          <a:chExt cx="1876020" cy="1312210"/>
        </a:xfrm>
      </xdr:grpSpPr>
      <xdr:pic>
        <xdr:nvPicPr>
          <xdr:cNvPr id="645" name="Image 644">
            <a:extLst>
              <a:ext uri="{FF2B5EF4-FFF2-40B4-BE49-F238E27FC236}">
                <a16:creationId xmlns:a16="http://schemas.microsoft.com/office/drawing/2014/main" id="{46D40942-5CDC-4F18-8CD5-71C84655ABA7}"/>
              </a:ext>
            </a:extLst>
          </xdr:cNvPr>
          <xdr:cNvPicPr>
            <a:picLocks noChangeAspect="1"/>
          </xdr:cNvPicPr>
        </xdr:nvPicPr>
        <xdr:blipFill rotWithShape="1">
          <a:blip xmlns:r="http://schemas.openxmlformats.org/officeDocument/2006/relationships" r:embed="rId435" cstate="print">
            <a:extLst>
              <a:ext uri="{28A0092B-C50C-407E-A947-70E740481C1C}">
                <a14:useLocalDpi xmlns:a14="http://schemas.microsoft.com/office/drawing/2010/main" val="0"/>
              </a:ext>
            </a:extLst>
          </a:blip>
          <a:srcRect b="3283"/>
          <a:stretch/>
        </xdr:blipFill>
        <xdr:spPr>
          <a:xfrm>
            <a:off x="5162550" y="561286403"/>
            <a:ext cx="1876020" cy="1312210"/>
          </a:xfrm>
          <a:prstGeom prst="rect">
            <a:avLst/>
          </a:prstGeom>
        </xdr:spPr>
      </xdr:pic>
      <xdr:pic>
        <xdr:nvPicPr>
          <xdr:cNvPr id="646" name="Image 645">
            <a:extLst>
              <a:ext uri="{FF2B5EF4-FFF2-40B4-BE49-F238E27FC236}">
                <a16:creationId xmlns:a16="http://schemas.microsoft.com/office/drawing/2014/main" id="{2D6539DD-DDE7-4E7D-B1F4-E0E16F2CEFF6}"/>
              </a:ext>
            </a:extLst>
          </xdr:cNvPr>
          <xdr:cNvPicPr>
            <a:picLocks noChangeAspect="1"/>
          </xdr:cNvPicPr>
        </xdr:nvPicPr>
        <xdr:blipFill>
          <a:blip xmlns:r="http://schemas.openxmlformats.org/officeDocument/2006/relationships" r:embed="rId438" cstate="print">
            <a:extLst>
              <a:ext uri="{28A0092B-C50C-407E-A947-70E740481C1C}">
                <a14:useLocalDpi xmlns:a14="http://schemas.microsoft.com/office/drawing/2010/main" val="0"/>
              </a:ext>
            </a:extLst>
          </a:blip>
          <a:stretch>
            <a:fillRect/>
          </a:stretch>
        </xdr:blipFill>
        <xdr:spPr>
          <a:xfrm>
            <a:off x="5425861" y="561302320"/>
            <a:ext cx="1269627" cy="1284780"/>
          </a:xfrm>
          <a:prstGeom prst="rect">
            <a:avLst/>
          </a:prstGeom>
        </xdr:spPr>
      </xdr:pic>
    </xdr:grpSp>
    <xdr:clientData/>
  </xdr:twoCellAnchor>
  <xdr:twoCellAnchor>
    <xdr:from>
      <xdr:col>11</xdr:col>
      <xdr:colOff>114300</xdr:colOff>
      <xdr:row>3164</xdr:row>
      <xdr:rowOff>0</xdr:rowOff>
    </xdr:from>
    <xdr:to>
      <xdr:col>14</xdr:col>
      <xdr:colOff>869545</xdr:colOff>
      <xdr:row>3171</xdr:row>
      <xdr:rowOff>95850</xdr:rowOff>
    </xdr:to>
    <xdr:grpSp>
      <xdr:nvGrpSpPr>
        <xdr:cNvPr id="647" name="Groupe 646">
          <a:extLst>
            <a:ext uri="{FF2B5EF4-FFF2-40B4-BE49-F238E27FC236}">
              <a16:creationId xmlns:a16="http://schemas.microsoft.com/office/drawing/2014/main" id="{6658E8D7-FFB7-4179-8729-B466C6873205}"/>
            </a:ext>
          </a:extLst>
        </xdr:cNvPr>
        <xdr:cNvGrpSpPr/>
      </xdr:nvGrpSpPr>
      <xdr:grpSpPr>
        <a:xfrm>
          <a:off x="5233988" y="546163500"/>
          <a:ext cx="1874432" cy="1262663"/>
          <a:chOff x="7291754" y="558798046"/>
          <a:chExt cx="1881393" cy="1304248"/>
        </a:xfrm>
      </xdr:grpSpPr>
      <xdr:pic>
        <xdr:nvPicPr>
          <xdr:cNvPr id="648" name="Image 647">
            <a:extLst>
              <a:ext uri="{FF2B5EF4-FFF2-40B4-BE49-F238E27FC236}">
                <a16:creationId xmlns:a16="http://schemas.microsoft.com/office/drawing/2014/main" id="{601E7B8E-7CA8-4293-BA20-81009FC50B79}"/>
              </a:ext>
            </a:extLst>
          </xdr:cNvPr>
          <xdr:cNvPicPr>
            <a:picLocks noChangeAspect="1"/>
          </xdr:cNvPicPr>
        </xdr:nvPicPr>
        <xdr:blipFill rotWithShape="1">
          <a:blip xmlns:r="http://schemas.openxmlformats.org/officeDocument/2006/relationships" r:embed="rId435" cstate="print">
            <a:extLst>
              <a:ext uri="{28A0092B-C50C-407E-A947-70E740481C1C}">
                <a14:useLocalDpi xmlns:a14="http://schemas.microsoft.com/office/drawing/2010/main" val="0"/>
              </a:ext>
            </a:extLst>
          </a:blip>
          <a:srcRect b="3283"/>
          <a:stretch/>
        </xdr:blipFill>
        <xdr:spPr>
          <a:xfrm>
            <a:off x="7291754" y="558798046"/>
            <a:ext cx="1881393" cy="1304248"/>
          </a:xfrm>
          <a:prstGeom prst="rect">
            <a:avLst/>
          </a:prstGeom>
        </xdr:spPr>
      </xdr:pic>
      <xdr:pic>
        <xdr:nvPicPr>
          <xdr:cNvPr id="649" name="Image 648">
            <a:extLst>
              <a:ext uri="{FF2B5EF4-FFF2-40B4-BE49-F238E27FC236}">
                <a16:creationId xmlns:a16="http://schemas.microsoft.com/office/drawing/2014/main" id="{DC98A460-B242-4348-B45D-32D0A226F101}"/>
              </a:ext>
            </a:extLst>
          </xdr:cNvPr>
          <xdr:cNvPicPr>
            <a:picLocks noChangeAspect="1"/>
          </xdr:cNvPicPr>
        </xdr:nvPicPr>
        <xdr:blipFill>
          <a:blip xmlns:r="http://schemas.openxmlformats.org/officeDocument/2006/relationships" r:embed="rId439" cstate="print">
            <a:extLst>
              <a:ext uri="{28A0092B-C50C-407E-A947-70E740481C1C}">
                <a14:useLocalDpi xmlns:a14="http://schemas.microsoft.com/office/drawing/2010/main" val="0"/>
              </a:ext>
            </a:extLst>
          </a:blip>
          <a:stretch>
            <a:fillRect/>
          </a:stretch>
        </xdr:blipFill>
        <xdr:spPr>
          <a:xfrm>
            <a:off x="7555559" y="558801888"/>
            <a:ext cx="1305721" cy="1292190"/>
          </a:xfrm>
          <a:prstGeom prst="rect">
            <a:avLst/>
          </a:prstGeom>
        </xdr:spPr>
      </xdr:pic>
    </xdr:grpSp>
    <xdr:clientData/>
  </xdr:twoCellAnchor>
  <xdr:twoCellAnchor>
    <xdr:from>
      <xdr:col>7</xdr:col>
      <xdr:colOff>114300</xdr:colOff>
      <xdr:row>3176</xdr:row>
      <xdr:rowOff>1</xdr:rowOff>
    </xdr:from>
    <xdr:to>
      <xdr:col>10</xdr:col>
      <xdr:colOff>786995</xdr:colOff>
      <xdr:row>3183</xdr:row>
      <xdr:rowOff>95851</xdr:rowOff>
    </xdr:to>
    <xdr:grpSp>
      <xdr:nvGrpSpPr>
        <xdr:cNvPr id="650" name="Groupe 649">
          <a:extLst>
            <a:ext uri="{FF2B5EF4-FFF2-40B4-BE49-F238E27FC236}">
              <a16:creationId xmlns:a16="http://schemas.microsoft.com/office/drawing/2014/main" id="{488BD4AB-6618-4014-8DD5-CE572693A0F7}"/>
            </a:ext>
          </a:extLst>
        </xdr:cNvPr>
        <xdr:cNvGrpSpPr/>
      </xdr:nvGrpSpPr>
      <xdr:grpSpPr>
        <a:xfrm>
          <a:off x="3114675" y="548163751"/>
          <a:ext cx="1875226" cy="1262663"/>
          <a:chOff x="5187950" y="550532300"/>
          <a:chExt cx="1888720" cy="1271650"/>
        </a:xfrm>
      </xdr:grpSpPr>
      <xdr:pic>
        <xdr:nvPicPr>
          <xdr:cNvPr id="651" name="Image 650">
            <a:extLst>
              <a:ext uri="{FF2B5EF4-FFF2-40B4-BE49-F238E27FC236}">
                <a16:creationId xmlns:a16="http://schemas.microsoft.com/office/drawing/2014/main" id="{2AA974FE-97D9-4C00-8554-569D835CA032}"/>
              </a:ext>
            </a:extLst>
          </xdr:cNvPr>
          <xdr:cNvPicPr>
            <a:picLocks noChangeAspect="1"/>
          </xdr:cNvPicPr>
        </xdr:nvPicPr>
        <xdr:blipFill rotWithShape="1">
          <a:blip xmlns:r="http://schemas.openxmlformats.org/officeDocument/2006/relationships" r:embed="rId435" cstate="print">
            <a:extLst>
              <a:ext uri="{28A0092B-C50C-407E-A947-70E740481C1C}">
                <a14:useLocalDpi xmlns:a14="http://schemas.microsoft.com/office/drawing/2010/main" val="0"/>
              </a:ext>
            </a:extLst>
          </a:blip>
          <a:srcRect b="3283"/>
          <a:stretch/>
        </xdr:blipFill>
        <xdr:spPr>
          <a:xfrm>
            <a:off x="5187950" y="550532300"/>
            <a:ext cx="1888720" cy="1271570"/>
          </a:xfrm>
          <a:prstGeom prst="rect">
            <a:avLst/>
          </a:prstGeom>
        </xdr:spPr>
      </xdr:pic>
      <xdr:pic>
        <xdr:nvPicPr>
          <xdr:cNvPr id="652" name="Image 651">
            <a:extLst>
              <a:ext uri="{FF2B5EF4-FFF2-40B4-BE49-F238E27FC236}">
                <a16:creationId xmlns:a16="http://schemas.microsoft.com/office/drawing/2014/main" id="{D8B1EC20-421A-46CE-A0D0-6A7341ACB6F7}"/>
              </a:ext>
            </a:extLst>
          </xdr:cNvPr>
          <xdr:cNvPicPr>
            <a:picLocks noChangeAspect="1"/>
          </xdr:cNvPicPr>
        </xdr:nvPicPr>
        <xdr:blipFill>
          <a:blip xmlns:r="http://schemas.openxmlformats.org/officeDocument/2006/relationships" r:embed="rId440" cstate="print">
            <a:extLst>
              <a:ext uri="{28A0092B-C50C-407E-A947-70E740481C1C}">
                <a14:useLocalDpi xmlns:a14="http://schemas.microsoft.com/office/drawing/2010/main" val="0"/>
              </a:ext>
            </a:extLst>
          </a:blip>
          <a:stretch>
            <a:fillRect/>
          </a:stretch>
        </xdr:blipFill>
        <xdr:spPr>
          <a:xfrm>
            <a:off x="5451681" y="550536950"/>
            <a:ext cx="1320461" cy="1267000"/>
          </a:xfrm>
          <a:prstGeom prst="rect">
            <a:avLst/>
          </a:prstGeom>
        </xdr:spPr>
      </xdr:pic>
    </xdr:grpSp>
    <xdr:clientData/>
  </xdr:twoCellAnchor>
  <xdr:twoCellAnchor>
    <xdr:from>
      <xdr:col>7</xdr:col>
      <xdr:colOff>118745</xdr:colOff>
      <xdr:row>3164</xdr:row>
      <xdr:rowOff>4445</xdr:rowOff>
    </xdr:from>
    <xdr:to>
      <xdr:col>10</xdr:col>
      <xdr:colOff>793345</xdr:colOff>
      <xdr:row>3171</xdr:row>
      <xdr:rowOff>100295</xdr:rowOff>
    </xdr:to>
    <xdr:grpSp>
      <xdr:nvGrpSpPr>
        <xdr:cNvPr id="653" name="Groupe 652">
          <a:extLst>
            <a:ext uri="{FF2B5EF4-FFF2-40B4-BE49-F238E27FC236}">
              <a16:creationId xmlns:a16="http://schemas.microsoft.com/office/drawing/2014/main" id="{76B96679-A634-4968-8565-10CFD3CE3C10}"/>
            </a:ext>
          </a:extLst>
        </xdr:cNvPr>
        <xdr:cNvGrpSpPr/>
      </xdr:nvGrpSpPr>
      <xdr:grpSpPr>
        <a:xfrm>
          <a:off x="3119120" y="546167945"/>
          <a:ext cx="1877131" cy="1262663"/>
          <a:chOff x="5174322" y="558802491"/>
          <a:chExt cx="1882810" cy="1304248"/>
        </a:xfrm>
      </xdr:grpSpPr>
      <xdr:pic>
        <xdr:nvPicPr>
          <xdr:cNvPr id="654" name="Image 653">
            <a:extLst>
              <a:ext uri="{FF2B5EF4-FFF2-40B4-BE49-F238E27FC236}">
                <a16:creationId xmlns:a16="http://schemas.microsoft.com/office/drawing/2014/main" id="{B00B26E4-2FF0-46A5-A5F3-9C3F3C878622}"/>
              </a:ext>
            </a:extLst>
          </xdr:cNvPr>
          <xdr:cNvPicPr>
            <a:picLocks noChangeAspect="1"/>
          </xdr:cNvPicPr>
        </xdr:nvPicPr>
        <xdr:blipFill rotWithShape="1">
          <a:blip xmlns:r="http://schemas.openxmlformats.org/officeDocument/2006/relationships" r:embed="rId435" cstate="print">
            <a:extLst>
              <a:ext uri="{28A0092B-C50C-407E-A947-70E740481C1C}">
                <a14:useLocalDpi xmlns:a14="http://schemas.microsoft.com/office/drawing/2010/main" val="0"/>
              </a:ext>
            </a:extLst>
          </a:blip>
          <a:srcRect b="3283"/>
          <a:stretch/>
        </xdr:blipFill>
        <xdr:spPr>
          <a:xfrm>
            <a:off x="5174322" y="558802491"/>
            <a:ext cx="1882810" cy="1304248"/>
          </a:xfrm>
          <a:prstGeom prst="rect">
            <a:avLst/>
          </a:prstGeom>
        </xdr:spPr>
      </xdr:pic>
      <xdr:pic>
        <xdr:nvPicPr>
          <xdr:cNvPr id="655" name="Image 654">
            <a:extLst>
              <a:ext uri="{FF2B5EF4-FFF2-40B4-BE49-F238E27FC236}">
                <a16:creationId xmlns:a16="http://schemas.microsoft.com/office/drawing/2014/main" id="{E9EA8C2D-0C80-400D-8E5E-F412B82A4D0C}"/>
              </a:ext>
            </a:extLst>
          </xdr:cNvPr>
          <xdr:cNvPicPr>
            <a:picLocks noChangeAspect="1"/>
          </xdr:cNvPicPr>
        </xdr:nvPicPr>
        <xdr:blipFill>
          <a:blip xmlns:r="http://schemas.openxmlformats.org/officeDocument/2006/relationships" r:embed="rId441" cstate="print">
            <a:extLst>
              <a:ext uri="{28A0092B-C50C-407E-A947-70E740481C1C}">
                <a14:useLocalDpi xmlns:a14="http://schemas.microsoft.com/office/drawing/2010/main" val="0"/>
              </a:ext>
            </a:extLst>
          </a:blip>
          <a:stretch>
            <a:fillRect/>
          </a:stretch>
        </xdr:blipFill>
        <xdr:spPr>
          <a:xfrm>
            <a:off x="5458305" y="558802680"/>
            <a:ext cx="1289962" cy="1297773"/>
          </a:xfrm>
          <a:prstGeom prst="rect">
            <a:avLst/>
          </a:prstGeom>
        </xdr:spPr>
      </xdr:pic>
    </xdr:grpSp>
    <xdr:clientData/>
  </xdr:twoCellAnchor>
  <xdr:twoCellAnchor>
    <xdr:from>
      <xdr:col>4</xdr:col>
      <xdr:colOff>19050</xdr:colOff>
      <xdr:row>3164</xdr:row>
      <xdr:rowOff>1</xdr:rowOff>
    </xdr:from>
    <xdr:to>
      <xdr:col>6</xdr:col>
      <xdr:colOff>926695</xdr:colOff>
      <xdr:row>3171</xdr:row>
      <xdr:rowOff>95851</xdr:rowOff>
    </xdr:to>
    <xdr:grpSp>
      <xdr:nvGrpSpPr>
        <xdr:cNvPr id="656" name="Groupe 655">
          <a:extLst>
            <a:ext uri="{FF2B5EF4-FFF2-40B4-BE49-F238E27FC236}">
              <a16:creationId xmlns:a16="http://schemas.microsoft.com/office/drawing/2014/main" id="{0D57B678-615C-42ED-B775-36F21677BE07}"/>
            </a:ext>
          </a:extLst>
        </xdr:cNvPr>
        <xdr:cNvGrpSpPr/>
      </xdr:nvGrpSpPr>
      <xdr:grpSpPr>
        <a:xfrm>
          <a:off x="1090613" y="546163501"/>
          <a:ext cx="1872051" cy="1262663"/>
          <a:chOff x="3124200" y="558798046"/>
          <a:chExt cx="1878462" cy="1304399"/>
        </a:xfrm>
      </xdr:grpSpPr>
      <xdr:pic>
        <xdr:nvPicPr>
          <xdr:cNvPr id="657" name="Image 656">
            <a:extLst>
              <a:ext uri="{FF2B5EF4-FFF2-40B4-BE49-F238E27FC236}">
                <a16:creationId xmlns:a16="http://schemas.microsoft.com/office/drawing/2014/main" id="{9B2AF1CA-16AF-4AA9-9E3F-76A6288892AC}"/>
              </a:ext>
            </a:extLst>
          </xdr:cNvPr>
          <xdr:cNvPicPr>
            <a:picLocks noChangeAspect="1"/>
          </xdr:cNvPicPr>
        </xdr:nvPicPr>
        <xdr:blipFill rotWithShape="1">
          <a:blip xmlns:r="http://schemas.openxmlformats.org/officeDocument/2006/relationships" r:embed="rId435" cstate="print">
            <a:extLst>
              <a:ext uri="{28A0092B-C50C-407E-A947-70E740481C1C}">
                <a14:useLocalDpi xmlns:a14="http://schemas.microsoft.com/office/drawing/2010/main" val="0"/>
              </a:ext>
            </a:extLst>
          </a:blip>
          <a:srcRect b="3283"/>
          <a:stretch/>
        </xdr:blipFill>
        <xdr:spPr>
          <a:xfrm>
            <a:off x="3124200" y="558798046"/>
            <a:ext cx="1878462" cy="1304248"/>
          </a:xfrm>
          <a:prstGeom prst="rect">
            <a:avLst/>
          </a:prstGeom>
        </xdr:spPr>
      </xdr:pic>
      <xdr:pic>
        <xdr:nvPicPr>
          <xdr:cNvPr id="658" name="Image 657">
            <a:extLst>
              <a:ext uri="{FF2B5EF4-FFF2-40B4-BE49-F238E27FC236}">
                <a16:creationId xmlns:a16="http://schemas.microsoft.com/office/drawing/2014/main" id="{025C1217-C00A-442D-8841-A01BC244E824}"/>
              </a:ext>
            </a:extLst>
          </xdr:cNvPr>
          <xdr:cNvPicPr>
            <a:picLocks noChangeAspect="1"/>
          </xdr:cNvPicPr>
        </xdr:nvPicPr>
        <xdr:blipFill>
          <a:blip xmlns:r="http://schemas.openxmlformats.org/officeDocument/2006/relationships" r:embed="rId442" cstate="print">
            <a:extLst>
              <a:ext uri="{28A0092B-C50C-407E-A947-70E740481C1C}">
                <a14:useLocalDpi xmlns:a14="http://schemas.microsoft.com/office/drawing/2010/main" val="0"/>
              </a:ext>
            </a:extLst>
          </a:blip>
          <a:stretch>
            <a:fillRect/>
          </a:stretch>
        </xdr:blipFill>
        <xdr:spPr>
          <a:xfrm>
            <a:off x="3394753" y="558802635"/>
            <a:ext cx="1300182" cy="1299810"/>
          </a:xfrm>
          <a:prstGeom prst="rect">
            <a:avLst/>
          </a:prstGeom>
        </xdr:spPr>
      </xdr:pic>
    </xdr:grpSp>
    <xdr:clientData/>
  </xdr:twoCellAnchor>
  <xdr:twoCellAnchor>
    <xdr:from>
      <xdr:col>15</xdr:col>
      <xdr:colOff>114300</xdr:colOff>
      <xdr:row>3164</xdr:row>
      <xdr:rowOff>0</xdr:rowOff>
    </xdr:from>
    <xdr:to>
      <xdr:col>19</xdr:col>
      <xdr:colOff>184380</xdr:colOff>
      <xdr:row>3171</xdr:row>
      <xdr:rowOff>95850</xdr:rowOff>
    </xdr:to>
    <xdr:grpSp>
      <xdr:nvGrpSpPr>
        <xdr:cNvPr id="659" name="Groupe 658">
          <a:extLst>
            <a:ext uri="{FF2B5EF4-FFF2-40B4-BE49-F238E27FC236}">
              <a16:creationId xmlns:a16="http://schemas.microsoft.com/office/drawing/2014/main" id="{02D69CDF-5DA8-427E-8D49-28E2C5589072}"/>
            </a:ext>
          </a:extLst>
        </xdr:cNvPr>
        <xdr:cNvGrpSpPr/>
      </xdr:nvGrpSpPr>
      <xdr:grpSpPr>
        <a:xfrm>
          <a:off x="7317581" y="546163500"/>
          <a:ext cx="1856018" cy="1262663"/>
          <a:chOff x="9378462" y="558798046"/>
          <a:chExt cx="1870305" cy="1304248"/>
        </a:xfrm>
      </xdr:grpSpPr>
      <xdr:pic>
        <xdr:nvPicPr>
          <xdr:cNvPr id="660" name="Image 659">
            <a:extLst>
              <a:ext uri="{FF2B5EF4-FFF2-40B4-BE49-F238E27FC236}">
                <a16:creationId xmlns:a16="http://schemas.microsoft.com/office/drawing/2014/main" id="{CCA9211B-07E5-436F-8BD2-680C289880BA}"/>
              </a:ext>
            </a:extLst>
          </xdr:cNvPr>
          <xdr:cNvPicPr>
            <a:picLocks noChangeAspect="1"/>
          </xdr:cNvPicPr>
        </xdr:nvPicPr>
        <xdr:blipFill rotWithShape="1">
          <a:blip xmlns:r="http://schemas.openxmlformats.org/officeDocument/2006/relationships" r:embed="rId435" cstate="print">
            <a:extLst>
              <a:ext uri="{28A0092B-C50C-407E-A947-70E740481C1C}">
                <a14:useLocalDpi xmlns:a14="http://schemas.microsoft.com/office/drawing/2010/main" val="0"/>
              </a:ext>
            </a:extLst>
          </a:blip>
          <a:srcRect b="3283"/>
          <a:stretch/>
        </xdr:blipFill>
        <xdr:spPr>
          <a:xfrm>
            <a:off x="9378462" y="558798046"/>
            <a:ext cx="1870305" cy="1304248"/>
          </a:xfrm>
          <a:prstGeom prst="rect">
            <a:avLst/>
          </a:prstGeom>
        </xdr:spPr>
      </xdr:pic>
      <xdr:pic>
        <xdr:nvPicPr>
          <xdr:cNvPr id="661" name="Image 660">
            <a:extLst>
              <a:ext uri="{FF2B5EF4-FFF2-40B4-BE49-F238E27FC236}">
                <a16:creationId xmlns:a16="http://schemas.microsoft.com/office/drawing/2014/main" id="{8CE2F9E2-E04B-4F19-8EF9-BDDB66C943B6}"/>
              </a:ext>
            </a:extLst>
          </xdr:cNvPr>
          <xdr:cNvPicPr>
            <a:picLocks noChangeAspect="1"/>
          </xdr:cNvPicPr>
        </xdr:nvPicPr>
        <xdr:blipFill>
          <a:blip xmlns:r="http://schemas.openxmlformats.org/officeDocument/2006/relationships" r:embed="rId443" cstate="print">
            <a:extLst>
              <a:ext uri="{28A0092B-C50C-407E-A947-70E740481C1C}">
                <a14:useLocalDpi xmlns:a14="http://schemas.microsoft.com/office/drawing/2010/main" val="0"/>
              </a:ext>
            </a:extLst>
          </a:blip>
          <a:stretch>
            <a:fillRect/>
          </a:stretch>
        </xdr:blipFill>
        <xdr:spPr>
          <a:xfrm>
            <a:off x="9602346" y="558808468"/>
            <a:ext cx="1304967" cy="1286475"/>
          </a:xfrm>
          <a:prstGeom prst="rect">
            <a:avLst/>
          </a:prstGeom>
        </xdr:spPr>
      </xdr:pic>
    </xdr:grpSp>
    <xdr:clientData/>
  </xdr:twoCellAnchor>
  <xdr:twoCellAnchor>
    <xdr:from>
      <xdr:col>4</xdr:col>
      <xdr:colOff>19050</xdr:colOff>
      <xdr:row>3176</xdr:row>
      <xdr:rowOff>1580</xdr:rowOff>
    </xdr:from>
    <xdr:to>
      <xdr:col>6</xdr:col>
      <xdr:colOff>926695</xdr:colOff>
      <xdr:row>3183</xdr:row>
      <xdr:rowOff>97430</xdr:rowOff>
    </xdr:to>
    <xdr:grpSp>
      <xdr:nvGrpSpPr>
        <xdr:cNvPr id="662" name="Groupe 661">
          <a:extLst>
            <a:ext uri="{FF2B5EF4-FFF2-40B4-BE49-F238E27FC236}">
              <a16:creationId xmlns:a16="http://schemas.microsoft.com/office/drawing/2014/main" id="{74382854-F493-4318-93B0-6636E1A357C7}"/>
            </a:ext>
          </a:extLst>
        </xdr:cNvPr>
        <xdr:cNvGrpSpPr/>
      </xdr:nvGrpSpPr>
      <xdr:grpSpPr>
        <a:xfrm>
          <a:off x="1090613" y="548165330"/>
          <a:ext cx="1872051" cy="1262663"/>
          <a:chOff x="3124200" y="560729537"/>
          <a:chExt cx="1878462" cy="1307065"/>
        </a:xfrm>
      </xdr:grpSpPr>
      <xdr:pic>
        <xdr:nvPicPr>
          <xdr:cNvPr id="663" name="Image 662">
            <a:extLst>
              <a:ext uri="{FF2B5EF4-FFF2-40B4-BE49-F238E27FC236}">
                <a16:creationId xmlns:a16="http://schemas.microsoft.com/office/drawing/2014/main" id="{12912D1F-4C09-4652-AB06-EC6FCC413E6E}"/>
              </a:ext>
            </a:extLst>
          </xdr:cNvPr>
          <xdr:cNvPicPr>
            <a:picLocks noChangeAspect="1"/>
          </xdr:cNvPicPr>
        </xdr:nvPicPr>
        <xdr:blipFill rotWithShape="1">
          <a:blip xmlns:r="http://schemas.openxmlformats.org/officeDocument/2006/relationships" r:embed="rId435" cstate="print">
            <a:extLst>
              <a:ext uri="{28A0092B-C50C-407E-A947-70E740481C1C}">
                <a14:useLocalDpi xmlns:a14="http://schemas.microsoft.com/office/drawing/2010/main" val="0"/>
              </a:ext>
            </a:extLst>
          </a:blip>
          <a:srcRect b="3283"/>
          <a:stretch/>
        </xdr:blipFill>
        <xdr:spPr>
          <a:xfrm>
            <a:off x="3124200" y="560732354"/>
            <a:ext cx="1878462" cy="1304248"/>
          </a:xfrm>
          <a:prstGeom prst="rect">
            <a:avLst/>
          </a:prstGeom>
        </xdr:spPr>
      </xdr:pic>
      <xdr:pic>
        <xdr:nvPicPr>
          <xdr:cNvPr id="664" name="Image 663">
            <a:extLst>
              <a:ext uri="{FF2B5EF4-FFF2-40B4-BE49-F238E27FC236}">
                <a16:creationId xmlns:a16="http://schemas.microsoft.com/office/drawing/2014/main" id="{D366D69E-2FC5-4CC3-A2A5-69B97E6FA4A3}"/>
              </a:ext>
            </a:extLst>
          </xdr:cNvPr>
          <xdr:cNvPicPr>
            <a:picLocks noChangeAspect="1"/>
          </xdr:cNvPicPr>
        </xdr:nvPicPr>
        <xdr:blipFill>
          <a:blip xmlns:r="http://schemas.openxmlformats.org/officeDocument/2006/relationships" r:embed="rId444" cstate="print">
            <a:extLst>
              <a:ext uri="{28A0092B-C50C-407E-A947-70E740481C1C}">
                <a14:useLocalDpi xmlns:a14="http://schemas.microsoft.com/office/drawing/2010/main" val="0"/>
              </a:ext>
            </a:extLst>
          </a:blip>
          <a:stretch>
            <a:fillRect/>
          </a:stretch>
        </xdr:blipFill>
        <xdr:spPr>
          <a:xfrm>
            <a:off x="3387497" y="560729537"/>
            <a:ext cx="1303034" cy="1305525"/>
          </a:xfrm>
          <a:prstGeom prst="rect">
            <a:avLst/>
          </a:prstGeom>
        </xdr:spPr>
      </xdr:pic>
    </xdr:grpSp>
    <xdr:clientData/>
  </xdr:twoCellAnchor>
  <xdr:oneCellAnchor>
    <xdr:from>
      <xdr:col>4</xdr:col>
      <xdr:colOff>403859</xdr:colOff>
      <xdr:row>2768</xdr:row>
      <xdr:rowOff>91440</xdr:rowOff>
    </xdr:from>
    <xdr:ext cx="1249681" cy="1432560"/>
    <xdr:pic>
      <xdr:nvPicPr>
        <xdr:cNvPr id="665" name="Image 664">
          <a:extLst>
            <a:ext uri="{FF2B5EF4-FFF2-40B4-BE49-F238E27FC236}">
              <a16:creationId xmlns:a16="http://schemas.microsoft.com/office/drawing/2014/main" id="{BF64A830-9BD2-466A-8476-572F5B7E61B8}"/>
            </a:ext>
          </a:extLst>
        </xdr:cNvPr>
        <xdr:cNvPicPr>
          <a:picLocks noChangeAspect="1"/>
        </xdr:cNvPicPr>
      </xdr:nvPicPr>
      <xdr:blipFill rotWithShape="1">
        <a:blip xmlns:r="http://schemas.openxmlformats.org/officeDocument/2006/relationships" r:embed="rId315" cstate="print">
          <a:extLst>
            <a:ext uri="{28A0092B-C50C-407E-A947-70E740481C1C}">
              <a14:useLocalDpi xmlns:a14="http://schemas.microsoft.com/office/drawing/2010/main" val="0"/>
            </a:ext>
          </a:extLst>
        </a:blip>
        <a:srcRect l="27869" t="14557" r="20805" b="6917"/>
        <a:stretch/>
      </xdr:blipFill>
      <xdr:spPr>
        <a:xfrm>
          <a:off x="3842384" y="484752015"/>
          <a:ext cx="1249681" cy="1432560"/>
        </a:xfrm>
        <a:prstGeom prst="rect">
          <a:avLst/>
        </a:prstGeom>
      </xdr:spPr>
    </xdr:pic>
    <xdr:clientData/>
  </xdr:oneCellAnchor>
  <xdr:oneCellAnchor>
    <xdr:from>
      <xdr:col>4</xdr:col>
      <xdr:colOff>38101</xdr:colOff>
      <xdr:row>2778</xdr:row>
      <xdr:rowOff>1</xdr:rowOff>
    </xdr:from>
    <xdr:ext cx="1882139" cy="1181099"/>
    <xdr:pic>
      <xdr:nvPicPr>
        <xdr:cNvPr id="666" name="Image 665">
          <a:extLst>
            <a:ext uri="{FF2B5EF4-FFF2-40B4-BE49-F238E27FC236}">
              <a16:creationId xmlns:a16="http://schemas.microsoft.com/office/drawing/2014/main" id="{79E65BC9-872C-4B3F-856C-3613B5EDE41E}"/>
            </a:ext>
          </a:extLst>
        </xdr:cNvPr>
        <xdr:cNvPicPr>
          <a:picLocks noChangeAspect="1"/>
        </xdr:cNvPicPr>
      </xdr:nvPicPr>
      <xdr:blipFill rotWithShape="1">
        <a:blip xmlns:r="http://schemas.openxmlformats.org/officeDocument/2006/relationships" r:embed="rId416" cstate="print">
          <a:extLst>
            <a:ext uri="{28A0092B-C50C-407E-A947-70E740481C1C}">
              <a14:useLocalDpi xmlns:a14="http://schemas.microsoft.com/office/drawing/2010/main" val="0"/>
            </a:ext>
          </a:extLst>
        </a:blip>
        <a:srcRect t="5460" b="7161"/>
        <a:stretch/>
      </xdr:blipFill>
      <xdr:spPr>
        <a:xfrm>
          <a:off x="3476626" y="486613201"/>
          <a:ext cx="1882139" cy="118109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es%20restreint/Marketing/OAV%20Christine/PR%20OAV%20ATELIER%20PEINTURE/PR%20OAV%202024%20VU%20AVEC%20JA%20sauf%20PAGIVO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ces%20restreint/Marketing%20ADV/Matrice%20des%20tarifs%20Ressource%20pour%20Peinture_Papier%20peint_Brosserie_OAV%20MAR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de prix Oct 2022"/>
      <sheetName val="PRIX OAV"/>
      <sheetName val="_old Tarifs OAV "/>
      <sheetName val="TARIF Nuanciers TONS UNIS"/>
      <sheetName val="TARIF Nuanciers MATIERES"/>
      <sheetName val="COUT APPLIC 20"/>
      <sheetName val="COUTS TRANSFORMATION MP 2023"/>
      <sheetName val="M2 SUPPORTS"/>
      <sheetName val="COUTS MP"/>
    </sheetNames>
    <sheetDataSet>
      <sheetData sheetId="0"/>
      <sheetData sheetId="1">
        <row r="1">
          <cell r="B1" t="str">
            <v>RECAPITULATIF TARIF OAV PEINT AU 04/06/2021</v>
          </cell>
        </row>
      </sheetData>
      <sheetData sheetId="2"/>
      <sheetData sheetId="3"/>
      <sheetData sheetId="4">
        <row r="18">
          <cell r="B18">
            <v>24.619071545095792</v>
          </cell>
        </row>
      </sheetData>
      <sheetData sheetId="5"/>
      <sheetData sheetId="6"/>
      <sheetData sheetId="7">
        <row r="3">
          <cell r="C3">
            <v>0.48</v>
          </cell>
        </row>
        <row r="4">
          <cell r="C4">
            <v>1.0125</v>
          </cell>
        </row>
        <row r="5">
          <cell r="C5">
            <v>8.4374999999999992E-2</v>
          </cell>
        </row>
        <row r="6">
          <cell r="C6">
            <v>2.1093749999999998E-2</v>
          </cell>
        </row>
        <row r="7">
          <cell r="C7">
            <v>0.7</v>
          </cell>
        </row>
        <row r="8">
          <cell r="C8">
            <v>0.7</v>
          </cell>
        </row>
        <row r="9">
          <cell r="C9">
            <v>0.25312499999999999</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s OAV "/>
      <sheetName val="Tarifs brosserie"/>
      <sheetName val="Tarifs Forestine"/>
      <sheetName val="Tarifs Faune &amp; Flore"/>
      <sheetName val="Tarifs Sauvage"/>
      <sheetName val="Tarifs Rayures"/>
      <sheetName val="Tarifs Madi + HEJU + AP"/>
      <sheetName val="Tarifs Ananbô"/>
      <sheetName val="TARIF USA 2024"/>
      <sheetName val="Juillet 2024"/>
      <sheetName val="Tarif bases juil-24"/>
      <sheetName val="TARIF TTC 2025"/>
      <sheetName val="TARIF HT 2025"/>
      <sheetName val="PRICELIST 2025 TTC"/>
      <sheetName val="PRICELIST 2025 HT"/>
      <sheetName val="TARIF TTC SUISSE"/>
      <sheetName val="Tarifs OAV old"/>
      <sheetName val="Page 1"/>
    </sheetNames>
    <sheetDataSet>
      <sheetData sheetId="0">
        <row r="1">
          <cell r="B1" t="str">
            <v>RECAPITULATIF TARIF OAV PEINT AU 04/06/2021</v>
          </cell>
        </row>
        <row r="2">
          <cell r="E2">
            <v>0.25</v>
          </cell>
          <cell r="F2">
            <v>0.5</v>
          </cell>
        </row>
        <row r="3">
          <cell r="A3" t="str">
            <v>CODE CEGID</v>
          </cell>
          <cell r="B3" t="str">
            <v>OAV</v>
          </cell>
          <cell r="C3" t="str">
            <v>PR</v>
          </cell>
          <cell r="D3" t="str">
            <v>PVR
*1,15</v>
          </cell>
          <cell r="E3" t="str">
            <v>PVD
*1,25</v>
          </cell>
          <cell r="F3" t="str">
            <v xml:space="preserve">PVP
HT </v>
          </cell>
          <cell r="G3" t="str">
            <v>PVP 
TTC</v>
          </cell>
          <cell r="H3" t="str">
            <v>PVP HT ARRONDIS</v>
          </cell>
        </row>
        <row r="4">
          <cell r="B4" t="str">
            <v>A6</v>
          </cell>
        </row>
        <row r="5">
          <cell r="A5" t="str">
            <v>ECHA6SVE</v>
          </cell>
          <cell r="B5" t="str">
            <v>A6 Satin Velouté étiqueté</v>
          </cell>
          <cell r="C5">
            <v>0.19000331046185231</v>
          </cell>
          <cell r="D5">
            <v>0.21850380703113015</v>
          </cell>
          <cell r="E5">
            <v>0.4</v>
          </cell>
          <cell r="F5">
            <v>1.5833333333333333</v>
          </cell>
          <cell r="G5">
            <v>1.9</v>
          </cell>
        </row>
        <row r="6">
          <cell r="A6" t="str">
            <v>A6YKMV</v>
          </cell>
          <cell r="B6" t="str">
            <v>A6 Yves Klein Mat Velouté</v>
          </cell>
          <cell r="C6">
            <v>0.26</v>
          </cell>
          <cell r="D6">
            <v>0.29899999999999999</v>
          </cell>
        </row>
        <row r="7">
          <cell r="B7" t="str">
            <v>A6 Yves Klein Mat Profond</v>
          </cell>
          <cell r="C7">
            <v>0.26</v>
          </cell>
          <cell r="D7">
            <v>0.29899999999999999</v>
          </cell>
        </row>
        <row r="8">
          <cell r="A8" t="str">
            <v>A6CB</v>
          </cell>
          <cell r="B8" t="str">
            <v>A6 Peinture à la chaux brossée</v>
          </cell>
          <cell r="C8">
            <v>0.21074551790167695</v>
          </cell>
          <cell r="D8">
            <v>0.24235734558692848</v>
          </cell>
          <cell r="F8">
            <v>3.25</v>
          </cell>
          <cell r="G8">
            <v>3.9</v>
          </cell>
        </row>
        <row r="9">
          <cell r="A9" t="str">
            <v>A6CF</v>
          </cell>
          <cell r="B9" t="str">
            <v>A6 Peinture à la chaux ferrée</v>
          </cell>
          <cell r="C9">
            <v>0.31186114340941451</v>
          </cell>
          <cell r="D9">
            <v>0.35864031492082665</v>
          </cell>
          <cell r="F9">
            <v>3.25</v>
          </cell>
          <cell r="G9">
            <v>3.9</v>
          </cell>
        </row>
        <row r="10">
          <cell r="A10" t="str">
            <v>A6CL</v>
          </cell>
          <cell r="B10" t="str">
            <v>A6 Peinture à la chaux lissée</v>
          </cell>
          <cell r="C10">
            <v>0.2443951996120782</v>
          </cell>
          <cell r="D10">
            <v>0.2810544795538899</v>
          </cell>
          <cell r="F10">
            <v>3.25</v>
          </cell>
          <cell r="G10">
            <v>3.9</v>
          </cell>
        </row>
        <row r="11">
          <cell r="A11" t="str">
            <v>A6ER</v>
          </cell>
          <cell r="B11" t="str">
            <v>A6 Enduit Romain</v>
          </cell>
          <cell r="C11">
            <v>0.54101684161364405</v>
          </cell>
          <cell r="D11">
            <v>0.62216936785569066</v>
          </cell>
          <cell r="F11">
            <v>3.25</v>
          </cell>
          <cell r="G11">
            <v>3.9</v>
          </cell>
        </row>
        <row r="12">
          <cell r="A12" t="str">
            <v>ECHA6ECF</v>
          </cell>
          <cell r="B12" t="str">
            <v>A6 Enduit Chaux Fine</v>
          </cell>
          <cell r="C12">
            <v>0.53712872372444043</v>
          </cell>
          <cell r="D12">
            <v>0.61769803228310649</v>
          </cell>
        </row>
        <row r="13">
          <cell r="B13" t="str">
            <v>A5</v>
          </cell>
        </row>
        <row r="14">
          <cell r="A14" t="str">
            <v>ECHA5</v>
          </cell>
          <cell r="B14" t="str">
            <v>A5 Satin Velouté étiqueté</v>
          </cell>
          <cell r="C14">
            <v>0.30600662092370462</v>
          </cell>
          <cell r="D14">
            <v>0.35190761406226029</v>
          </cell>
          <cell r="E14">
            <v>0.56000000000000005</v>
          </cell>
        </row>
        <row r="15">
          <cell r="B15" t="str">
            <v>A4</v>
          </cell>
        </row>
        <row r="16">
          <cell r="A16" t="str">
            <v>ECHA4SATVEL</v>
          </cell>
          <cell r="B16" t="str">
            <v>A4 Satin Velouté étiqueté</v>
          </cell>
          <cell r="C16">
            <v>0.53801324184740928</v>
          </cell>
          <cell r="D16">
            <v>0.61871522812452062</v>
          </cell>
          <cell r="E16">
            <v>0.67251655230926155</v>
          </cell>
        </row>
        <row r="17">
          <cell r="A17" t="str">
            <v>ECHA4YKMV</v>
          </cell>
          <cell r="B17" t="str">
            <v>A4 Yves Klein Mat Velouté</v>
          </cell>
          <cell r="C17">
            <v>0.82749067416919964</v>
          </cell>
          <cell r="D17">
            <v>0.95161427529457954</v>
          </cell>
          <cell r="E17">
            <v>1.0343633427114995</v>
          </cell>
        </row>
        <row r="18">
          <cell r="A18" t="str">
            <v>ECHA4YKMP</v>
          </cell>
          <cell r="B18" t="str">
            <v>A4 Yves Klein Mat Profond</v>
          </cell>
          <cell r="C18">
            <v>0.82749067416919964</v>
          </cell>
          <cell r="D18">
            <v>0.95161427529457954</v>
          </cell>
          <cell r="E18">
            <v>1.0343633427114995</v>
          </cell>
        </row>
        <row r="19">
          <cell r="A19" t="str">
            <v>A4 Mat Poudré</v>
          </cell>
          <cell r="B19" t="str">
            <v>A4 Mat Poudré</v>
          </cell>
          <cell r="C19">
            <v>0.49977854184740916</v>
          </cell>
          <cell r="D19">
            <v>0.57474532312452054</v>
          </cell>
          <cell r="E19">
            <v>0.62472317730926141</v>
          </cell>
        </row>
        <row r="20">
          <cell r="A20" t="str">
            <v>ECHA4LAQMAT</v>
          </cell>
          <cell r="B20" t="str">
            <v>A4 Laque Mate</v>
          </cell>
          <cell r="C20">
            <v>0.63943983998052611</v>
          </cell>
          <cell r="D20">
            <v>0.73535581597760502</v>
          </cell>
          <cell r="E20">
            <v>0.7992997999756577</v>
          </cell>
        </row>
        <row r="21">
          <cell r="A21" t="str">
            <v>ECHA4MSO</v>
          </cell>
          <cell r="B21" t="str">
            <v>A4 Mat Soyeux</v>
          </cell>
          <cell r="C21">
            <v>0.59099630248052604</v>
          </cell>
          <cell r="D21">
            <v>0.6796457478526049</v>
          </cell>
          <cell r="E21">
            <v>0.73874537810065755</v>
          </cell>
        </row>
        <row r="22">
          <cell r="A22" t="str">
            <v>ECHA4SLSH</v>
          </cell>
          <cell r="B22" t="str">
            <v xml:space="preserve">A4 Laque Satinée </v>
          </cell>
          <cell r="C22">
            <v>0.50807239847334906</v>
          </cell>
          <cell r="D22">
            <v>0.58428325824435134</v>
          </cell>
          <cell r="E22">
            <v>0.63509049809168627</v>
          </cell>
        </row>
        <row r="23">
          <cell r="A23" t="str">
            <v>A4 Laque Brillante</v>
          </cell>
          <cell r="B23" t="str">
            <v>A4 Laque Brillante</v>
          </cell>
          <cell r="C23">
            <v>0.62648264301082923</v>
          </cell>
          <cell r="D23">
            <v>0.72045503946245359</v>
          </cell>
          <cell r="E23">
            <v>0.78310330376353654</v>
          </cell>
        </row>
        <row r="24">
          <cell r="A24" t="str">
            <v>A4 Mat Essentiel</v>
          </cell>
          <cell r="B24" t="str">
            <v>A4 Mat Essentiel</v>
          </cell>
          <cell r="C24">
            <v>0.46963255619264732</v>
          </cell>
          <cell r="D24">
            <v>0.54007743962154442</v>
          </cell>
          <cell r="E24">
            <v>0.58704069524080915</v>
          </cell>
        </row>
        <row r="25">
          <cell r="A25" t="str">
            <v>A4 Satin Essentiel</v>
          </cell>
          <cell r="B25" t="str">
            <v>A4 Satin Essentiel</v>
          </cell>
          <cell r="C25">
            <v>0.44690415119264731</v>
          </cell>
          <cell r="D25">
            <v>0.51393977387154433</v>
          </cell>
          <cell r="E25">
            <v>0.55863018899080918</v>
          </cell>
        </row>
        <row r="26">
          <cell r="A26" t="str">
            <v>ECHA4CHABRO</v>
          </cell>
          <cell r="B26" t="str">
            <v>A4 Peinture à la chaux brossée</v>
          </cell>
          <cell r="C26">
            <v>0.62098207160670782</v>
          </cell>
          <cell r="D26">
            <v>0.71412938234771395</v>
          </cell>
          <cell r="E26">
            <v>0.77622758950838477</v>
          </cell>
        </row>
        <row r="27">
          <cell r="A27" t="str">
            <v>ECHA4CHAFER</v>
          </cell>
          <cell r="B27" t="str">
            <v>A4 Peinture à la chaux ferrée</v>
          </cell>
          <cell r="C27">
            <v>1.0254445736376581</v>
          </cell>
          <cell r="D27">
            <v>1.1792612596833068</v>
          </cell>
          <cell r="E27">
            <v>1.2818057170470727</v>
          </cell>
        </row>
        <row r="28">
          <cell r="A28" t="str">
            <v>ECHA4CHALIS</v>
          </cell>
          <cell r="B28" t="str">
            <v>A4 Peinture à la chaux lissée</v>
          </cell>
          <cell r="C28">
            <v>0.75558079844831272</v>
          </cell>
          <cell r="D28">
            <v>0.86891791821555953</v>
          </cell>
          <cell r="E28">
            <v>0.94447599806039095</v>
          </cell>
        </row>
        <row r="29">
          <cell r="A29" t="str">
            <v>ECHA4ERO</v>
          </cell>
          <cell r="B29" t="str">
            <v>A4 Enduit Romain</v>
          </cell>
          <cell r="C29">
            <v>3.13</v>
          </cell>
          <cell r="D29">
            <v>3.5994999999999995</v>
          </cell>
        </row>
        <row r="30">
          <cell r="A30" t="str">
            <v>POCA4FINTONPLEINS</v>
          </cell>
          <cell r="B30" t="str">
            <v>POCHETTE A4 FINITIONS TONS PLEINS</v>
          </cell>
          <cell r="C30">
            <v>6.8193196750253433</v>
          </cell>
          <cell r="D30">
            <v>7.8422176262791439</v>
          </cell>
          <cell r="E30">
            <v>13.56</v>
          </cell>
        </row>
        <row r="31">
          <cell r="A31" t="str">
            <v>ECHA4COLRMDVCB</v>
          </cell>
          <cell r="B31" t="str">
            <v>77 ECHANTILLONS A4 - Collection RMDV Chaux brossée</v>
          </cell>
          <cell r="C31">
            <v>47.815619513716499</v>
          </cell>
          <cell r="D31">
            <v>54.98796244077397</v>
          </cell>
          <cell r="E31">
            <v>95</v>
          </cell>
        </row>
        <row r="32">
          <cell r="A32" t="str">
            <v>ECHA4COLRMDVCF</v>
          </cell>
          <cell r="B32" t="str">
            <v>77 ECHANTILLONS A4 - Collection RMDV Chaux ferrée</v>
          </cell>
          <cell r="C32">
            <v>78.959232170099668</v>
          </cell>
          <cell r="D32">
            <v>90.803116995614616</v>
          </cell>
          <cell r="E32">
            <v>149</v>
          </cell>
        </row>
        <row r="33">
          <cell r="A33" t="str">
            <v>ECHA4COLRMDVCL</v>
          </cell>
          <cell r="B33" t="str">
            <v>77 ECHANTILLONS A4 - Collection RMDV Chaux lissée</v>
          </cell>
          <cell r="C33">
            <v>58.17972148052008</v>
          </cell>
          <cell r="D33">
            <v>66.906679702598083</v>
          </cell>
          <cell r="E33">
            <v>109</v>
          </cell>
        </row>
        <row r="34">
          <cell r="A34" t="str">
            <v>ECHA4COLERO</v>
          </cell>
          <cell r="B34" t="str">
            <v>63 ECHANTILLONS A4 ENDUIT ROMAIN</v>
          </cell>
          <cell r="C34">
            <v>131.64528803546807</v>
          </cell>
          <cell r="D34">
            <v>151.39208124078826</v>
          </cell>
          <cell r="E34">
            <v>209</v>
          </cell>
        </row>
        <row r="35">
          <cell r="A35" t="str">
            <v>JEU21A4CHAMSL</v>
          </cell>
          <cell r="B35" t="str">
            <v>21 ECHANTILLONS A4 - Collection MSL Peinture à la Chaux</v>
          </cell>
          <cell r="C35">
            <v>16.814052105848749</v>
          </cell>
          <cell r="D35">
            <v>19.336159921726061</v>
          </cell>
          <cell r="E35">
            <v>21.017565132310938</v>
          </cell>
        </row>
        <row r="36">
          <cell r="A36" t="str">
            <v>JEU7A4CHABROMSL</v>
          </cell>
          <cell r="B36" t="str">
            <v xml:space="preserve">7 ECHANTILLONS A4 - Collection MSL Chaux brossée </v>
          </cell>
          <cell r="C36">
            <v>4.3468745012469547</v>
          </cell>
          <cell r="D36">
            <v>4.9989056764339974</v>
          </cell>
          <cell r="E36">
            <v>5.4335931265586934</v>
          </cell>
        </row>
        <row r="37">
          <cell r="A37" t="str">
            <v>JEU7A4CHAFERMSL</v>
          </cell>
          <cell r="B37" t="str">
            <v xml:space="preserve">7 ECHANTILLONS A4 - Collection MSL Chaux ferrée </v>
          </cell>
          <cell r="C37">
            <v>7.178112015463606</v>
          </cell>
          <cell r="D37">
            <v>8.2548288177831459</v>
          </cell>
          <cell r="E37">
            <v>8.9726400193295088</v>
          </cell>
        </row>
        <row r="38">
          <cell r="A38" t="str">
            <v>JEU7A4CHALISMSL</v>
          </cell>
          <cell r="B38" t="str">
            <v xml:space="preserve">7 ECHANTILLONS A4 - Collection MSL Chaux lissée </v>
          </cell>
          <cell r="C38">
            <v>5.2890655891381888</v>
          </cell>
          <cell r="D38">
            <v>6.0824254275089169</v>
          </cell>
          <cell r="E38">
            <v>6.6113319864227371</v>
          </cell>
        </row>
        <row r="39">
          <cell r="A39" t="str">
            <v>ECHA4COLTP</v>
          </cell>
          <cell r="B39" t="str">
            <v>474 ECHANTILLONS A4  Satin Velouté - Collection Tons Pleins</v>
          </cell>
          <cell r="C39">
            <v>255.59723150031562</v>
          </cell>
          <cell r="D39">
            <v>293.93681622536292</v>
          </cell>
          <cell r="E39">
            <v>509</v>
          </cell>
        </row>
        <row r="40">
          <cell r="A40" t="str">
            <v>A4COLRES</v>
          </cell>
          <cell r="B40" t="str">
            <v>360 ECHANTILLONS A4  Satin Velouté - Collection Ressource</v>
          </cell>
          <cell r="C40">
            <v>193.68476706506735</v>
          </cell>
          <cell r="D40">
            <v>222.73748212482744</v>
          </cell>
          <cell r="E40">
            <v>399</v>
          </cell>
        </row>
        <row r="41">
          <cell r="A41" t="str">
            <v>A5COLRES</v>
          </cell>
          <cell r="B41" t="str">
            <v>360 ECHANTILLONS A5  Satin Velouté - Collection Ressource</v>
          </cell>
          <cell r="C41">
            <v>110.16238353253367</v>
          </cell>
          <cell r="D41">
            <v>126.6867410624137</v>
          </cell>
          <cell r="E41">
            <v>199</v>
          </cell>
        </row>
        <row r="42">
          <cell r="A42" t="str">
            <v>CAIBOIA4RES</v>
          </cell>
          <cell r="B42" t="str">
            <v>CAISSE BOIS A4</v>
          </cell>
          <cell r="C42">
            <v>42</v>
          </cell>
          <cell r="D42">
            <v>48.3</v>
          </cell>
          <cell r="E42">
            <v>56.5</v>
          </cell>
          <cell r="F42">
            <v>56.5</v>
          </cell>
          <cell r="G42">
            <v>67.8</v>
          </cell>
        </row>
        <row r="43">
          <cell r="A43" t="str">
            <v>CAIBOIA5RES</v>
          </cell>
          <cell r="B43" t="str">
            <v>CAISSE BOIS A5</v>
          </cell>
          <cell r="C43">
            <v>40.26</v>
          </cell>
          <cell r="D43">
            <v>46.298999999999992</v>
          </cell>
          <cell r="E43">
            <v>50.5</v>
          </cell>
          <cell r="F43">
            <v>50.5</v>
          </cell>
          <cell r="G43">
            <v>60.6</v>
          </cell>
        </row>
        <row r="44">
          <cell r="A44" t="str">
            <v>INTERBOI</v>
          </cell>
          <cell r="B44" t="str">
            <v>INTERCALAIRES + ETIQUETTES</v>
          </cell>
          <cell r="C44">
            <v>1.03</v>
          </cell>
          <cell r="D44">
            <v>1.1844999999999999</v>
          </cell>
          <cell r="E44">
            <v>1.2875000000000001</v>
          </cell>
        </row>
        <row r="45">
          <cell r="B45" t="str">
            <v>NUANCIERS A7</v>
          </cell>
        </row>
        <row r="46">
          <cell r="A46" t="str">
            <v>LIAA7BLANCS</v>
          </cell>
          <cell r="B46" t="str">
            <v>LIASSE A7 - 20 NUANCES DE BLANCS</v>
          </cell>
          <cell r="C46">
            <v>9.0602662666179832</v>
          </cell>
          <cell r="D46">
            <v>10.419306206610679</v>
          </cell>
          <cell r="E46">
            <v>12.34</v>
          </cell>
          <cell r="F46">
            <v>15</v>
          </cell>
          <cell r="G46">
            <v>18</v>
          </cell>
        </row>
        <row r="47">
          <cell r="A47" t="str">
            <v>LIAA7CHAMSL</v>
          </cell>
          <cell r="B47" t="str">
            <v>LIASSE A7 - PEINTURE A LA CHAUX MSL (7teintesx3)</v>
          </cell>
          <cell r="C47">
            <v>9.5661731798977598</v>
          </cell>
          <cell r="D47">
            <v>11.001099156882423</v>
          </cell>
          <cell r="E47">
            <v>21.04</v>
          </cell>
          <cell r="F47">
            <v>24.166666666666668</v>
          </cell>
          <cell r="G47">
            <v>29</v>
          </cell>
        </row>
        <row r="48">
          <cell r="A48" t="str">
            <v>LIAA7HEJU</v>
          </cell>
          <cell r="B48" t="str">
            <v>LIASSE A7 - COLLECTION HEJU (16 teintes)</v>
          </cell>
          <cell r="C48">
            <v>8.5646931503614852</v>
          </cell>
          <cell r="D48">
            <v>9.8493971229157076</v>
          </cell>
          <cell r="E48">
            <v>11.3</v>
          </cell>
          <cell r="F48">
            <v>13.333333333333334</v>
          </cell>
          <cell r="G48">
            <v>16</v>
          </cell>
        </row>
        <row r="49">
          <cell r="A49" t="str">
            <v>LIAA7ANANBO</v>
          </cell>
          <cell r="B49" t="str">
            <v>LIASSE A7 - COLLECTION ANANBÔ (14 teintes)</v>
          </cell>
          <cell r="C49">
            <v>9.6586898398996333</v>
          </cell>
          <cell r="D49">
            <v>11.107493315884577</v>
          </cell>
          <cell r="E49">
            <v>10.83</v>
          </cell>
          <cell r="F49">
            <v>13.333333333333334</v>
          </cell>
          <cell r="G49">
            <v>16</v>
          </cell>
        </row>
        <row r="50">
          <cell r="A50" t="str">
            <v>LIAA7AP</v>
          </cell>
          <cell r="B50" t="str">
            <v>LIASSE A7 - COLLECTION ANTOINETTE POISSON (30 teintes)</v>
          </cell>
          <cell r="C50">
            <v>10.506716323594452</v>
          </cell>
          <cell r="D50">
            <v>12.082723772133619</v>
          </cell>
          <cell r="E50">
            <v>14</v>
          </cell>
          <cell r="F50">
            <v>15.833333333333334</v>
          </cell>
          <cell r="G50">
            <v>19</v>
          </cell>
        </row>
        <row r="51">
          <cell r="A51" t="str">
            <v>LIAA7SARLAV</v>
          </cell>
          <cell r="B51" t="str">
            <v>LIASSE A7 - COLLECTION MSL (52 teintes)</v>
          </cell>
          <cell r="C51">
            <v>14.252752738674827</v>
          </cell>
          <cell r="D51">
            <v>16.390665649476048</v>
          </cell>
          <cell r="E51">
            <v>19</v>
          </cell>
          <cell r="F51">
            <v>24.166666666666668</v>
          </cell>
          <cell r="G51">
            <v>29</v>
          </cell>
        </row>
        <row r="52">
          <cell r="A52" t="str">
            <v>LIAA7FINMET</v>
          </cell>
          <cell r="B52" t="str">
            <v>LIASSE A7 - PEINTURE METALLISEE</v>
          </cell>
          <cell r="C52">
            <v>7.4250419573517421</v>
          </cell>
          <cell r="D52">
            <v>8.5387982509545033</v>
          </cell>
          <cell r="E52">
            <v>11.3</v>
          </cell>
          <cell r="F52">
            <v>17.5</v>
          </cell>
          <cell r="G52">
            <v>21</v>
          </cell>
        </row>
        <row r="53">
          <cell r="B53" t="str">
            <v>CLASSEURS</v>
          </cell>
        </row>
        <row r="54">
          <cell r="A54" t="str">
            <v>GRACHR</v>
          </cell>
          <cell r="B54" t="str">
            <v>GRANDE CHROMATIQUE</v>
          </cell>
          <cell r="C54">
            <v>214</v>
          </cell>
          <cell r="E54">
            <v>165</v>
          </cell>
          <cell r="F54">
            <v>198.33333333333334</v>
          </cell>
          <cell r="G54">
            <v>238</v>
          </cell>
        </row>
        <row r="55">
          <cell r="B55" t="str">
            <v>COFFRETS ARCHITECTES</v>
          </cell>
        </row>
        <row r="56">
          <cell r="A56" t="str">
            <v>CLACOLRES</v>
          </cell>
          <cell r="B56" t="str">
            <v>Coffret Collection Ressource</v>
          </cell>
          <cell r="C56">
            <v>155.84</v>
          </cell>
          <cell r="D56">
            <v>179.21599999999998</v>
          </cell>
          <cell r="E56">
            <v>196</v>
          </cell>
          <cell r="F56">
            <v>249.16666666666669</v>
          </cell>
          <cell r="G56">
            <v>299</v>
          </cell>
        </row>
        <row r="57">
          <cell r="A57" t="str">
            <v>CLACOLER</v>
          </cell>
          <cell r="B57" t="str">
            <v>Coffret Enduit Romain</v>
          </cell>
          <cell r="C57">
            <v>56.94</v>
          </cell>
          <cell r="D57">
            <v>65.480999999999995</v>
          </cell>
          <cell r="E57">
            <v>74</v>
          </cell>
          <cell r="F57">
            <v>90.833333333333343</v>
          </cell>
          <cell r="G57">
            <v>109</v>
          </cell>
        </row>
        <row r="58">
          <cell r="A58" t="str">
            <v>CLACOLECF</v>
          </cell>
          <cell r="B58" t="str">
            <v>Coffret Enduit Chaux Fine</v>
          </cell>
          <cell r="C58">
            <v>36.17</v>
          </cell>
          <cell r="D58">
            <v>41.595500000000001</v>
          </cell>
          <cell r="E58">
            <v>48</v>
          </cell>
          <cell r="F58">
            <v>57.5</v>
          </cell>
          <cell r="G58">
            <v>69</v>
          </cell>
        </row>
        <row r="59">
          <cell r="A59" t="str">
            <v>CLACOLSTREMP</v>
          </cell>
          <cell r="B59" t="str">
            <v>Coffret Enduit Structure et Empreinte</v>
          </cell>
          <cell r="C59">
            <v>33.5</v>
          </cell>
          <cell r="D59">
            <v>38.524999999999999</v>
          </cell>
          <cell r="E59">
            <v>42</v>
          </cell>
          <cell r="F59">
            <v>55.833333333333336</v>
          </cell>
          <cell r="G59">
            <v>67</v>
          </cell>
        </row>
        <row r="60">
          <cell r="A60" t="str">
            <v>CLACOLCB</v>
          </cell>
          <cell r="B60" t="str">
            <v>Coffret Peinture à la Chaux effet brossé</v>
          </cell>
          <cell r="C60">
            <v>33.69</v>
          </cell>
          <cell r="D60">
            <v>38.743499999999997</v>
          </cell>
          <cell r="E60">
            <v>48</v>
          </cell>
          <cell r="F60">
            <v>57.5</v>
          </cell>
          <cell r="G60">
            <v>69</v>
          </cell>
        </row>
        <row r="61">
          <cell r="A61" t="str">
            <v>CLACOLCF</v>
          </cell>
          <cell r="B61" t="str">
            <v>Coffret Peinture à la Chaux effet ferré</v>
          </cell>
          <cell r="C61">
            <v>43.83</v>
          </cell>
          <cell r="D61">
            <v>50.404499999999992</v>
          </cell>
          <cell r="E61">
            <v>57</v>
          </cell>
          <cell r="F61">
            <v>70</v>
          </cell>
          <cell r="G61">
            <v>84</v>
          </cell>
        </row>
        <row r="62">
          <cell r="A62" t="str">
            <v>CLACOLCL</v>
          </cell>
          <cell r="B62" t="str">
            <v>Coffret Peinture à la Chaux effet lissé</v>
          </cell>
          <cell r="C62">
            <v>36.28</v>
          </cell>
          <cell r="D62">
            <v>41.722000000000001</v>
          </cell>
          <cell r="E62">
            <v>48</v>
          </cell>
          <cell r="F62">
            <v>57.5</v>
          </cell>
          <cell r="G62">
            <v>69</v>
          </cell>
        </row>
        <row r="63">
          <cell r="B63" t="str">
            <v>NUANCIERS LONGS</v>
          </cell>
        </row>
        <row r="64">
          <cell r="A64" t="str">
            <v>LIARES</v>
          </cell>
          <cell r="B64" t="str">
            <v>Liasse Collection Ressource</v>
          </cell>
          <cell r="C64">
            <v>20.59</v>
          </cell>
          <cell r="D64">
            <v>23.6785</v>
          </cell>
          <cell r="E64">
            <v>30.884999999999998</v>
          </cell>
          <cell r="F64">
            <v>41.583333333333336</v>
          </cell>
          <cell r="G64">
            <v>49.9</v>
          </cell>
        </row>
        <row r="65">
          <cell r="A65" t="str">
            <v>POCNUA</v>
          </cell>
          <cell r="B65" t="str">
            <v>Étui de transport - offert pour l'achat d'une Liasse Collection Ressource</v>
          </cell>
          <cell r="C65">
            <v>1.52</v>
          </cell>
          <cell r="D65">
            <v>1.7479999999999998</v>
          </cell>
          <cell r="E65">
            <v>2</v>
          </cell>
          <cell r="F65">
            <v>4.16</v>
          </cell>
          <cell r="G65">
            <v>4.99</v>
          </cell>
        </row>
        <row r="66">
          <cell r="A66" t="str">
            <v>NUALONGEXTBOI</v>
          </cell>
          <cell r="B66" t="str">
            <v xml:space="preserve">Nuancier long Extérieur Bois HES </v>
          </cell>
          <cell r="C66">
            <v>25.731131875000003</v>
          </cell>
          <cell r="D66">
            <v>29.590801656250001</v>
          </cell>
          <cell r="E66">
            <v>32.163914843750007</v>
          </cell>
          <cell r="F66">
            <v>38.333333333333336</v>
          </cell>
          <cell r="G66">
            <v>46</v>
          </cell>
        </row>
        <row r="67">
          <cell r="A67" t="str">
            <v>NUALONGMUREXT</v>
          </cell>
          <cell r="B67" t="str">
            <v xml:space="preserve">Nuancier long Murs Extérieurs </v>
          </cell>
          <cell r="C67">
            <v>19.261931681818183</v>
          </cell>
          <cell r="D67">
            <v>22.15122143409091</v>
          </cell>
          <cell r="E67">
            <v>24.077414602272729</v>
          </cell>
          <cell r="F67">
            <v>29.166666666666668</v>
          </cell>
          <cell r="G67">
            <v>35</v>
          </cell>
        </row>
        <row r="68">
          <cell r="B68" t="str">
            <v>NUANCIERS ACCORDÉON injectés</v>
          </cell>
        </row>
        <row r="69">
          <cell r="A69" t="str">
            <v>NUAACCRES</v>
          </cell>
          <cell r="B69" t="str">
            <v>Nuancier Accordéon Collection Ressource</v>
          </cell>
          <cell r="C69">
            <v>7.9</v>
          </cell>
          <cell r="D69">
            <v>9.0849999999999991</v>
          </cell>
          <cell r="E69">
            <v>9.875</v>
          </cell>
          <cell r="F69">
            <v>16.583333333333332</v>
          </cell>
          <cell r="G69">
            <v>19.899999999999999</v>
          </cell>
        </row>
        <row r="70">
          <cell r="A70" t="str">
            <v>NUAACCCHA</v>
          </cell>
          <cell r="B70" t="str">
            <v>Nuancier Accordéon Peinture à la Chaux</v>
          </cell>
          <cell r="C70">
            <v>2.0699999999999998</v>
          </cell>
          <cell r="D70">
            <v>2.3804999999999996</v>
          </cell>
          <cell r="E70">
            <v>2.5874999999999999</v>
          </cell>
          <cell r="F70">
            <v>4.166666666666667</v>
          </cell>
          <cell r="G70">
            <v>5</v>
          </cell>
        </row>
        <row r="71">
          <cell r="A71" t="str">
            <v>NUAACCERO</v>
          </cell>
          <cell r="B71" t="str">
            <v>Nuancier Accordéon Enduit Romain</v>
          </cell>
          <cell r="C71">
            <v>2.2599999999999998</v>
          </cell>
          <cell r="D71">
            <v>2.5989999999999998</v>
          </cell>
          <cell r="E71">
            <v>2.8249999999999997</v>
          </cell>
          <cell r="F71">
            <v>4.166666666666667</v>
          </cell>
          <cell r="G71">
            <v>5</v>
          </cell>
        </row>
        <row r="72">
          <cell r="A72" t="str">
            <v>NUAACCPME</v>
          </cell>
          <cell r="B72" t="str">
            <v>Nuancier Accordéon Peintures Métallisées</v>
          </cell>
          <cell r="C72">
            <v>0.7</v>
          </cell>
          <cell r="D72">
            <v>0.80499999999999994</v>
          </cell>
          <cell r="E72">
            <v>0.875</v>
          </cell>
          <cell r="F72">
            <v>2.5</v>
          </cell>
          <cell r="G72">
            <v>3</v>
          </cell>
        </row>
        <row r="73">
          <cell r="A73" t="str">
            <v>NUAACCEMP</v>
          </cell>
          <cell r="B73" t="str">
            <v>Nuancier Accordéon Empreinte</v>
          </cell>
          <cell r="C73">
            <v>0.68</v>
          </cell>
          <cell r="D73">
            <v>0.78200000000000003</v>
          </cell>
          <cell r="E73">
            <v>0.85000000000000009</v>
          </cell>
          <cell r="F73">
            <v>2.5</v>
          </cell>
          <cell r="G73">
            <v>3</v>
          </cell>
        </row>
        <row r="74">
          <cell r="A74" t="str">
            <v>PRE3PLA</v>
          </cell>
          <cell r="B74" t="str">
            <v>Présentoir Nuanciers Accordéon</v>
          </cell>
          <cell r="C74">
            <v>6.79</v>
          </cell>
          <cell r="D74">
            <v>7.8084999999999996</v>
          </cell>
        </row>
        <row r="75">
          <cell r="B75" t="str">
            <v>ADHESIFS / ENSEIGNES</v>
          </cell>
        </row>
        <row r="76">
          <cell r="A76" t="str">
            <v>ADHRES</v>
          </cell>
          <cell r="B76" t="str">
            <v>ADHESIF "RESSOURCE Maison d'édition de peinture et papiers peints" Taille de 50 à 100cm</v>
          </cell>
          <cell r="C76">
            <v>3.98</v>
          </cell>
          <cell r="E76">
            <v>4.9749999999999996</v>
          </cell>
          <cell r="F76">
            <v>5.97</v>
          </cell>
          <cell r="G76">
            <v>7</v>
          </cell>
          <cell r="H76">
            <v>5.8333333333333339</v>
          </cell>
        </row>
        <row r="77">
          <cell r="A77" t="str">
            <v>ADHMACR</v>
          </cell>
          <cell r="B77" t="str">
            <v>ADHESIF MACARON "R" 25-35cm de diamètre</v>
          </cell>
          <cell r="C77">
            <v>4.4000000000000004</v>
          </cell>
          <cell r="E77">
            <v>5.5</v>
          </cell>
          <cell r="F77">
            <v>6.6000000000000005</v>
          </cell>
          <cell r="G77">
            <v>8</v>
          </cell>
          <cell r="H77">
            <v>6.666666666666667</v>
          </cell>
        </row>
        <row r="78">
          <cell r="A78" t="str">
            <v>ADHREFDIS</v>
          </cell>
          <cell r="B78" t="str">
            <v>ADHESIF Flocage Murs d'expo "Référence couleur, Nom de teinte, Finition" de 50 à 150cm
Couleurs disponibles : Noir Mat / Blanc Mat / Gris Mat / Effet Verre Dépoli / Doré</v>
          </cell>
          <cell r="C78">
            <v>4.3</v>
          </cell>
          <cell r="E78">
            <v>5.375</v>
          </cell>
          <cell r="F78">
            <v>6.4499999999999993</v>
          </cell>
          <cell r="G78">
            <v>8</v>
          </cell>
          <cell r="H78">
            <v>6.666666666666667</v>
          </cell>
        </row>
        <row r="79">
          <cell r="A79" t="str">
            <v>ADHREFBOU</v>
          </cell>
          <cell r="B79" t="str">
            <v>ADHESIF Référence, nom &amp; finition teinte</v>
          </cell>
          <cell r="C79">
            <v>0</v>
          </cell>
          <cell r="D79">
            <v>0</v>
          </cell>
          <cell r="E79">
            <v>0</v>
          </cell>
          <cell r="F79">
            <v>0</v>
          </cell>
          <cell r="G79">
            <v>0</v>
          </cell>
          <cell r="H79">
            <v>0</v>
          </cell>
        </row>
        <row r="80">
          <cell r="A80" t="str">
            <v>ENSDRA</v>
          </cell>
          <cell r="B80" t="str">
            <v>ENSEIGNE DRAPEAU 40X60cm</v>
          </cell>
          <cell r="C80">
            <v>295</v>
          </cell>
          <cell r="E80">
            <v>450</v>
          </cell>
          <cell r="F80">
            <v>500</v>
          </cell>
          <cell r="G80">
            <v>600</v>
          </cell>
          <cell r="H80">
            <v>500</v>
          </cell>
        </row>
        <row r="81">
          <cell r="B81" t="str">
            <v>BROCHURES / BOOKS (pour le papier peint, se référer aux onglets PP)</v>
          </cell>
        </row>
        <row r="82">
          <cell r="A82" t="str">
            <v>BRORES</v>
          </cell>
          <cell r="B82" t="str">
            <v>BROCHURE RESSOURCE</v>
          </cell>
          <cell r="C82">
            <v>3.82</v>
          </cell>
          <cell r="E82">
            <v>0</v>
          </cell>
          <cell r="F82">
            <v>0</v>
          </cell>
          <cell r="G82">
            <v>0</v>
          </cell>
          <cell r="H82">
            <v>0</v>
          </cell>
        </row>
        <row r="83">
          <cell r="A83" t="str">
            <v>FPECHA</v>
          </cell>
          <cell r="B83" t="str">
            <v>FICHE PEDAGOGIQUE CHAUX</v>
          </cell>
          <cell r="C83">
            <v>0.27</v>
          </cell>
          <cell r="E83">
            <v>0</v>
          </cell>
          <cell r="F83">
            <v>0</v>
          </cell>
          <cell r="G83">
            <v>0</v>
          </cell>
          <cell r="H83">
            <v>0</v>
          </cell>
        </row>
        <row r="84">
          <cell r="B84" t="str">
            <v>CERTIFICAT D'AUTHENTICITE</v>
          </cell>
        </row>
        <row r="85">
          <cell r="A85" t="str">
            <v>CERTIAUT</v>
          </cell>
          <cell r="B85" t="str">
            <v>CERTIFICAT D'AUTHENTICITE</v>
          </cell>
          <cell r="C85">
            <v>0.19</v>
          </cell>
          <cell r="E85">
            <v>0</v>
          </cell>
          <cell r="F85">
            <v>0</v>
          </cell>
          <cell r="G85">
            <v>0</v>
          </cell>
          <cell r="H85">
            <v>0</v>
          </cell>
        </row>
        <row r="86">
          <cell r="B86" t="str">
            <v>SACS / POTS TESTEURS / KITS</v>
          </cell>
        </row>
        <row r="87">
          <cell r="A87" t="str">
            <v>PETSACVER</v>
          </cell>
          <cell r="B87" t="str">
            <v>PETIT SAC VERT 18x8x24cm</v>
          </cell>
          <cell r="C87">
            <v>0.19</v>
          </cell>
          <cell r="E87">
            <v>0.4</v>
          </cell>
          <cell r="F87">
            <v>0.4</v>
          </cell>
          <cell r="G87">
            <v>0.48</v>
          </cell>
          <cell r="H87">
            <v>0.4</v>
          </cell>
        </row>
        <row r="88">
          <cell r="A88" t="str">
            <v>GRASACMOTPP</v>
          </cell>
          <cell r="B88" t="str">
            <v>GRAND SAC MOTIF CHARMILLE 30x15x30cm</v>
          </cell>
          <cell r="C88">
            <v>0.84</v>
          </cell>
          <cell r="E88">
            <v>1.5</v>
          </cell>
          <cell r="F88">
            <v>1.5</v>
          </cell>
          <cell r="G88">
            <v>1.8</v>
          </cell>
          <cell r="H88">
            <v>1.5</v>
          </cell>
        </row>
        <row r="89">
          <cell r="A89" t="str">
            <v>COUVPETITPOT</v>
          </cell>
          <cell r="B89" t="str">
            <v>COUVERCLE POT ECHANTILLON</v>
          </cell>
          <cell r="C89">
            <v>0.17</v>
          </cell>
          <cell r="E89">
            <v>0.29750000000000004</v>
          </cell>
          <cell r="F89">
            <v>0.52062500000000012</v>
          </cell>
          <cell r="G89">
            <v>1</v>
          </cell>
          <cell r="H89">
            <v>0.83333333333333337</v>
          </cell>
        </row>
        <row r="90">
          <cell r="A90" t="str">
            <v>PETPOTECHVID</v>
          </cell>
          <cell r="B90" t="str">
            <v>POT ECHANTILLON EN VERRE 100ML</v>
          </cell>
          <cell r="C90">
            <v>0.27</v>
          </cell>
          <cell r="E90">
            <v>0.47250000000000003</v>
          </cell>
          <cell r="F90">
            <v>0.82687500000000003</v>
          </cell>
          <cell r="G90">
            <v>1</v>
          </cell>
          <cell r="H90">
            <v>0.83333333333333337</v>
          </cell>
        </row>
        <row r="91">
          <cell r="A91" t="str">
            <v>KPOTVIT</v>
          </cell>
          <cell r="B91" t="str">
            <v>KIT 5 POTS VIDES POUR VITRINE</v>
          </cell>
          <cell r="C91">
            <v>9.24</v>
          </cell>
          <cell r="E91">
            <v>0</v>
          </cell>
          <cell r="F91">
            <v>0</v>
          </cell>
          <cell r="G91">
            <v>0</v>
          </cell>
          <cell r="H91">
            <v>0</v>
          </cell>
        </row>
        <row r="92">
          <cell r="B92" t="str">
            <v>AUTRES</v>
          </cell>
          <cell r="E92">
            <v>1</v>
          </cell>
          <cell r="F92">
            <v>1.5</v>
          </cell>
        </row>
        <row r="93">
          <cell r="A93" t="str">
            <v>PAGIFIX88</v>
          </cell>
          <cell r="B93" t="str">
            <v>Lot de 6 pagifixes 88x145cm</v>
          </cell>
          <cell r="E93">
            <v>639</v>
          </cell>
        </row>
        <row r="94">
          <cell r="A94" t="str">
            <v>GAMRES360</v>
          </cell>
          <cell r="B94" t="str">
            <v>Gammier des 360 teintes (dim. 87,5x76cm) sans médium</v>
          </cell>
          <cell r="E94">
            <v>72</v>
          </cell>
        </row>
        <row r="95">
          <cell r="A95" t="str">
            <v>MEDGAMRES360</v>
          </cell>
          <cell r="B95" t="str">
            <v>Gammier des 360 teintes (dim. 87,5x76cm) avec médium</v>
          </cell>
          <cell r="E95">
            <v>150</v>
          </cell>
        </row>
        <row r="96">
          <cell r="A96" t="str">
            <v>PANAPP</v>
          </cell>
          <cell r="B96" t="str">
            <v xml:space="preserve">PANNEAU D'APPLICATION x8 </v>
          </cell>
          <cell r="C96">
            <v>122.35000000000001</v>
          </cell>
          <cell r="E96">
            <v>304.44</v>
          </cell>
        </row>
        <row r="97">
          <cell r="A97" t="str">
            <v xml:space="preserve">PLAMET </v>
          </cell>
          <cell r="B97" t="str">
            <v>PLAQUETTE METAL</v>
          </cell>
          <cell r="E97">
            <v>50</v>
          </cell>
        </row>
        <row r="98">
          <cell r="B98" t="str">
            <v>PANNEAU médium avec échantillon Chaux Brossée</v>
          </cell>
          <cell r="C98">
            <v>11.01</v>
          </cell>
          <cell r="E98">
            <v>75.330419999999989</v>
          </cell>
          <cell r="F98">
            <v>84.41</v>
          </cell>
          <cell r="G98">
            <v>101.3</v>
          </cell>
          <cell r="H98">
            <v>84.416666666666671</v>
          </cell>
        </row>
        <row r="99">
          <cell r="B99" t="str">
            <v>PANNEAU médium avec échantillon Chaux Ferrée</v>
          </cell>
          <cell r="C99">
            <v>14.25</v>
          </cell>
          <cell r="E99">
            <v>97.498499999999993</v>
          </cell>
          <cell r="F99">
            <v>109.25</v>
          </cell>
          <cell r="G99">
            <v>131.1</v>
          </cell>
          <cell r="H99">
            <v>109.25</v>
          </cell>
        </row>
        <row r="100">
          <cell r="B100" t="str">
            <v>PANNEAU médium avec échantillon Chaux fine</v>
          </cell>
          <cell r="C100">
            <v>17.579999999999998</v>
          </cell>
          <cell r="E100">
            <v>120.28235999999998</v>
          </cell>
          <cell r="F100">
            <v>134.78</v>
          </cell>
          <cell r="G100">
            <v>161.69999999999999</v>
          </cell>
          <cell r="H100">
            <v>134.75</v>
          </cell>
        </row>
        <row r="101">
          <cell r="B101" t="str">
            <v>PANNEAU médium avec échantillon Enduit Romain</v>
          </cell>
          <cell r="C101">
            <v>17.64</v>
          </cell>
          <cell r="E101">
            <v>120.69288</v>
          </cell>
          <cell r="F101">
            <v>135.24</v>
          </cell>
          <cell r="G101">
            <v>162.30000000000001</v>
          </cell>
          <cell r="H101">
            <v>135.25000000000003</v>
          </cell>
        </row>
        <row r="102">
          <cell r="B102" t="str">
            <v>PANNEAU médium avec échantillon Structure</v>
          </cell>
          <cell r="C102">
            <v>17.64</v>
          </cell>
          <cell r="E102">
            <v>120.69288</v>
          </cell>
          <cell r="F102">
            <v>135.24</v>
          </cell>
          <cell r="G102">
            <v>162.30000000000001</v>
          </cell>
          <cell r="H102">
            <v>135.25000000000003</v>
          </cell>
        </row>
        <row r="103">
          <cell r="B103" t="str">
            <v>PANNEAU médium avec échantillon Empreinte</v>
          </cell>
          <cell r="C103">
            <v>17.64</v>
          </cell>
          <cell r="E103">
            <v>120.69288</v>
          </cell>
          <cell r="F103">
            <v>135.24</v>
          </cell>
          <cell r="G103">
            <v>162.30000000000001</v>
          </cell>
          <cell r="H103">
            <v>135.25000000000003</v>
          </cell>
        </row>
        <row r="104">
          <cell r="B104" t="str">
            <v>PANNEAU médium avec échantillon Peinture Métallisée</v>
          </cell>
          <cell r="C104">
            <v>13.31</v>
          </cell>
          <cell r="E104">
            <v>91.067019999999999</v>
          </cell>
          <cell r="F104">
            <v>102.04333333333334</v>
          </cell>
          <cell r="G104">
            <v>122.5</v>
          </cell>
          <cell r="H104">
            <v>102.08333333333334</v>
          </cell>
        </row>
        <row r="105">
          <cell r="B105" t="str">
            <v>PANNEAU médium avec échantillon Peinture Sol</v>
          </cell>
          <cell r="C105">
            <v>13.28</v>
          </cell>
          <cell r="E105">
            <v>90.86175999999999</v>
          </cell>
          <cell r="F105">
            <v>101.81333333333333</v>
          </cell>
          <cell r="G105">
            <v>122.2</v>
          </cell>
          <cell r="H105">
            <v>101.83333333333334</v>
          </cell>
        </row>
        <row r="106">
          <cell r="A106" t="str">
            <v>PPR15ROUPRE</v>
          </cell>
          <cell r="B106" t="str">
            <v>ROULEAU DE PRESENTATION PAPIER PEINT LOT DE 15</v>
          </cell>
          <cell r="C106">
            <v>32.25</v>
          </cell>
          <cell r="E106">
            <v>45</v>
          </cell>
        </row>
        <row r="107">
          <cell r="A107" t="str">
            <v>PPR20ROUPRE</v>
          </cell>
          <cell r="B107" t="str">
            <v>ROULEAU DE PRESENTATION PAPIER PEINT LOT DE 20</v>
          </cell>
          <cell r="C107">
            <v>43</v>
          </cell>
          <cell r="E107">
            <v>60</v>
          </cell>
        </row>
        <row r="108">
          <cell r="A108" t="str">
            <v>CRAPAPIER</v>
          </cell>
          <cell r="B108" t="str">
            <v>CRAYON</v>
          </cell>
          <cell r="C108">
            <v>0.6</v>
          </cell>
          <cell r="E108">
            <v>0</v>
          </cell>
          <cell r="F108">
            <v>0</v>
          </cell>
          <cell r="G108">
            <v>0</v>
          </cell>
          <cell r="H108">
            <v>0</v>
          </cell>
        </row>
        <row r="109">
          <cell r="A109" t="str">
            <v>OUVBID</v>
          </cell>
          <cell r="B109" t="str">
            <v>OUVRE BOITE</v>
          </cell>
          <cell r="C109">
            <v>1.95</v>
          </cell>
          <cell r="E109">
            <v>0</v>
          </cell>
          <cell r="F109">
            <v>0</v>
          </cell>
          <cell r="G109">
            <v>0</v>
          </cell>
          <cell r="H109">
            <v>0</v>
          </cell>
        </row>
        <row r="110">
          <cell r="A110" t="str">
            <v>DEPCONSPP</v>
          </cell>
          <cell r="B110" t="str">
            <v>DEPLIANT CONSEIL POSE PAPIER PEINT</v>
          </cell>
          <cell r="C110">
            <v>0.09</v>
          </cell>
          <cell r="E110">
            <v>0</v>
          </cell>
          <cell r="F110">
            <v>0</v>
          </cell>
          <cell r="G110">
            <v>0</v>
          </cell>
          <cell r="H110">
            <v>0</v>
          </cell>
        </row>
        <row r="112">
          <cell r="B112" t="str">
            <v>ANCIENS OAV</v>
          </cell>
        </row>
        <row r="113">
          <cell r="A113" t="str">
            <v>NUACHABRO</v>
          </cell>
          <cell r="B113" t="str">
            <v xml:space="preserve">Boite kraft Chaux Brossée </v>
          </cell>
          <cell r="C113">
            <v>24.619071545095792</v>
          </cell>
          <cell r="D113">
            <v>28.311932276860158</v>
          </cell>
          <cell r="E113">
            <v>24.619071545095792</v>
          </cell>
          <cell r="F113">
            <v>24.619071545095792</v>
          </cell>
          <cell r="G113">
            <v>30</v>
          </cell>
          <cell r="H113">
            <v>25</v>
          </cell>
        </row>
        <row r="114">
          <cell r="A114" t="str">
            <v>NUACHAFER</v>
          </cell>
          <cell r="B114" t="str">
            <v>Boite kraft Chaux Ferrée</v>
          </cell>
          <cell r="C114">
            <v>32.404974709191585</v>
          </cell>
          <cell r="D114">
            <v>37.26572091557032</v>
          </cell>
          <cell r="E114">
            <v>32.404974709191585</v>
          </cell>
          <cell r="F114">
            <v>32.404974709191585</v>
          </cell>
          <cell r="G114">
            <v>39</v>
          </cell>
          <cell r="H114">
            <v>32.5</v>
          </cell>
        </row>
        <row r="115">
          <cell r="A115" t="str">
            <v>NUACHALIS</v>
          </cell>
          <cell r="B115" t="str">
            <v>Boite kraft Chaux Lissée</v>
          </cell>
          <cell r="C115">
            <v>27.210097036796686</v>
          </cell>
          <cell r="D115">
            <v>31.291611592316187</v>
          </cell>
          <cell r="E115">
            <v>27.210097036796686</v>
          </cell>
          <cell r="F115">
            <v>27.210097036796686</v>
          </cell>
          <cell r="G115">
            <v>33</v>
          </cell>
          <cell r="H115">
            <v>27.5</v>
          </cell>
        </row>
        <row r="116">
          <cell r="A116" t="str">
            <v>NUA4CHAARG</v>
          </cell>
          <cell r="B116" t="str">
            <v>Boite kraft Chaux Ferrée Or/Argent</v>
          </cell>
          <cell r="C116">
            <v>20.86611240304325</v>
          </cell>
          <cell r="D116">
            <v>23.996029263499736</v>
          </cell>
          <cell r="E116">
            <v>20.86611240304325</v>
          </cell>
          <cell r="F116">
            <v>20.86611240304325</v>
          </cell>
          <cell r="G116">
            <v>25</v>
          </cell>
          <cell r="H116">
            <v>20.833333333333336</v>
          </cell>
        </row>
        <row r="117">
          <cell r="A117" t="str">
            <v>NUACHAFIN</v>
          </cell>
          <cell r="B117" t="str">
            <v>Boite kraft Chaux Fine</v>
          </cell>
          <cell r="C117">
            <v>27.728300720746521</v>
          </cell>
          <cell r="D117">
            <v>31.887545828858496</v>
          </cell>
          <cell r="E117">
            <v>27.728300720746521</v>
          </cell>
          <cell r="F117">
            <v>27.728300720746521</v>
          </cell>
          <cell r="G117">
            <v>33</v>
          </cell>
          <cell r="H117">
            <v>27.5</v>
          </cell>
        </row>
        <row r="118">
          <cell r="A118" t="str">
            <v>NUAERO</v>
          </cell>
          <cell r="B118" t="str">
            <v xml:space="preserve">Boite kraft Enduit Romain </v>
          </cell>
          <cell r="C118">
            <v>42.475727688326231</v>
          </cell>
          <cell r="D118">
            <v>48.847086841575162</v>
          </cell>
          <cell r="E118">
            <v>42.475727688326231</v>
          </cell>
          <cell r="F118">
            <v>42.475727688326231</v>
          </cell>
          <cell r="G118">
            <v>51</v>
          </cell>
          <cell r="H118">
            <v>42.5</v>
          </cell>
        </row>
        <row r="119">
          <cell r="A119" t="str">
            <v>NUAEMPSTR</v>
          </cell>
          <cell r="B119" t="str">
            <v xml:space="preserve">Boite kraft Structure-Empreinte   </v>
          </cell>
          <cell r="C119">
            <v>24.622171915075988</v>
          </cell>
          <cell r="D119">
            <v>28.315497702337385</v>
          </cell>
          <cell r="E119">
            <v>24.622171915075988</v>
          </cell>
          <cell r="F119">
            <v>24.622171915075988</v>
          </cell>
          <cell r="G119">
            <v>30</v>
          </cell>
          <cell r="H119">
            <v>25</v>
          </cell>
        </row>
        <row r="120">
          <cell r="A120" t="str">
            <v>NUAACCJEU6</v>
          </cell>
          <cell r="B120" t="str">
            <v>JEU de 6 nuanciers accordéon</v>
          </cell>
          <cell r="C120">
            <v>30.479999999999997</v>
          </cell>
          <cell r="D120">
            <v>35.052</v>
          </cell>
          <cell r="E120">
            <v>35.052</v>
          </cell>
          <cell r="F120">
            <v>40</v>
          </cell>
          <cell r="G120">
            <v>48</v>
          </cell>
          <cell r="H120">
            <v>40</v>
          </cell>
        </row>
        <row r="121">
          <cell r="A121" t="str">
            <v>NUAACCNEU_1</v>
          </cell>
          <cell r="B121" t="str">
            <v>Nuanciers Accordéon Neutre 1</v>
          </cell>
          <cell r="C121">
            <v>5.08</v>
          </cell>
          <cell r="D121">
            <v>5.8419999999999996</v>
          </cell>
          <cell r="E121">
            <v>5.8419999999999996</v>
          </cell>
          <cell r="F121">
            <v>6.666666666666667</v>
          </cell>
          <cell r="G121">
            <v>8</v>
          </cell>
          <cell r="H121">
            <v>6.666666666666667</v>
          </cell>
        </row>
        <row r="122">
          <cell r="A122" t="str">
            <v>NUAACCNEU_2</v>
          </cell>
          <cell r="B122" t="str">
            <v>Nuanciers Accordéon Neutre 2</v>
          </cell>
          <cell r="C122">
            <v>5.08</v>
          </cell>
          <cell r="D122">
            <v>5.8419999999999996</v>
          </cell>
          <cell r="E122">
            <v>5.8419999999999996</v>
          </cell>
          <cell r="F122">
            <v>6.666666666666667</v>
          </cell>
          <cell r="G122">
            <v>8</v>
          </cell>
          <cell r="H122">
            <v>6.666666666666667</v>
          </cell>
        </row>
        <row r="123">
          <cell r="A123" t="str">
            <v>NUAACCBLEU</v>
          </cell>
          <cell r="B123" t="str">
            <v>Nuanciers Accordéon Bleu</v>
          </cell>
          <cell r="C123">
            <v>5.08</v>
          </cell>
          <cell r="D123">
            <v>5.8419999999999996</v>
          </cell>
          <cell r="E123">
            <v>5.8419999999999996</v>
          </cell>
          <cell r="F123">
            <v>6.666666666666667</v>
          </cell>
          <cell r="G123">
            <v>8</v>
          </cell>
          <cell r="H123">
            <v>6.666666666666667</v>
          </cell>
        </row>
        <row r="124">
          <cell r="A124" t="str">
            <v>NUAACCVERT</v>
          </cell>
          <cell r="B124" t="str">
            <v>Nuanciers Accordéon Vert</v>
          </cell>
          <cell r="C124">
            <v>5.08</v>
          </cell>
          <cell r="D124">
            <v>5.8419999999999996</v>
          </cell>
          <cell r="E124">
            <v>5.8419999999999996</v>
          </cell>
          <cell r="F124">
            <v>6.666666666666667</v>
          </cell>
          <cell r="G124">
            <v>8</v>
          </cell>
          <cell r="H124">
            <v>6.666666666666667</v>
          </cell>
        </row>
        <row r="125">
          <cell r="A125" t="str">
            <v>NUAACCJAUNE</v>
          </cell>
          <cell r="B125" t="str">
            <v>Nuanciers Accordéon Jaune</v>
          </cell>
          <cell r="C125">
            <v>5.08</v>
          </cell>
          <cell r="D125">
            <v>5.8419999999999996</v>
          </cell>
          <cell r="E125">
            <v>5.8419999999999996</v>
          </cell>
          <cell r="F125">
            <v>6.666666666666667</v>
          </cell>
          <cell r="G125">
            <v>8</v>
          </cell>
          <cell r="H125">
            <v>6.666666666666667</v>
          </cell>
        </row>
        <row r="126">
          <cell r="A126" t="str">
            <v>NUAACCROUGE</v>
          </cell>
          <cell r="B126" t="str">
            <v>Nuanciers Accordéon Rouge</v>
          </cell>
          <cell r="C126">
            <v>5.08</v>
          </cell>
          <cell r="D126">
            <v>5.8419999999999996</v>
          </cell>
          <cell r="E126">
            <v>5.8419999999999996</v>
          </cell>
          <cell r="F126">
            <v>6.666666666666667</v>
          </cell>
          <cell r="G126">
            <v>8</v>
          </cell>
          <cell r="H126">
            <v>6.666666666666667</v>
          </cell>
        </row>
        <row r="127">
          <cell r="A127" t="str">
            <v>NUAACCSEL</v>
          </cell>
          <cell r="B127" t="str">
            <v>Nuanciers Accordéon La Sélection</v>
          </cell>
          <cell r="C127">
            <v>1.89</v>
          </cell>
          <cell r="D127">
            <v>2.1734999999999998</v>
          </cell>
          <cell r="E127">
            <v>2.5137</v>
          </cell>
          <cell r="F127">
            <v>6.666666666666667</v>
          </cell>
          <cell r="G127">
            <v>8</v>
          </cell>
          <cell r="H127">
            <v>6.666666666666667</v>
          </cell>
        </row>
        <row r="128">
          <cell r="A128" t="str">
            <v>NUAACCANA</v>
          </cell>
          <cell r="B128" t="str">
            <v>Nuancier Accordéon Ananbô</v>
          </cell>
          <cell r="C128">
            <v>1.19</v>
          </cell>
          <cell r="D128">
            <v>1.3684999999999998</v>
          </cell>
          <cell r="E128">
            <v>1.4874999999999998</v>
          </cell>
          <cell r="F128">
            <v>2.5</v>
          </cell>
          <cell r="G128">
            <v>3</v>
          </cell>
          <cell r="H128">
            <v>2.5</v>
          </cell>
        </row>
        <row r="129">
          <cell r="A129" t="str">
            <v>NUAACCHEJU</v>
          </cell>
          <cell r="B129" t="str">
            <v>Nuanciers Accordéon HEJU</v>
          </cell>
          <cell r="C129">
            <v>1.34</v>
          </cell>
          <cell r="D129">
            <v>1.5409999999999999</v>
          </cell>
          <cell r="E129">
            <v>1.675</v>
          </cell>
          <cell r="F129">
            <v>2.5</v>
          </cell>
          <cell r="G129">
            <v>3</v>
          </cell>
          <cell r="H129">
            <v>2.5</v>
          </cell>
        </row>
        <row r="130">
          <cell r="A130" t="str">
            <v>COFTONPLE</v>
          </cell>
          <cell r="B130" t="str">
            <v>COFFRET DES TONS PLEINS ARCHITECTE</v>
          </cell>
          <cell r="C130">
            <v>417.50363245315879</v>
          </cell>
          <cell r="D130">
            <v>480.12917732113254</v>
          </cell>
          <cell r="E130">
            <v>440</v>
          </cell>
          <cell r="F130">
            <v>482.5</v>
          </cell>
          <cell r="G130">
            <v>579</v>
          </cell>
        </row>
      </sheetData>
      <sheetData sheetId="1">
        <row r="3">
          <cell r="B3" t="str">
            <v>Références RESSOURCE</v>
          </cell>
          <cell r="C3" t="str">
            <v xml:space="preserve">Désignation </v>
          </cell>
          <cell r="D3" t="str">
            <v>Prix tarif fournisseur 2022</v>
          </cell>
          <cell r="E3" t="str">
            <v>Prix Remise déduite Oct 2022</v>
          </cell>
          <cell r="F3" t="str">
            <v>Prix 2021</v>
          </cell>
          <cell r="G3" t="str">
            <v>Prix de vente public HT</v>
          </cell>
          <cell r="H3" t="str">
            <v>Prix de vente public TTC</v>
          </cell>
        </row>
        <row r="4">
          <cell r="B4">
            <v>4017026</v>
          </cell>
          <cell r="C4" t="str">
            <v>SPALTER PRESTIGE AC SATIN  40 mm</v>
          </cell>
          <cell r="D4">
            <v>4.5780000000000003</v>
          </cell>
          <cell r="E4">
            <v>2.44</v>
          </cell>
          <cell r="F4">
            <v>2.17455</v>
          </cell>
          <cell r="G4">
            <v>5.5833333333333339</v>
          </cell>
          <cell r="H4">
            <v>6.7</v>
          </cell>
        </row>
        <row r="5">
          <cell r="B5">
            <v>4017023</v>
          </cell>
          <cell r="C5" t="str">
            <v>SPALTER PRESTIGE AC SATIN 100 mm</v>
          </cell>
          <cell r="D5">
            <v>10.573500000000001</v>
          </cell>
          <cell r="E5">
            <v>5.64</v>
          </cell>
          <cell r="F5">
            <v>5.0224125000000006</v>
          </cell>
          <cell r="G5">
            <v>12.916666666666668</v>
          </cell>
          <cell r="H5">
            <v>15.5</v>
          </cell>
        </row>
        <row r="6">
          <cell r="B6">
            <v>4017022</v>
          </cell>
          <cell r="C6" t="str">
            <v>SPALTER PRESTIGE AC SATIN 150 mm</v>
          </cell>
          <cell r="D6">
            <v>17.230499999999999</v>
          </cell>
          <cell r="E6">
            <v>9.1999999999999993</v>
          </cell>
          <cell r="F6">
            <v>8.1844874999999995</v>
          </cell>
          <cell r="G6">
            <v>21.083333333333336</v>
          </cell>
          <cell r="H6">
            <v>25.3</v>
          </cell>
        </row>
        <row r="7">
          <cell r="B7">
            <v>4017043</v>
          </cell>
          <cell r="C7" t="str">
            <v>SPALTER PRESTIGE AC SATIN 200 mm</v>
          </cell>
          <cell r="D7">
            <v>24.78</v>
          </cell>
          <cell r="E7">
            <v>11.7705</v>
          </cell>
          <cell r="F7">
            <v>11.7705</v>
          </cell>
          <cell r="G7">
            <v>27</v>
          </cell>
          <cell r="H7">
            <v>32.4</v>
          </cell>
        </row>
        <row r="8">
          <cell r="H8" t="str">
            <v/>
          </cell>
        </row>
        <row r="9">
          <cell r="B9">
            <v>4017007</v>
          </cell>
          <cell r="C9" t="str">
            <v>BROSSE RADIATEUR coudée sur plat 30</v>
          </cell>
          <cell r="D9">
            <v>5.1764999999999999</v>
          </cell>
          <cell r="E9">
            <v>2.5299999999999998</v>
          </cell>
          <cell r="F9">
            <v>2.4588375</v>
          </cell>
          <cell r="G9">
            <v>5.8333333333333339</v>
          </cell>
          <cell r="H9">
            <v>7</v>
          </cell>
        </row>
        <row r="10">
          <cell r="H10" t="str">
            <v/>
          </cell>
        </row>
        <row r="11">
          <cell r="B11">
            <v>4017031</v>
          </cell>
          <cell r="C11" t="str">
            <v>QUEUE EXPORT 15 mm</v>
          </cell>
          <cell r="D11">
            <v>0.81900000000000006</v>
          </cell>
          <cell r="E11">
            <v>0.43</v>
          </cell>
          <cell r="F11">
            <v>0.38902500000000001</v>
          </cell>
          <cell r="G11">
            <v>1</v>
          </cell>
          <cell r="H11">
            <v>1.2</v>
          </cell>
        </row>
        <row r="12">
          <cell r="H12" t="str">
            <v/>
          </cell>
        </row>
        <row r="13">
          <cell r="B13">
            <v>4018024</v>
          </cell>
          <cell r="C13" t="str">
            <v>GRILLE METAL POUR MINI MANCHON</v>
          </cell>
          <cell r="D13">
            <v>1.5435000000000001</v>
          </cell>
          <cell r="E13">
            <v>0.99</v>
          </cell>
          <cell r="F13">
            <v>0.73316250000000005</v>
          </cell>
          <cell r="G13">
            <v>2.2500000000000004</v>
          </cell>
          <cell r="H13">
            <v>2.7</v>
          </cell>
        </row>
        <row r="14">
          <cell r="B14">
            <v>4018027</v>
          </cell>
          <cell r="C14" t="str">
            <v>GRILLE METAL 180 mm</v>
          </cell>
          <cell r="D14">
            <v>2.2890000000000001</v>
          </cell>
          <cell r="E14">
            <v>1.65</v>
          </cell>
          <cell r="F14">
            <v>1.087275</v>
          </cell>
          <cell r="G14">
            <v>3.75</v>
          </cell>
          <cell r="H14">
            <v>4.5</v>
          </cell>
        </row>
        <row r="15">
          <cell r="B15">
            <v>4018038</v>
          </cell>
          <cell r="C15" t="str">
            <v>LUNETTE MASQUANTE DE PROTECTION</v>
          </cell>
          <cell r="D15">
            <v>4.5360000000000005</v>
          </cell>
          <cell r="E15">
            <v>2.1546000000000003</v>
          </cell>
          <cell r="F15">
            <v>2.1546000000000003</v>
          </cell>
          <cell r="G15">
            <v>2.5</v>
          </cell>
          <cell r="H15">
            <v>3</v>
          </cell>
        </row>
        <row r="16">
          <cell r="B16">
            <v>4018022</v>
          </cell>
          <cell r="C16" t="str">
            <v>EPONGE VEGETALE</v>
          </cell>
          <cell r="D16">
            <v>3.0765000000000002</v>
          </cell>
          <cell r="E16">
            <v>1.4613375</v>
          </cell>
          <cell r="F16">
            <v>1.4613375</v>
          </cell>
          <cell r="G16">
            <v>3.3333333333333335</v>
          </cell>
          <cell r="H16">
            <v>4</v>
          </cell>
        </row>
        <row r="17">
          <cell r="B17">
            <v>4018041</v>
          </cell>
          <cell r="C17" t="str">
            <v>EPONGE NATURELLE 16/17</v>
          </cell>
          <cell r="D17">
            <v>17.041500000000003</v>
          </cell>
          <cell r="E17">
            <v>8.0947125000000018</v>
          </cell>
          <cell r="F17">
            <v>8.0947125000000018</v>
          </cell>
          <cell r="G17">
            <v>18.583333333333336</v>
          </cell>
          <cell r="H17">
            <v>22.3</v>
          </cell>
        </row>
        <row r="18">
          <cell r="B18">
            <v>4018026</v>
          </cell>
          <cell r="C18" t="str">
            <v>SEAU 7 L</v>
          </cell>
          <cell r="D18">
            <v>3.8850000000000002</v>
          </cell>
          <cell r="E18">
            <v>2</v>
          </cell>
          <cell r="F18">
            <v>1.63</v>
          </cell>
          <cell r="G18">
            <v>4.5833333333333339</v>
          </cell>
          <cell r="H18">
            <v>5.5</v>
          </cell>
        </row>
        <row r="19">
          <cell r="B19">
            <v>4018121</v>
          </cell>
          <cell r="C19" t="str">
            <v>LOT 3 ECO RECHARGES POUR SEAU 7L</v>
          </cell>
          <cell r="D19">
            <v>11.277000000000001</v>
          </cell>
          <cell r="E19">
            <v>4.72</v>
          </cell>
          <cell r="F19">
            <v>5.3565750000000003</v>
          </cell>
          <cell r="G19">
            <v>10.833333333333334</v>
          </cell>
          <cell r="H19">
            <v>13</v>
          </cell>
        </row>
        <row r="20">
          <cell r="B20">
            <v>4018048</v>
          </cell>
          <cell r="C20" t="str">
            <v>TRIANGLE A MAROUFLER</v>
          </cell>
          <cell r="D20">
            <v>1.5225</v>
          </cell>
          <cell r="E20">
            <v>0.72318749999999998</v>
          </cell>
          <cell r="F20">
            <v>0.72318749999999998</v>
          </cell>
          <cell r="G20">
            <v>1.6666666666666667</v>
          </cell>
          <cell r="H20">
            <v>2</v>
          </cell>
        </row>
        <row r="21">
          <cell r="B21">
            <v>4018049</v>
          </cell>
          <cell r="C21" t="str">
            <v>COUTEAU AMERICAIN INOX 8 CM</v>
          </cell>
          <cell r="D21">
            <v>8.3160000000000007</v>
          </cell>
          <cell r="E21">
            <v>4.1399999999999997</v>
          </cell>
          <cell r="F21">
            <v>3.9500999999999999</v>
          </cell>
          <cell r="G21">
            <v>9.5</v>
          </cell>
          <cell r="H21">
            <v>11.4</v>
          </cell>
        </row>
        <row r="22">
          <cell r="B22">
            <v>4018030</v>
          </cell>
          <cell r="C22" t="str">
            <v>COUTEAU A ENDUIRE INOX 12 CM</v>
          </cell>
          <cell r="D22">
            <v>5.1764999999999999</v>
          </cell>
          <cell r="E22">
            <v>2.4588375</v>
          </cell>
          <cell r="F22">
            <v>2.4588375</v>
          </cell>
          <cell r="G22">
            <v>5.666666666666667</v>
          </cell>
          <cell r="H22">
            <v>6.8</v>
          </cell>
        </row>
        <row r="23">
          <cell r="B23">
            <v>4018034</v>
          </cell>
          <cell r="C23" t="str">
            <v>COUTEAU A ENDUIRE INOX 20 CM</v>
          </cell>
          <cell r="D23">
            <v>6.4889999999999999</v>
          </cell>
          <cell r="E23">
            <v>3.0822749999999997</v>
          </cell>
          <cell r="F23">
            <v>3.0822749999999997</v>
          </cell>
          <cell r="G23">
            <v>3.3333333333333335</v>
          </cell>
          <cell r="H23">
            <v>4</v>
          </cell>
        </row>
        <row r="24">
          <cell r="B24">
            <v>4017028</v>
          </cell>
          <cell r="C24" t="str">
            <v>RALLONGE TELESCOPIQUE METAL 2M</v>
          </cell>
          <cell r="D24">
            <v>6.5625</v>
          </cell>
          <cell r="E24">
            <v>4.28</v>
          </cell>
          <cell r="F24">
            <v>3.1171875</v>
          </cell>
          <cell r="G24">
            <v>9.8333333333333339</v>
          </cell>
          <cell r="H24">
            <v>11.8</v>
          </cell>
        </row>
        <row r="25">
          <cell r="H25" t="str">
            <v/>
          </cell>
        </row>
        <row r="26">
          <cell r="B26">
            <v>4018045</v>
          </cell>
          <cell r="C26" t="str">
            <v>PAPIER CACHE LISSE 19 m/m</v>
          </cell>
          <cell r="D26">
            <v>1.6380000000000001</v>
          </cell>
          <cell r="E26">
            <v>0.78</v>
          </cell>
          <cell r="F26">
            <v>0.77805000000000002</v>
          </cell>
          <cell r="G26">
            <v>1.7500000000000002</v>
          </cell>
          <cell r="H26">
            <v>2.1</v>
          </cell>
        </row>
        <row r="27">
          <cell r="B27">
            <v>4018044</v>
          </cell>
          <cell r="C27" t="str">
            <v>PAPIER CACHE LISSE 25 m/m</v>
          </cell>
          <cell r="D27">
            <v>2.1734999999999998</v>
          </cell>
          <cell r="E27">
            <v>1.04</v>
          </cell>
          <cell r="F27">
            <v>0.98</v>
          </cell>
          <cell r="G27">
            <v>2.4166666666666665</v>
          </cell>
          <cell r="H27">
            <v>2.9</v>
          </cell>
        </row>
        <row r="28">
          <cell r="B28">
            <v>4018043</v>
          </cell>
          <cell r="C28" t="str">
            <v>PAPIER CACHE LISSE 50 m/m</v>
          </cell>
          <cell r="D28">
            <v>4.0425000000000004</v>
          </cell>
          <cell r="E28">
            <v>1.94</v>
          </cell>
          <cell r="F28">
            <v>1.83</v>
          </cell>
          <cell r="G28">
            <v>4.416666666666667</v>
          </cell>
          <cell r="H28">
            <v>5.3</v>
          </cell>
        </row>
        <row r="29">
          <cell r="H29" t="str">
            <v/>
          </cell>
        </row>
        <row r="30">
          <cell r="B30">
            <v>4018118</v>
          </cell>
          <cell r="C30" t="str">
            <v>BACHE DE PROTECTION FINE 4 X 5M</v>
          </cell>
          <cell r="D30">
            <v>2.3835000000000002</v>
          </cell>
          <cell r="E30">
            <v>1.38</v>
          </cell>
          <cell r="F30">
            <v>1.1321625</v>
          </cell>
          <cell r="G30">
            <v>3.1666666666666665</v>
          </cell>
          <cell r="H30">
            <v>3.8</v>
          </cell>
        </row>
        <row r="31">
          <cell r="B31">
            <v>4018119</v>
          </cell>
          <cell r="C31" t="str">
            <v>BACHE DE PROTECTION EPAISSE 4 X 4M</v>
          </cell>
          <cell r="D31">
            <v>5.9115000000000002</v>
          </cell>
          <cell r="E31">
            <v>3.15</v>
          </cell>
          <cell r="F31">
            <v>2.8079624999999999</v>
          </cell>
          <cell r="G31">
            <v>7.25</v>
          </cell>
          <cell r="H31">
            <v>8.6999999999999993</v>
          </cell>
        </row>
        <row r="32">
          <cell r="B32">
            <v>4018120</v>
          </cell>
          <cell r="C32" t="str">
            <v>BACHE POLYETHYLENE 3/100e ROULEAU 2 X 50M</v>
          </cell>
          <cell r="D32">
            <v>18.248999999999999</v>
          </cell>
          <cell r="E32">
            <v>8.6682749999999995</v>
          </cell>
          <cell r="F32">
            <v>8.6682749999999995</v>
          </cell>
          <cell r="G32">
            <v>8.3333333333333339</v>
          </cell>
          <cell r="H32">
            <v>10</v>
          </cell>
        </row>
        <row r="33">
          <cell r="B33">
            <v>4018127</v>
          </cell>
          <cell r="C33" t="str">
            <v>FILM DE PROTECTION AVEC BANDE ADHESIVE</v>
          </cell>
          <cell r="D33">
            <v>6.1215000000000002</v>
          </cell>
          <cell r="E33">
            <v>2.9077125000000001</v>
          </cell>
          <cell r="F33">
            <v>2.9077125000000001</v>
          </cell>
          <cell r="G33">
            <v>3.3333333333333335</v>
          </cell>
          <cell r="H33">
            <v>4</v>
          </cell>
        </row>
        <row r="34">
          <cell r="H34" t="str">
            <v/>
          </cell>
        </row>
        <row r="35">
          <cell r="B35">
            <v>4017016</v>
          </cell>
          <cell r="C35" t="str">
            <v>PULVERISATEUR A PRESSION 2 L</v>
          </cell>
          <cell r="D35">
            <v>31.815000000000001</v>
          </cell>
          <cell r="E35">
            <v>4</v>
          </cell>
          <cell r="F35">
            <v>14.39</v>
          </cell>
          <cell r="G35">
            <v>9.1666666666666679</v>
          </cell>
          <cell r="H35">
            <v>11</v>
          </cell>
        </row>
        <row r="36">
          <cell r="D36">
            <v>0</v>
          </cell>
          <cell r="H36" t="str">
            <v/>
          </cell>
        </row>
        <row r="37">
          <cell r="B37">
            <v>4018039</v>
          </cell>
          <cell r="C37" t="str">
            <v>PINCE MAGNETIQUE PORTE OUTILS</v>
          </cell>
          <cell r="D37">
            <v>6.1319999999999997</v>
          </cell>
          <cell r="E37">
            <v>2.9126999999999996</v>
          </cell>
          <cell r="F37">
            <v>2.9126999999999996</v>
          </cell>
          <cell r="G37">
            <v>6.666666666666667</v>
          </cell>
          <cell r="H37">
            <v>8</v>
          </cell>
        </row>
        <row r="38">
          <cell r="B38">
            <v>4018040</v>
          </cell>
          <cell r="C38" t="str">
            <v>ESSOREUR "CLEAN ROULEAU"</v>
          </cell>
          <cell r="D38">
            <v>5.1764999999999999</v>
          </cell>
          <cell r="E38">
            <v>2.4588375</v>
          </cell>
          <cell r="F38">
            <v>2.4588375</v>
          </cell>
          <cell r="G38">
            <v>5.666666666666667</v>
          </cell>
          <cell r="H38">
            <v>6.8</v>
          </cell>
        </row>
        <row r="39">
          <cell r="H39" t="str">
            <v/>
          </cell>
        </row>
        <row r="40">
          <cell r="H40" t="str">
            <v/>
          </cell>
        </row>
        <row r="41">
          <cell r="B41">
            <v>4016025</v>
          </cell>
          <cell r="C41" t="str">
            <v>BROSSE A RECHAMPIR EXCELLENCE N° 3/0</v>
          </cell>
          <cell r="D41">
            <v>5.1239999999999997</v>
          </cell>
          <cell r="E41">
            <v>2.4300000000000002</v>
          </cell>
          <cell r="F41">
            <v>2.4338999999999995</v>
          </cell>
          <cell r="G41">
            <v>5.5833333333333339</v>
          </cell>
          <cell r="H41">
            <v>6.7</v>
          </cell>
        </row>
        <row r="42">
          <cell r="B42">
            <v>4017006</v>
          </cell>
          <cell r="C42" t="str">
            <v>BROSSE A RECHAMPIR EXCELLENCE N° 4</v>
          </cell>
          <cell r="D42">
            <v>9.3450000000000006</v>
          </cell>
          <cell r="E42">
            <v>4.4400000000000004</v>
          </cell>
          <cell r="F42">
            <v>4.4388750000000003</v>
          </cell>
          <cell r="G42">
            <v>10.166666666666666</v>
          </cell>
          <cell r="H42">
            <v>12.2</v>
          </cell>
        </row>
        <row r="43">
          <cell r="B43">
            <v>4017018</v>
          </cell>
          <cell r="C43" t="str">
            <v>BROSSE A LAQUER N°80</v>
          </cell>
          <cell r="D43">
            <v>9.4500000000000011</v>
          </cell>
          <cell r="E43">
            <v>4.4887500000000005</v>
          </cell>
          <cell r="F43">
            <v>4.4887500000000005</v>
          </cell>
          <cell r="G43">
            <v>10.250000000000002</v>
          </cell>
          <cell r="H43">
            <v>12.3</v>
          </cell>
        </row>
        <row r="44">
          <cell r="B44">
            <v>4017017</v>
          </cell>
          <cell r="C44" t="str">
            <v>BROSSE A LAQUER N°40</v>
          </cell>
          <cell r="D44">
            <v>3.5595000000000003</v>
          </cell>
          <cell r="E44">
            <v>1.6907625000000002</v>
          </cell>
          <cell r="F44">
            <v>1.6907625000000002</v>
          </cell>
          <cell r="G44">
            <v>3.833333333333333</v>
          </cell>
          <cell r="H44">
            <v>4.5999999999999996</v>
          </cell>
        </row>
        <row r="45">
          <cell r="H45" t="str">
            <v/>
          </cell>
        </row>
        <row r="46">
          <cell r="H46" t="str">
            <v/>
          </cell>
        </row>
        <row r="47">
          <cell r="B47">
            <v>4018122</v>
          </cell>
          <cell r="C47" t="str">
            <v>CUTTER METALLIQUE 9mm</v>
          </cell>
          <cell r="D47">
            <v>5.0295000000000005</v>
          </cell>
          <cell r="E47">
            <v>1.89</v>
          </cell>
          <cell r="F47">
            <v>2.3890125000000002</v>
          </cell>
          <cell r="G47">
            <v>4.3333333333333339</v>
          </cell>
          <cell r="H47">
            <v>5.2</v>
          </cell>
        </row>
        <row r="48">
          <cell r="B48">
            <v>4018123</v>
          </cell>
          <cell r="C48" t="str">
            <v>LAME "OLFA ASBB-10" EXCEL BLACK 9mm</v>
          </cell>
          <cell r="D48">
            <v>5.2395000000000005</v>
          </cell>
          <cell r="E48">
            <v>2.4900000000000002</v>
          </cell>
          <cell r="F48">
            <v>2.4887625</v>
          </cell>
          <cell r="G48">
            <v>5.666666666666667</v>
          </cell>
          <cell r="H48">
            <v>6.8</v>
          </cell>
        </row>
        <row r="49">
          <cell r="B49">
            <v>4018124</v>
          </cell>
          <cell r="C49" t="str">
            <v>BALAIS COLLEUR 300SH</v>
          </cell>
          <cell r="D49">
            <v>9.8175000000000008</v>
          </cell>
          <cell r="E49">
            <v>4.6633125</v>
          </cell>
          <cell r="F49">
            <v>4.6633125</v>
          </cell>
          <cell r="G49">
            <v>10.666666666666668</v>
          </cell>
          <cell r="H49">
            <v>12.8</v>
          </cell>
        </row>
        <row r="50">
          <cell r="B50">
            <v>4018125</v>
          </cell>
          <cell r="C50" t="str">
            <v>SPATULE A MAROUFLER  265X155 mmm</v>
          </cell>
          <cell r="D50">
            <v>2.7614999999999998</v>
          </cell>
          <cell r="E50">
            <v>1.41</v>
          </cell>
          <cell r="F50">
            <v>1.3117124999999998</v>
          </cell>
          <cell r="G50">
            <v>3.25</v>
          </cell>
          <cell r="H50">
            <v>3.9</v>
          </cell>
        </row>
        <row r="51">
          <cell r="B51">
            <v>4018126</v>
          </cell>
          <cell r="C51" t="str">
            <v>REGLE A EMARGER POLYPROPYLENE 60 CM</v>
          </cell>
          <cell r="D51">
            <v>7.9905000000000008</v>
          </cell>
          <cell r="E51">
            <v>4.2699999999999996</v>
          </cell>
          <cell r="F51">
            <v>3.7954875000000001</v>
          </cell>
          <cell r="G51">
            <v>9.75</v>
          </cell>
          <cell r="H51">
            <v>11.7</v>
          </cell>
        </row>
        <row r="52">
          <cell r="B52">
            <v>4081001</v>
          </cell>
          <cell r="C52" t="str">
            <v>GANTS BLANCS COTON 180G</v>
          </cell>
          <cell r="E52">
            <v>5.22</v>
          </cell>
          <cell r="F52">
            <v>5.22</v>
          </cell>
          <cell r="G52">
            <v>12</v>
          </cell>
          <cell r="H52">
            <v>14.4</v>
          </cell>
        </row>
        <row r="53">
          <cell r="B53">
            <v>4082001</v>
          </cell>
          <cell r="C53" t="str">
            <v>ROULETTE DE TAPISSIER</v>
          </cell>
          <cell r="E53">
            <v>3.7</v>
          </cell>
          <cell r="F53">
            <v>3.7</v>
          </cell>
          <cell r="G53">
            <v>8.5</v>
          </cell>
          <cell r="H53">
            <v>10.199999999999999</v>
          </cell>
        </row>
        <row r="56">
          <cell r="B56" t="str">
            <v>Références RESSOURCE</v>
          </cell>
          <cell r="C56" t="str">
            <v xml:space="preserve">Désignation </v>
          </cell>
          <cell r="D56" t="str">
            <v>Prix tarif fournisseur 2022</v>
          </cell>
          <cell r="E56" t="str">
            <v>Prix Remise déduite 30%</v>
          </cell>
          <cell r="F56" t="str">
            <v>Prix Remise déduite 30%</v>
          </cell>
          <cell r="G56" t="str">
            <v>Prix de vente public HT</v>
          </cell>
          <cell r="H56" t="str">
            <v>Prix de vente public TTC</v>
          </cell>
        </row>
        <row r="57">
          <cell r="B57">
            <v>4049001</v>
          </cell>
          <cell r="C57" t="str">
            <v>LISSEUSE PLASTIQUE manche bois</v>
          </cell>
          <cell r="D57">
            <v>28.46</v>
          </cell>
          <cell r="E57">
            <v>24.94</v>
          </cell>
          <cell r="F57">
            <v>23.6</v>
          </cell>
          <cell r="G57">
            <v>57.166666666666664</v>
          </cell>
          <cell r="H57">
            <v>68.599999999999994</v>
          </cell>
        </row>
        <row r="58">
          <cell r="B58">
            <v>4049002</v>
          </cell>
          <cell r="C58" t="str">
            <v>LISSEUSE INOX SUKIRUMMAN</v>
          </cell>
          <cell r="D58">
            <v>37.43</v>
          </cell>
          <cell r="E58">
            <v>27.52</v>
          </cell>
          <cell r="F58">
            <v>27.52</v>
          </cell>
          <cell r="G58">
            <v>25</v>
          </cell>
          <cell r="H58">
            <v>30</v>
          </cell>
        </row>
        <row r="60">
          <cell r="B60" t="str">
            <v>Références RESSOURCE</v>
          </cell>
          <cell r="C60" t="str">
            <v xml:space="preserve">Désignation </v>
          </cell>
          <cell r="D60" t="str">
            <v>Prix tarif fournisseur 2022</v>
          </cell>
          <cell r="E60" t="str">
            <v>Prix Remise déduite 48%+18%</v>
          </cell>
          <cell r="F60" t="str">
            <v>Prix Remise déduite 48%+18%</v>
          </cell>
          <cell r="G60" t="str">
            <v>Prix de vente public HT</v>
          </cell>
          <cell r="H60" t="str">
            <v>Prix de vente public TTC</v>
          </cell>
        </row>
        <row r="61">
          <cell r="B61">
            <v>4054003</v>
          </cell>
          <cell r="C61" t="str">
            <v>MINI PLATOIR INOX</v>
          </cell>
          <cell r="E61">
            <v>15.11</v>
          </cell>
          <cell r="F61">
            <v>9.8699999999999992</v>
          </cell>
          <cell r="G61">
            <v>34.666666666666671</v>
          </cell>
          <cell r="H61">
            <v>41.6</v>
          </cell>
        </row>
        <row r="62">
          <cell r="B62">
            <v>4054004</v>
          </cell>
          <cell r="C62" t="str">
            <v>PLATOIR TRAPEZOIDAL (manche vert)</v>
          </cell>
          <cell r="E62">
            <v>15.82</v>
          </cell>
          <cell r="F62">
            <v>15.82</v>
          </cell>
          <cell r="G62">
            <v>36.25</v>
          </cell>
          <cell r="H62">
            <v>43.5</v>
          </cell>
        </row>
        <row r="63">
          <cell r="B63">
            <v>4054001</v>
          </cell>
          <cell r="C63" t="str">
            <v>LISSEUSE PLASTIQUE (prix par JA via Pozzo Nuovo)</v>
          </cell>
          <cell r="E63">
            <v>6</v>
          </cell>
          <cell r="F63">
            <v>7</v>
          </cell>
          <cell r="G63">
            <v>13.75</v>
          </cell>
          <cell r="H63">
            <v>16.5</v>
          </cell>
        </row>
        <row r="64">
          <cell r="B64">
            <v>4054002</v>
          </cell>
          <cell r="C64" t="str">
            <v>LISSEUSE INOX (manche bois) (prix par JA via Pozzo Nuovo)</v>
          </cell>
          <cell r="E64">
            <v>10</v>
          </cell>
          <cell r="F64">
            <v>13</v>
          </cell>
          <cell r="G64">
            <v>22.916666666666668</v>
          </cell>
          <cell r="H64">
            <v>27.5</v>
          </cell>
        </row>
        <row r="65">
          <cell r="B65">
            <v>4054005</v>
          </cell>
          <cell r="C65" t="str">
            <v>GRAND PLATOIR 845/ILR</v>
          </cell>
          <cell r="E65">
            <v>10</v>
          </cell>
          <cell r="F65">
            <v>10</v>
          </cell>
          <cell r="G65">
            <v>22.916666666666668</v>
          </cell>
          <cell r="H65">
            <v>27.5</v>
          </cell>
        </row>
        <row r="67">
          <cell r="B67" t="str">
            <v>Références RESSOURCE</v>
          </cell>
          <cell r="C67" t="str">
            <v>Désignation</v>
          </cell>
          <cell r="D67" t="str">
            <v>Prix tarif fournisseur 2022</v>
          </cell>
          <cell r="E67" t="str">
            <v>Prix Remise déduite 46%</v>
          </cell>
          <cell r="F67" t="str">
            <v>Prix Remise déduite 46%</v>
          </cell>
          <cell r="G67" t="str">
            <v>Prix de vente public HT</v>
          </cell>
          <cell r="H67" t="str">
            <v>Prix de vente public TTC</v>
          </cell>
        </row>
        <row r="68">
          <cell r="B68">
            <v>4050003</v>
          </cell>
          <cell r="C68" t="str">
            <v>RUBAN DE MASQUAGE BLEU 25 X 50</v>
          </cell>
          <cell r="D68">
            <v>5.2530000000000001</v>
          </cell>
          <cell r="E68">
            <v>2.8366200000000004</v>
          </cell>
          <cell r="F68">
            <v>2.8366200000000004</v>
          </cell>
          <cell r="G68">
            <v>6.5</v>
          </cell>
          <cell r="H68">
            <v>7.8</v>
          </cell>
        </row>
        <row r="69">
          <cell r="B69">
            <v>4050004</v>
          </cell>
          <cell r="C69" t="str">
            <v>RUBAN DE MASQUAGE BLEU 38 X 50</v>
          </cell>
          <cell r="D69">
            <v>7.4984000000000002</v>
          </cell>
          <cell r="E69">
            <v>4.32</v>
          </cell>
          <cell r="F69">
            <v>4.0491360000000007</v>
          </cell>
          <cell r="G69">
            <v>9.9166666666666679</v>
          </cell>
          <cell r="H69">
            <v>11.9</v>
          </cell>
        </row>
        <row r="70">
          <cell r="B70">
            <v>4050013</v>
          </cell>
          <cell r="C70" t="str">
            <v>SPECIAL BAYADERE JAUNE 25 X 50</v>
          </cell>
          <cell r="D70">
            <v>6.5920000000000005</v>
          </cell>
          <cell r="E70">
            <v>3.83</v>
          </cell>
          <cell r="F70">
            <v>3.5596800000000006</v>
          </cell>
          <cell r="G70">
            <v>8.75</v>
          </cell>
          <cell r="H70">
            <v>10.5</v>
          </cell>
        </row>
        <row r="71">
          <cell r="B71">
            <v>4050017</v>
          </cell>
          <cell r="C71" t="str">
            <v>SPECIAL BAYADERE JAUNE  36X 50</v>
          </cell>
          <cell r="D71">
            <v>10.011600000000001</v>
          </cell>
          <cell r="E71">
            <v>5.4062640000000011</v>
          </cell>
          <cell r="F71">
            <v>5.4062640000000011</v>
          </cell>
          <cell r="G71">
            <v>5.8333333333333339</v>
          </cell>
          <cell r="H71">
            <v>7</v>
          </cell>
        </row>
        <row r="72">
          <cell r="B72">
            <v>4050014</v>
          </cell>
          <cell r="C72" t="str">
            <v>SPECIAL BAYADERE VIOLET 38 X 50</v>
          </cell>
          <cell r="D72">
            <v>9.4553999999999991</v>
          </cell>
          <cell r="E72">
            <v>5.5</v>
          </cell>
          <cell r="F72">
            <v>5.1059159999999997</v>
          </cell>
          <cell r="G72">
            <v>12.583333333333334</v>
          </cell>
          <cell r="H72">
            <v>15.1</v>
          </cell>
        </row>
        <row r="73">
          <cell r="B73">
            <v>4050009</v>
          </cell>
          <cell r="C73" t="str">
            <v>PAPIER ABRASIF GRAIN 150   70 X 127</v>
          </cell>
          <cell r="D73">
            <v>0.47380000000000005</v>
          </cell>
          <cell r="E73">
            <v>0.25585200000000002</v>
          </cell>
          <cell r="F73">
            <v>0.25585200000000002</v>
          </cell>
          <cell r="G73">
            <v>0.58333333333333337</v>
          </cell>
          <cell r="H73">
            <v>0.7</v>
          </cell>
        </row>
        <row r="74">
          <cell r="B74">
            <v>4050010</v>
          </cell>
          <cell r="C74" t="str">
            <v>PAPIER ABRASIF GRAIN 120   70 X 127</v>
          </cell>
          <cell r="D74">
            <v>0.47380000000000005</v>
          </cell>
          <cell r="E74">
            <v>0.25585200000000002</v>
          </cell>
          <cell r="F74">
            <v>0.25585200000000002</v>
          </cell>
          <cell r="G74">
            <v>0.58333333333333337</v>
          </cell>
          <cell r="H74">
            <v>0.7</v>
          </cell>
        </row>
        <row r="75">
          <cell r="B75">
            <v>4050011</v>
          </cell>
          <cell r="C75" t="str">
            <v>PAPIER ABRASIF GRAIN 100   70 X 127</v>
          </cell>
          <cell r="D75">
            <v>0.47380000000000005</v>
          </cell>
          <cell r="E75">
            <v>0.25585200000000002</v>
          </cell>
          <cell r="F75">
            <v>0.25585200000000002</v>
          </cell>
          <cell r="G75">
            <v>0.58333333333333337</v>
          </cell>
          <cell r="H75">
            <v>0.7</v>
          </cell>
        </row>
        <row r="76">
          <cell r="B76">
            <v>4050012</v>
          </cell>
          <cell r="C76" t="str">
            <v>PAPIER ABRASIF GRAIN 80     70 X 127</v>
          </cell>
          <cell r="D76">
            <v>0.49440000000000001</v>
          </cell>
          <cell r="E76">
            <v>0.26697600000000005</v>
          </cell>
          <cell r="F76">
            <v>0.26697600000000005</v>
          </cell>
          <cell r="G76">
            <v>0.58333333333333337</v>
          </cell>
          <cell r="H76">
            <v>0.7</v>
          </cell>
        </row>
        <row r="77">
          <cell r="B77">
            <v>4050015</v>
          </cell>
          <cell r="C77" t="str">
            <v>CALE A PONCER  70 X 125 JAUNE SOUPLE</v>
          </cell>
          <cell r="D77">
            <v>12.1128</v>
          </cell>
          <cell r="E77">
            <v>6.5409120000000005</v>
          </cell>
          <cell r="F77">
            <v>6.5409120000000005</v>
          </cell>
          <cell r="G77">
            <v>15</v>
          </cell>
          <cell r="H77">
            <v>18</v>
          </cell>
        </row>
        <row r="79">
          <cell r="B79" t="str">
            <v>Références RESSOURCE</v>
          </cell>
          <cell r="C79" t="str">
            <v>Désignation</v>
          </cell>
          <cell r="D79" t="str">
            <v>Prix tarif fournisseur 2014</v>
          </cell>
          <cell r="E79" t="str">
            <v xml:space="preserve">Prix Remise déduite </v>
          </cell>
          <cell r="F79" t="str">
            <v xml:space="preserve">Prix Remise déduite </v>
          </cell>
          <cell r="G79" t="str">
            <v>Prix de vente public HT</v>
          </cell>
          <cell r="H79" t="str">
            <v>Prix de vente public TTC</v>
          </cell>
        </row>
        <row r="80">
          <cell r="B80">
            <v>4015001</v>
          </cell>
          <cell r="C80" t="str">
            <v>GRATTOIR MERCURY ULTRA 37 NOIR</v>
          </cell>
          <cell r="E80">
            <v>2.08</v>
          </cell>
          <cell r="F80">
            <v>2.08</v>
          </cell>
          <cell r="G80">
            <v>4.75</v>
          </cell>
          <cell r="H80">
            <v>5.7</v>
          </cell>
        </row>
        <row r="83">
          <cell r="B83" t="str">
            <v>Références RESSOURCE</v>
          </cell>
          <cell r="C83" t="str">
            <v xml:space="preserve">Désignation </v>
          </cell>
          <cell r="D83" t="str">
            <v>Prix tarif fournisseur 2015</v>
          </cell>
          <cell r="E83" t="str">
            <v>Prix Remise déduite 60%</v>
          </cell>
          <cell r="F83" t="str">
            <v>Prix Remise déduite 60%</v>
          </cell>
          <cell r="G83" t="str">
            <v>Prix de vente public HT</v>
          </cell>
          <cell r="H83" t="str">
            <v>Prix de vente public TTC</v>
          </cell>
        </row>
        <row r="84">
          <cell r="B84">
            <v>4051008</v>
          </cell>
          <cell r="C84" t="str">
            <v>MANCHON ROTAFLOK 180 mm</v>
          </cell>
          <cell r="D84">
            <v>15.96</v>
          </cell>
          <cell r="E84">
            <v>6.3840000000000003</v>
          </cell>
          <cell r="F84">
            <v>6.3840000000000003</v>
          </cell>
          <cell r="G84">
            <v>14.666666666666668</v>
          </cell>
          <cell r="H84">
            <v>17.600000000000001</v>
          </cell>
        </row>
        <row r="85">
          <cell r="B85">
            <v>4051012</v>
          </cell>
          <cell r="C85" t="str">
            <v>MINI MANCHON ROTAFLOK 110 mm</v>
          </cell>
          <cell r="D85">
            <v>6.34</v>
          </cell>
          <cell r="E85">
            <v>2.536</v>
          </cell>
          <cell r="F85">
            <v>2.536</v>
          </cell>
          <cell r="G85">
            <v>5.8333333333333339</v>
          </cell>
          <cell r="H85">
            <v>7</v>
          </cell>
        </row>
        <row r="86">
          <cell r="B86">
            <v>4003050</v>
          </cell>
          <cell r="C86" t="str">
            <v>Brosse Silvertisp 438-100</v>
          </cell>
          <cell r="D86">
            <v>24.45</v>
          </cell>
          <cell r="E86">
            <v>9.7800000000000011</v>
          </cell>
          <cell r="F86">
            <v>9.7800000000000011</v>
          </cell>
          <cell r="G86">
            <v>22.416666666666668</v>
          </cell>
          <cell r="H86">
            <v>26.9</v>
          </cell>
        </row>
        <row r="87">
          <cell r="B87">
            <v>4003042</v>
          </cell>
          <cell r="C87" t="str">
            <v>Brosse  naturelle 437-100</v>
          </cell>
          <cell r="D87">
            <v>21.59</v>
          </cell>
          <cell r="E87">
            <v>9.65</v>
          </cell>
          <cell r="F87">
            <v>8.636000000000001</v>
          </cell>
          <cell r="G87">
            <v>22.083333333333336</v>
          </cell>
          <cell r="H87">
            <v>26.5</v>
          </cell>
        </row>
        <row r="88">
          <cell r="B88">
            <v>4051017</v>
          </cell>
          <cell r="C88" t="str">
            <v>Manchon texturé court ROTANYL 14 180 mm</v>
          </cell>
          <cell r="D88">
            <v>5.53</v>
          </cell>
          <cell r="E88">
            <v>2.1800000000000002</v>
          </cell>
          <cell r="F88">
            <v>2.1800000000000002</v>
          </cell>
          <cell r="G88">
            <v>5</v>
          </cell>
          <cell r="H88">
            <v>6</v>
          </cell>
        </row>
        <row r="89">
          <cell r="B89">
            <v>4051018</v>
          </cell>
          <cell r="C89" t="str">
            <v>Mini Manchon texturé ROTANYL 14 100 mm</v>
          </cell>
          <cell r="D89">
            <v>1.17</v>
          </cell>
          <cell r="E89">
            <v>0.45300000000000001</v>
          </cell>
          <cell r="F89">
            <v>0.45300000000000001</v>
          </cell>
          <cell r="G89">
            <v>1</v>
          </cell>
          <cell r="H89">
            <v>1.2</v>
          </cell>
        </row>
        <row r="93">
          <cell r="B93" t="str">
            <v>Références RESSOURCE</v>
          </cell>
          <cell r="C93" t="str">
            <v xml:space="preserve">Désignation </v>
          </cell>
          <cell r="D93" t="str">
            <v>Prix tarif fournisseur 2015</v>
          </cell>
          <cell r="E93" t="str">
            <v>Prix Remise déduite 60%</v>
          </cell>
          <cell r="F93" t="str">
            <v>Prix Remise déduite 60%</v>
          </cell>
          <cell r="G93" t="str">
            <v>Prix de vente public HT</v>
          </cell>
          <cell r="H93" t="str">
            <v>Prix de vente public TTC</v>
          </cell>
        </row>
        <row r="94">
          <cell r="B94">
            <v>4072001</v>
          </cell>
          <cell r="C94" t="str">
            <v>BROSSE TRIANGULAIRE A RECHAMPIR 22 mm</v>
          </cell>
          <cell r="D94">
            <v>13.52</v>
          </cell>
          <cell r="E94">
            <v>5.4080000000000004</v>
          </cell>
          <cell r="F94">
            <v>5.4080000000000004</v>
          </cell>
          <cell r="G94">
            <v>12.416666666666668</v>
          </cell>
          <cell r="H94">
            <v>14.9</v>
          </cell>
        </row>
        <row r="95">
          <cell r="B95">
            <v>4072002</v>
          </cell>
          <cell r="C95" t="str">
            <v>BROSSE TRIANGULAIRE A RECHAMPIR 32 mm</v>
          </cell>
          <cell r="D95">
            <v>16.03</v>
          </cell>
          <cell r="E95">
            <v>6.4120000000000008</v>
          </cell>
          <cell r="F95">
            <v>6.4120000000000008</v>
          </cell>
          <cell r="G95">
            <v>14.666666666666668</v>
          </cell>
          <cell r="H95">
            <v>17.600000000000001</v>
          </cell>
        </row>
        <row r="96">
          <cell r="B96">
            <v>4072003</v>
          </cell>
          <cell r="C96" t="str">
            <v>BROSSE POUCE RONDE  25 mm</v>
          </cell>
          <cell r="D96">
            <v>14.85</v>
          </cell>
          <cell r="E96">
            <v>5.94</v>
          </cell>
          <cell r="F96">
            <v>5.94</v>
          </cell>
          <cell r="G96">
            <v>13.583333333333334</v>
          </cell>
          <cell r="H96">
            <v>16.3</v>
          </cell>
        </row>
        <row r="97">
          <cell r="B97">
            <v>4072004</v>
          </cell>
          <cell r="C97" t="str">
            <v>BROSSE PLATE COUPE INCLINE  38 mm</v>
          </cell>
          <cell r="D97">
            <v>11.72</v>
          </cell>
          <cell r="E97">
            <v>4.6880000000000006</v>
          </cell>
          <cell r="F97">
            <v>4.6880000000000006</v>
          </cell>
          <cell r="G97">
            <v>10.75</v>
          </cell>
          <cell r="H97">
            <v>12.9</v>
          </cell>
        </row>
        <row r="98">
          <cell r="B98">
            <v>4072005</v>
          </cell>
          <cell r="C98" t="str">
            <v>BROSSE PLATE COUPE INCLINE  51 mm</v>
          </cell>
          <cell r="D98">
            <v>16.170000000000002</v>
          </cell>
          <cell r="E98">
            <v>6.4680000000000009</v>
          </cell>
          <cell r="F98">
            <v>6.4680000000000009</v>
          </cell>
          <cell r="G98">
            <v>14.833333333333334</v>
          </cell>
          <cell r="H98">
            <v>17.8</v>
          </cell>
        </row>
        <row r="99">
          <cell r="B99">
            <v>4072006</v>
          </cell>
          <cell r="C99" t="str">
            <v>BROSSE PLATE COUPE INCLINE  62 mm</v>
          </cell>
          <cell r="D99">
            <v>16.82</v>
          </cell>
          <cell r="E99">
            <v>6.7280000000000006</v>
          </cell>
          <cell r="F99">
            <v>6.7280000000000006</v>
          </cell>
          <cell r="G99">
            <v>15.416666666666668</v>
          </cell>
          <cell r="H99">
            <v>18.5</v>
          </cell>
        </row>
        <row r="100">
          <cell r="B100">
            <v>4072007</v>
          </cell>
          <cell r="C100" t="str">
            <v>BROSSE PLATE COUPE INCLINE  76 mm</v>
          </cell>
          <cell r="D100">
            <v>19.47</v>
          </cell>
          <cell r="E100">
            <v>7.7880000000000003</v>
          </cell>
          <cell r="F100">
            <v>7.7880000000000003</v>
          </cell>
          <cell r="G100">
            <v>8.3333333333333339</v>
          </cell>
          <cell r="H100">
            <v>10</v>
          </cell>
        </row>
        <row r="103">
          <cell r="B103" t="str">
            <v>Références RESSOURCE</v>
          </cell>
          <cell r="C103" t="str">
            <v xml:space="preserve">Désignation </v>
          </cell>
          <cell r="D103" t="str">
            <v>Prix tarif fournisseur 2022</v>
          </cell>
          <cell r="E103" t="str">
            <v>Prix Remise déduite 60%</v>
          </cell>
          <cell r="F103" t="str">
            <v>Prix Remise déduite 60%</v>
          </cell>
          <cell r="G103" t="str">
            <v>Prix de vente public HT</v>
          </cell>
          <cell r="H103" t="str">
            <v>Prix de vente public TTC</v>
          </cell>
        </row>
        <row r="104">
          <cell r="B104">
            <v>4079001</v>
          </cell>
          <cell r="C104" t="str">
            <v>PEIGNE A EFFET</v>
          </cell>
          <cell r="D104">
            <v>8.25</v>
          </cell>
          <cell r="G104">
            <v>13.75</v>
          </cell>
          <cell r="H104">
            <v>16.5</v>
          </cell>
        </row>
        <row r="108">
          <cell r="B108" t="str">
            <v>Références RESSOURCE</v>
          </cell>
          <cell r="C108" t="str">
            <v xml:space="preserve">Désignation </v>
          </cell>
          <cell r="D108" t="str">
            <v>Prix tarif fournisseur 2022</v>
          </cell>
          <cell r="E108" t="str">
            <v>Prix Remise déduite 60%</v>
          </cell>
          <cell r="F108" t="str">
            <v>Prix Remise déduite 60%</v>
          </cell>
          <cell r="G108" t="str">
            <v>Prix de vente public HT</v>
          </cell>
          <cell r="H108" t="str">
            <v>Prix de vente public TTC</v>
          </cell>
        </row>
        <row r="109">
          <cell r="B109">
            <v>4012401</v>
          </cell>
          <cell r="C109" t="str">
            <v>MICROFIBRE 5 mm LAQUEUR 180 MM</v>
          </cell>
          <cell r="D109">
            <v>6.8083000000000009</v>
          </cell>
          <cell r="E109">
            <v>2.64</v>
          </cell>
          <cell r="F109">
            <v>2.7233200000000006</v>
          </cell>
          <cell r="G109">
            <v>6.083333333333333</v>
          </cell>
          <cell r="H109">
            <v>7.3</v>
          </cell>
        </row>
        <row r="110">
          <cell r="B110">
            <v>4012402</v>
          </cell>
          <cell r="C110" t="str">
            <v>MINI MICROFIBRE 5 mm  120 MM</v>
          </cell>
          <cell r="D110">
            <v>2.4823000000000004</v>
          </cell>
          <cell r="E110">
            <v>0.99</v>
          </cell>
          <cell r="F110">
            <v>0.99292000000000025</v>
          </cell>
          <cell r="G110">
            <v>2.2500000000000004</v>
          </cell>
          <cell r="H110">
            <v>2.7</v>
          </cell>
        </row>
        <row r="111">
          <cell r="B111">
            <v>4012403</v>
          </cell>
          <cell r="C111" t="str">
            <v>MICRIFIBRE BISSEAUTE 10mm   180 MM</v>
          </cell>
          <cell r="D111">
            <v>6.4478</v>
          </cell>
          <cell r="E111">
            <v>2.6</v>
          </cell>
          <cell r="F111">
            <v>2.5791200000000001</v>
          </cell>
          <cell r="G111">
            <v>6</v>
          </cell>
          <cell r="H111">
            <v>7.2</v>
          </cell>
        </row>
        <row r="112">
          <cell r="B112">
            <v>4012404</v>
          </cell>
          <cell r="C112" t="str">
            <v>MINI MICRIFIBRE BISSEAUTE 10mm   120 MM</v>
          </cell>
          <cell r="D112">
            <v>2.9045999999999998</v>
          </cell>
          <cell r="E112">
            <v>1.21</v>
          </cell>
          <cell r="F112">
            <v>1.16184</v>
          </cell>
          <cell r="G112">
            <v>2.75</v>
          </cell>
          <cell r="H112">
            <v>3.3</v>
          </cell>
        </row>
        <row r="113">
          <cell r="B113">
            <v>4012405</v>
          </cell>
          <cell r="C113" t="str">
            <v>MANCHON ANTIGOUTTE 12 mm  180 MM</v>
          </cell>
          <cell r="D113">
            <v>5.2427000000000001</v>
          </cell>
          <cell r="E113">
            <v>2.04</v>
          </cell>
          <cell r="F113">
            <v>2.0970800000000001</v>
          </cell>
          <cell r="G113">
            <v>4.666666666666667</v>
          </cell>
          <cell r="H113">
            <v>5.6</v>
          </cell>
        </row>
        <row r="114">
          <cell r="B114">
            <v>4012406</v>
          </cell>
          <cell r="C114" t="str">
            <v>LOT 2  MINI 12mm 110 MM</v>
          </cell>
          <cell r="D114">
            <v>2.2145000000000001</v>
          </cell>
          <cell r="E114">
            <v>0.88580000000000014</v>
          </cell>
          <cell r="F114">
            <v>0.88580000000000014</v>
          </cell>
          <cell r="G114">
            <v>2</v>
          </cell>
          <cell r="H114">
            <v>2.4</v>
          </cell>
        </row>
        <row r="116">
          <cell r="B116">
            <v>4012407</v>
          </cell>
          <cell r="C116" t="str">
            <v>BROSSE A RECHAMPIR TRIANGULAIRE 23 MM</v>
          </cell>
          <cell r="D116">
            <v>6.3860000000000001</v>
          </cell>
          <cell r="E116">
            <v>2.56</v>
          </cell>
          <cell r="F116">
            <v>2.5544000000000002</v>
          </cell>
          <cell r="G116">
            <v>5.8333333333333339</v>
          </cell>
          <cell r="H116">
            <v>7</v>
          </cell>
        </row>
        <row r="117">
          <cell r="B117">
            <v>4012408</v>
          </cell>
          <cell r="C117" t="str">
            <v>BROSSE A RECHAMPIR TRIANGULAIRE 30 MM</v>
          </cell>
          <cell r="D117">
            <v>9.0846</v>
          </cell>
          <cell r="E117">
            <v>3.53</v>
          </cell>
          <cell r="F117">
            <v>3.6338400000000002</v>
          </cell>
          <cell r="G117">
            <v>8.0833333333333339</v>
          </cell>
          <cell r="H117">
            <v>9.6999999999999993</v>
          </cell>
        </row>
        <row r="118">
          <cell r="B118">
            <v>4012409</v>
          </cell>
          <cell r="C118" t="str">
            <v>BROSSE POUCE RONDE 25 MM</v>
          </cell>
          <cell r="D118">
            <v>7.2717999999999998</v>
          </cell>
          <cell r="E118">
            <v>2.9087200000000002</v>
          </cell>
          <cell r="F118">
            <v>2.9087200000000002</v>
          </cell>
          <cell r="G118">
            <v>3.3333333333333335</v>
          </cell>
          <cell r="H118">
            <v>4</v>
          </cell>
        </row>
        <row r="119">
          <cell r="B119">
            <v>4012410</v>
          </cell>
          <cell r="C119" t="str">
            <v>BROSSE PLATE BISEAUTEE 40 MM</v>
          </cell>
          <cell r="D119">
            <v>5.0161000000000007</v>
          </cell>
          <cell r="E119">
            <v>2.0064400000000004</v>
          </cell>
          <cell r="F119">
            <v>2.0064400000000004</v>
          </cell>
          <cell r="G119">
            <v>4.5833333333333339</v>
          </cell>
          <cell r="H119">
            <v>5.5</v>
          </cell>
        </row>
        <row r="120">
          <cell r="B120">
            <v>4012411</v>
          </cell>
          <cell r="C120" t="str">
            <v>BROSSE PLATE BISEAUTEE 50 MM</v>
          </cell>
          <cell r="D120">
            <v>6.8495000000000008</v>
          </cell>
          <cell r="E120">
            <v>2.66</v>
          </cell>
          <cell r="F120">
            <v>2.7398000000000007</v>
          </cell>
          <cell r="G120">
            <v>2.5</v>
          </cell>
          <cell r="H120">
            <v>3</v>
          </cell>
        </row>
        <row r="121">
          <cell r="B121">
            <v>4012412</v>
          </cell>
          <cell r="C121" t="str">
            <v>BROSSE PLATE BISEAUTEE 63 MM</v>
          </cell>
          <cell r="D121">
            <v>8.9506999999999994</v>
          </cell>
          <cell r="E121">
            <v>3.5802800000000001</v>
          </cell>
          <cell r="F121">
            <v>3.5802800000000001</v>
          </cell>
          <cell r="G121">
            <v>4.166666666666667</v>
          </cell>
          <cell r="H121">
            <v>5</v>
          </cell>
        </row>
        <row r="123">
          <cell r="B123">
            <v>4012413</v>
          </cell>
          <cell r="C123" t="str">
            <v>MONTURE 180 MM MANCHE NOIR</v>
          </cell>
          <cell r="D123">
            <v>2.4205000000000001</v>
          </cell>
          <cell r="E123">
            <v>1.02</v>
          </cell>
          <cell r="F123">
            <v>0.96820000000000006</v>
          </cell>
          <cell r="G123">
            <v>2.33</v>
          </cell>
          <cell r="H123">
            <v>2.8</v>
          </cell>
        </row>
        <row r="124">
          <cell r="B124">
            <v>4012414</v>
          </cell>
          <cell r="C124" t="str">
            <v>MINI MONTURE MANCHE GRIS</v>
          </cell>
          <cell r="D124">
            <v>1.7509999999999999</v>
          </cell>
          <cell r="E124">
            <v>0.73</v>
          </cell>
          <cell r="F124">
            <v>0.70040000000000002</v>
          </cell>
          <cell r="G124">
            <v>1.67</v>
          </cell>
          <cell r="H124">
            <v>2</v>
          </cell>
        </row>
        <row r="125">
          <cell r="B125">
            <v>4012417</v>
          </cell>
          <cell r="C125" t="str">
            <v>MANCHON POLYAMIDE MECHE 20MM</v>
          </cell>
          <cell r="D125">
            <v>0</v>
          </cell>
          <cell r="E125">
            <v>2.68</v>
          </cell>
          <cell r="F125">
            <v>2.68</v>
          </cell>
          <cell r="G125">
            <v>6.166666666666667</v>
          </cell>
          <cell r="H125">
            <v>7.4</v>
          </cell>
        </row>
        <row r="127">
          <cell r="B127">
            <v>4012415</v>
          </cell>
          <cell r="C127" t="str">
            <v>PETIT BAC POUR PEINTURE</v>
          </cell>
          <cell r="E127">
            <v>0.92</v>
          </cell>
          <cell r="F127">
            <v>0.90639999999999998</v>
          </cell>
          <cell r="G127">
            <v>2.0833333333333335</v>
          </cell>
          <cell r="H127">
            <v>2.5</v>
          </cell>
        </row>
        <row r="128">
          <cell r="B128">
            <v>4012416</v>
          </cell>
          <cell r="C128" t="str">
            <v>ECO-RECHARGE POUR PETIT BAC POUR PEINTURE (UNITÉ)</v>
          </cell>
          <cell r="E128">
            <v>0.52</v>
          </cell>
          <cell r="F128">
            <v>0.50470000000000004</v>
          </cell>
          <cell r="G128">
            <v>1.1666666666666667</v>
          </cell>
          <cell r="H128">
            <v>1.4</v>
          </cell>
        </row>
      </sheetData>
      <sheetData sheetId="2">
        <row r="1">
          <cell r="C1" t="str">
            <v>AU 03/02/2022</v>
          </cell>
        </row>
        <row r="2">
          <cell r="A2" t="str">
            <v>REF Y2</v>
          </cell>
          <cell r="B2" t="str">
            <v>RÉFÉRENCE</v>
          </cell>
          <cell r="C2" t="str">
            <v>REF PP</v>
          </cell>
          <cell r="D2" t="str">
            <v>NOM</v>
          </cell>
          <cell r="E2" t="str">
            <v>LIBELLE PRODUIT</v>
          </cell>
          <cell r="F2" t="str">
            <v>FORMAT</v>
          </cell>
          <cell r="G2" t="str">
            <v>HAUTEURS / LONGUEURS CM</v>
          </cell>
          <cell r="H2" t="str">
            <v>LARGEURS CM</v>
          </cell>
          <cell r="I2" t="str">
            <v>surface m²</v>
          </cell>
          <cell r="J2" t="str">
            <v>Prix achat m²</v>
          </cell>
          <cell r="K2" t="str">
            <v>Prix achat Ressource modèle HT</v>
          </cell>
          <cell r="L2" t="str">
            <v>PRIX Public TTC</v>
          </cell>
          <cell r="M2" t="str">
            <v>PRIX Public HT</v>
          </cell>
        </row>
        <row r="3">
          <cell r="A3" t="str">
            <v>PPRALB01</v>
          </cell>
          <cell r="B3" t="str">
            <v>PPRALB</v>
          </cell>
          <cell r="C3" t="str">
            <v>A01</v>
          </cell>
          <cell r="D3" t="str">
            <v>ALBIZIA</v>
          </cell>
          <cell r="E3" t="str">
            <v>PP ALBIZIA - A01 - ROULEAU</v>
          </cell>
          <cell r="F3" t="str">
            <v>ROULEAU</v>
          </cell>
          <cell r="G3" t="str">
            <v>950</v>
          </cell>
          <cell r="H3" t="str">
            <v>79</v>
          </cell>
          <cell r="I3">
            <v>7.5049999999999999</v>
          </cell>
          <cell r="J3">
            <v>10.43</v>
          </cell>
          <cell r="K3">
            <v>78.277149999999992</v>
          </cell>
          <cell r="L3">
            <v>294</v>
          </cell>
          <cell r="M3">
            <v>245</v>
          </cell>
        </row>
        <row r="4">
          <cell r="A4" t="str">
            <v>PPRALB02</v>
          </cell>
          <cell r="B4" t="str">
            <v>PPRALB</v>
          </cell>
          <cell r="C4" t="str">
            <v>A02</v>
          </cell>
          <cell r="D4" t="str">
            <v>ALBIZIA</v>
          </cell>
          <cell r="E4" t="str">
            <v>PP ALBIZIA - A02 - ROULEAU</v>
          </cell>
          <cell r="F4" t="str">
            <v>ROULEAU</v>
          </cell>
          <cell r="G4" t="str">
            <v>950</v>
          </cell>
          <cell r="H4" t="str">
            <v>79</v>
          </cell>
          <cell r="I4">
            <v>7.5049999999999999</v>
          </cell>
          <cell r="J4">
            <v>10.43</v>
          </cell>
          <cell r="K4">
            <v>78.277149999999992</v>
          </cell>
          <cell r="L4">
            <v>294</v>
          </cell>
          <cell r="M4">
            <v>245</v>
          </cell>
        </row>
        <row r="5">
          <cell r="A5" t="str">
            <v>PPRALB03</v>
          </cell>
          <cell r="B5" t="str">
            <v>PPRALB</v>
          </cell>
          <cell r="C5" t="str">
            <v>A03</v>
          </cell>
          <cell r="D5" t="str">
            <v>ALBIZIA</v>
          </cell>
          <cell r="E5" t="str">
            <v>PP ALBIZIA - A03 - ROULEAU</v>
          </cell>
          <cell r="F5" t="str">
            <v>ROULEAU</v>
          </cell>
          <cell r="G5" t="str">
            <v>950</v>
          </cell>
          <cell r="H5" t="str">
            <v>79</v>
          </cell>
          <cell r="I5">
            <v>7.5049999999999999</v>
          </cell>
          <cell r="J5">
            <v>10.43</v>
          </cell>
          <cell r="K5">
            <v>78.277149999999992</v>
          </cell>
          <cell r="L5">
            <v>294</v>
          </cell>
          <cell r="M5">
            <v>245</v>
          </cell>
        </row>
        <row r="6">
          <cell r="A6" t="str">
            <v>PPRALB04</v>
          </cell>
          <cell r="B6" t="str">
            <v>PPRALB</v>
          </cell>
          <cell r="C6" t="str">
            <v>A04</v>
          </cell>
          <cell r="D6" t="str">
            <v>ALBIZIA</v>
          </cell>
          <cell r="E6" t="str">
            <v>PP ALBIZIA - A04 - ROULEAU</v>
          </cell>
          <cell r="F6" t="str">
            <v>ROULEAU</v>
          </cell>
          <cell r="G6" t="str">
            <v>950</v>
          </cell>
          <cell r="H6" t="str">
            <v>79</v>
          </cell>
          <cell r="I6">
            <v>7.5049999999999999</v>
          </cell>
          <cell r="J6">
            <v>10.43</v>
          </cell>
          <cell r="K6">
            <v>78.277149999999992</v>
          </cell>
          <cell r="L6">
            <v>294</v>
          </cell>
          <cell r="M6">
            <v>245</v>
          </cell>
        </row>
        <row r="7">
          <cell r="A7" t="str">
            <v>PPRENTG01</v>
          </cell>
          <cell r="B7" t="str">
            <v>PPRENTG</v>
          </cell>
          <cell r="C7" t="str">
            <v>EG01</v>
          </cell>
          <cell r="D7" t="str">
            <v>ENTRELACS GRAND</v>
          </cell>
          <cell r="E7" t="str">
            <v>PP ENTRELACS GRAND - EG01 Lé</v>
          </cell>
          <cell r="F7" t="str">
            <v>LE</v>
          </cell>
          <cell r="G7" t="str">
            <v>280</v>
          </cell>
          <cell r="H7" t="str">
            <v>88</v>
          </cell>
          <cell r="I7">
            <v>2.464</v>
          </cell>
          <cell r="J7">
            <v>10.43</v>
          </cell>
          <cell r="K7">
            <v>25.69952</v>
          </cell>
          <cell r="L7">
            <v>97</v>
          </cell>
          <cell r="M7">
            <v>80.833333333333343</v>
          </cell>
        </row>
        <row r="8">
          <cell r="A8" t="str">
            <v>PPRENTG02</v>
          </cell>
          <cell r="B8" t="str">
            <v>PPRENTG</v>
          </cell>
          <cell r="C8" t="str">
            <v>EG02</v>
          </cell>
          <cell r="D8" t="str">
            <v>ENTRELACS GRAND</v>
          </cell>
          <cell r="E8" t="str">
            <v>PP ENTRELACS GRAND - EG02 Lé</v>
          </cell>
          <cell r="F8" t="str">
            <v>LE</v>
          </cell>
          <cell r="G8" t="str">
            <v>280</v>
          </cell>
          <cell r="H8" t="str">
            <v>88</v>
          </cell>
          <cell r="I8">
            <v>2.464</v>
          </cell>
          <cell r="J8">
            <v>10.43</v>
          </cell>
          <cell r="K8">
            <v>25.69952</v>
          </cell>
          <cell r="L8">
            <v>97</v>
          </cell>
          <cell r="M8">
            <v>80.833333333333343</v>
          </cell>
        </row>
        <row r="9">
          <cell r="A9" t="str">
            <v>PPRENTG03</v>
          </cell>
          <cell r="B9" t="str">
            <v>PPRENTG</v>
          </cell>
          <cell r="C9" t="str">
            <v>EG03</v>
          </cell>
          <cell r="D9" t="str">
            <v>ENTRELACS GRAND</v>
          </cell>
          <cell r="E9" t="str">
            <v>PP ENTRELACS GRAND - EG03 Lé</v>
          </cell>
          <cell r="F9" t="str">
            <v>LE</v>
          </cell>
          <cell r="G9" t="str">
            <v>280</v>
          </cell>
          <cell r="H9" t="str">
            <v>88</v>
          </cell>
          <cell r="I9">
            <v>2.464</v>
          </cell>
          <cell r="J9">
            <v>10.43</v>
          </cell>
          <cell r="K9">
            <v>25.69952</v>
          </cell>
          <cell r="L9">
            <v>97</v>
          </cell>
          <cell r="M9">
            <v>80.833333333333343</v>
          </cell>
        </row>
        <row r="10">
          <cell r="A10" t="str">
            <v>PPRENTG04</v>
          </cell>
          <cell r="B10" t="str">
            <v>PPRENTG</v>
          </cell>
          <cell r="C10" t="str">
            <v>EG04</v>
          </cell>
          <cell r="D10" t="str">
            <v>ENTRELACS GRAND</v>
          </cell>
          <cell r="E10" t="str">
            <v>PP ENTRELACS GRAND - EG04 Lé</v>
          </cell>
          <cell r="F10" t="str">
            <v>LE</v>
          </cell>
          <cell r="G10" t="str">
            <v>280</v>
          </cell>
          <cell r="H10" t="str">
            <v>88</v>
          </cell>
          <cell r="I10">
            <v>2.464</v>
          </cell>
          <cell r="J10">
            <v>10.43</v>
          </cell>
          <cell r="K10">
            <v>25.69952</v>
          </cell>
          <cell r="L10">
            <v>97</v>
          </cell>
          <cell r="M10">
            <v>80.833333333333343</v>
          </cell>
        </row>
        <row r="11">
          <cell r="A11" t="str">
            <v>PPRENTP01</v>
          </cell>
          <cell r="B11" t="str">
            <v>PPRENTP</v>
          </cell>
          <cell r="C11" t="str">
            <v>EP01</v>
          </cell>
          <cell r="D11" t="str">
            <v>ENTRELACS PETIT</v>
          </cell>
          <cell r="E11" t="str">
            <v>PP ENTRELACS PETIT - EP01 - ROULEAU</v>
          </cell>
          <cell r="F11" t="str">
            <v>ROULEAU</v>
          </cell>
          <cell r="G11" t="str">
            <v>950</v>
          </cell>
          <cell r="H11" t="str">
            <v>88</v>
          </cell>
          <cell r="I11">
            <v>8.36</v>
          </cell>
          <cell r="J11">
            <v>10.43</v>
          </cell>
          <cell r="K11">
            <v>87.194799999999987</v>
          </cell>
          <cell r="L11">
            <v>328</v>
          </cell>
          <cell r="M11">
            <v>273.33333333333337</v>
          </cell>
        </row>
        <row r="12">
          <cell r="A12" t="str">
            <v>PPRENTP02</v>
          </cell>
          <cell r="B12" t="str">
            <v>PPRENTP</v>
          </cell>
          <cell r="C12" t="str">
            <v>EP02</v>
          </cell>
          <cell r="D12" t="str">
            <v>ENTRELACS PETIT</v>
          </cell>
          <cell r="E12" t="str">
            <v>PP ENTRELACS PETIT - EP02 - ROULEAU</v>
          </cell>
          <cell r="F12" t="str">
            <v>ROULEAU</v>
          </cell>
          <cell r="G12" t="str">
            <v>950</v>
          </cell>
          <cell r="H12" t="str">
            <v>88</v>
          </cell>
          <cell r="I12">
            <v>8.36</v>
          </cell>
          <cell r="J12">
            <v>10.43</v>
          </cell>
          <cell r="K12">
            <v>87.194799999999987</v>
          </cell>
          <cell r="L12">
            <v>328</v>
          </cell>
          <cell r="M12">
            <v>273.33333333333337</v>
          </cell>
        </row>
        <row r="13">
          <cell r="A13" t="str">
            <v>PPRENTP03</v>
          </cell>
          <cell r="B13" t="str">
            <v>PPRENTP</v>
          </cell>
          <cell r="C13" t="str">
            <v>EP03</v>
          </cell>
          <cell r="D13" t="str">
            <v>ENTRELACS PETIT</v>
          </cell>
          <cell r="E13" t="str">
            <v>PP ENTRELACS PETIT - EP03 - ROULEAU</v>
          </cell>
          <cell r="F13" t="str">
            <v>ROULEAU</v>
          </cell>
          <cell r="G13" t="str">
            <v>950</v>
          </cell>
          <cell r="H13" t="str">
            <v>88</v>
          </cell>
          <cell r="I13">
            <v>8.36</v>
          </cell>
          <cell r="J13">
            <v>10.43</v>
          </cell>
          <cell r="K13">
            <v>87.194799999999987</v>
          </cell>
          <cell r="L13">
            <v>328</v>
          </cell>
          <cell r="M13">
            <v>273.33333333333337</v>
          </cell>
        </row>
        <row r="14">
          <cell r="A14" t="str">
            <v>PPRENTP04</v>
          </cell>
          <cell r="B14" t="str">
            <v>PPRENTP</v>
          </cell>
          <cell r="C14" t="str">
            <v>EP04</v>
          </cell>
          <cell r="D14" t="str">
            <v>ENTRELACS PETIT</v>
          </cell>
          <cell r="E14" t="str">
            <v>PP ENTRELACS PETIT - EP04 - ROULEAU</v>
          </cell>
          <cell r="F14" t="str">
            <v>ROULEAU</v>
          </cell>
          <cell r="G14" t="str">
            <v>950</v>
          </cell>
          <cell r="H14" t="str">
            <v>88</v>
          </cell>
          <cell r="I14">
            <v>8.36</v>
          </cell>
          <cell r="J14">
            <v>10.43</v>
          </cell>
          <cell r="K14">
            <v>87.194799999999987</v>
          </cell>
          <cell r="L14">
            <v>328</v>
          </cell>
          <cell r="M14">
            <v>273.33333333333337</v>
          </cell>
        </row>
        <row r="15">
          <cell r="A15" t="str">
            <v>PPRFLO01</v>
          </cell>
          <cell r="B15" t="str">
            <v>PPRFLO</v>
          </cell>
          <cell r="C15" t="str">
            <v>FL01</v>
          </cell>
          <cell r="D15" t="str">
            <v>FLORESCENCE</v>
          </cell>
          <cell r="E15" t="str">
            <v>PP FLORESCENCE - FL01 - Lé</v>
          </cell>
          <cell r="F15" t="str">
            <v>LE</v>
          </cell>
          <cell r="G15" t="str">
            <v>280</v>
          </cell>
          <cell r="H15" t="str">
            <v>80</v>
          </cell>
          <cell r="I15">
            <v>2.2400000000000002</v>
          </cell>
          <cell r="J15">
            <v>10.43</v>
          </cell>
          <cell r="K15">
            <v>23.363200000000003</v>
          </cell>
          <cell r="L15">
            <v>88</v>
          </cell>
          <cell r="M15">
            <v>73.333333333333343</v>
          </cell>
        </row>
        <row r="16">
          <cell r="A16" t="str">
            <v>PPRFLO02</v>
          </cell>
          <cell r="B16" t="str">
            <v>PPRFLO</v>
          </cell>
          <cell r="C16" t="str">
            <v>FL02</v>
          </cell>
          <cell r="D16" t="str">
            <v>FLORESCENCE</v>
          </cell>
          <cell r="E16" t="str">
            <v>PP FLORESCENCE - FL02 - Lé</v>
          </cell>
          <cell r="F16" t="str">
            <v>LE</v>
          </cell>
          <cell r="G16" t="str">
            <v>280</v>
          </cell>
          <cell r="H16" t="str">
            <v>80</v>
          </cell>
          <cell r="I16">
            <v>2.2400000000000002</v>
          </cell>
          <cell r="J16">
            <v>10.43</v>
          </cell>
          <cell r="K16">
            <v>23.363200000000003</v>
          </cell>
          <cell r="L16">
            <v>88</v>
          </cell>
          <cell r="M16">
            <v>73.333333333333343</v>
          </cell>
        </row>
        <row r="17">
          <cell r="A17" t="str">
            <v>PPRFLO03</v>
          </cell>
          <cell r="B17" t="str">
            <v>PPRFLO</v>
          </cell>
          <cell r="C17" t="str">
            <v>FL03</v>
          </cell>
          <cell r="D17" t="str">
            <v>FLORESCENCE</v>
          </cell>
          <cell r="E17" t="str">
            <v>PP FLORESCENCE - FL03 - Lé</v>
          </cell>
          <cell r="F17" t="str">
            <v>LE</v>
          </cell>
          <cell r="G17" t="str">
            <v>280</v>
          </cell>
          <cell r="H17" t="str">
            <v>80</v>
          </cell>
          <cell r="I17">
            <v>2.2400000000000002</v>
          </cell>
          <cell r="J17">
            <v>10.43</v>
          </cell>
          <cell r="K17">
            <v>23.363200000000003</v>
          </cell>
          <cell r="L17">
            <v>88</v>
          </cell>
          <cell r="M17">
            <v>73.333333333333343</v>
          </cell>
        </row>
        <row r="18">
          <cell r="A18" t="str">
            <v>PPRLYA01</v>
          </cell>
          <cell r="B18" t="str">
            <v>PPRLYA</v>
          </cell>
          <cell r="C18" t="str">
            <v>L01</v>
          </cell>
          <cell r="D18" t="str">
            <v>LYA</v>
          </cell>
          <cell r="E18" t="str">
            <v>PP LYA - L01 - ROULEAU</v>
          </cell>
          <cell r="F18" t="str">
            <v>ROULEAU</v>
          </cell>
          <cell r="G18" t="str">
            <v>950</v>
          </cell>
          <cell r="H18" t="str">
            <v>83</v>
          </cell>
          <cell r="I18">
            <v>7.8849999999999998</v>
          </cell>
          <cell r="J18">
            <v>10.43</v>
          </cell>
          <cell r="K18">
            <v>82.240549999999999</v>
          </cell>
          <cell r="L18">
            <v>309</v>
          </cell>
          <cell r="M18">
            <v>257.5</v>
          </cell>
        </row>
        <row r="19">
          <cell r="A19" t="str">
            <v>PPRLYA02</v>
          </cell>
          <cell r="B19" t="str">
            <v>PPRLYA</v>
          </cell>
          <cell r="C19" t="str">
            <v>L02</v>
          </cell>
          <cell r="D19" t="str">
            <v>LYA</v>
          </cell>
          <cell r="E19" t="str">
            <v>PP LYA - L02 - ROULEAU</v>
          </cell>
          <cell r="F19" t="str">
            <v>ROULEAU</v>
          </cell>
          <cell r="G19" t="str">
            <v>950</v>
          </cell>
          <cell r="H19" t="str">
            <v>83</v>
          </cell>
          <cell r="I19">
            <v>7.8849999999999998</v>
          </cell>
          <cell r="J19">
            <v>10.43</v>
          </cell>
          <cell r="K19">
            <v>82.240549999999999</v>
          </cell>
          <cell r="L19">
            <v>309</v>
          </cell>
          <cell r="M19">
            <v>257.5</v>
          </cell>
        </row>
        <row r="20">
          <cell r="A20" t="str">
            <v>PPRLYA03</v>
          </cell>
          <cell r="B20" t="str">
            <v>PPRLYA</v>
          </cell>
          <cell r="C20" t="str">
            <v>L03</v>
          </cell>
          <cell r="D20" t="str">
            <v>LYA</v>
          </cell>
          <cell r="E20" t="str">
            <v>PP LYA - L03 - ROULEAU</v>
          </cell>
          <cell r="F20" t="str">
            <v>ROULEAU</v>
          </cell>
          <cell r="G20" t="str">
            <v>950</v>
          </cell>
          <cell r="H20" t="str">
            <v>83</v>
          </cell>
          <cell r="I20">
            <v>7.8849999999999998</v>
          </cell>
          <cell r="J20">
            <v>10.43</v>
          </cell>
          <cell r="K20">
            <v>82.240549999999999</v>
          </cell>
          <cell r="L20">
            <v>309</v>
          </cell>
          <cell r="M20">
            <v>257.5</v>
          </cell>
        </row>
        <row r="21">
          <cell r="A21" t="str">
            <v>PPRLYA04</v>
          </cell>
          <cell r="B21" t="str">
            <v>PPRLYA</v>
          </cell>
          <cell r="C21" t="str">
            <v>L04</v>
          </cell>
          <cell r="D21" t="str">
            <v>LYA</v>
          </cell>
          <cell r="E21" t="str">
            <v>PP LYA - L04 - ROULEAU</v>
          </cell>
          <cell r="F21" t="str">
            <v>ROULEAU</v>
          </cell>
          <cell r="G21" t="str">
            <v>950</v>
          </cell>
          <cell r="H21" t="str">
            <v>83</v>
          </cell>
          <cell r="I21">
            <v>7.8849999999999998</v>
          </cell>
          <cell r="J21">
            <v>10.43</v>
          </cell>
          <cell r="K21">
            <v>82.240549999999999</v>
          </cell>
          <cell r="L21">
            <v>309</v>
          </cell>
          <cell r="M21">
            <v>257.5</v>
          </cell>
        </row>
        <row r="22">
          <cell r="A22" t="str">
            <v>PPRLIB01</v>
          </cell>
          <cell r="B22" t="str">
            <v>PPRLIB</v>
          </cell>
          <cell r="C22" t="str">
            <v>LB01</v>
          </cell>
          <cell r="D22" t="str">
            <v>LIBELLULES</v>
          </cell>
          <cell r="E22" t="str">
            <v>PP LIBELLULE - LB01 - Lé</v>
          </cell>
          <cell r="F22" t="str">
            <v>LE</v>
          </cell>
          <cell r="G22" t="str">
            <v>280</v>
          </cell>
          <cell r="H22" t="str">
            <v>65</v>
          </cell>
          <cell r="I22">
            <v>1.82</v>
          </cell>
          <cell r="J22">
            <v>10.43</v>
          </cell>
          <cell r="K22">
            <v>18.982600000000001</v>
          </cell>
          <cell r="L22">
            <v>78</v>
          </cell>
          <cell r="M22">
            <v>65</v>
          </cell>
        </row>
        <row r="23">
          <cell r="A23" t="str">
            <v>PPRLIB02</v>
          </cell>
          <cell r="B23" t="str">
            <v>PPRLIB</v>
          </cell>
          <cell r="C23" t="str">
            <v>LB02</v>
          </cell>
          <cell r="D23" t="str">
            <v>LIBELLULES</v>
          </cell>
          <cell r="E23" t="str">
            <v>PP LIBELLULE - LB02 - Lé</v>
          </cell>
          <cell r="F23" t="str">
            <v>LE</v>
          </cell>
          <cell r="G23" t="str">
            <v>280</v>
          </cell>
          <cell r="H23" t="str">
            <v>65</v>
          </cell>
          <cell r="I23">
            <v>1.82</v>
          </cell>
          <cell r="J23">
            <v>10.43</v>
          </cell>
          <cell r="K23">
            <v>18.982600000000001</v>
          </cell>
          <cell r="L23">
            <v>78</v>
          </cell>
          <cell r="M23">
            <v>65</v>
          </cell>
        </row>
        <row r="24">
          <cell r="A24" t="str">
            <v>PPRLRO01</v>
          </cell>
          <cell r="B24" t="str">
            <v>PPRLRO</v>
          </cell>
          <cell r="C24" t="str">
            <v>LR01</v>
          </cell>
          <cell r="D24" t="str">
            <v>LA RONDE DES OISEAUX</v>
          </cell>
          <cell r="E24" t="str">
            <v>PP LA RONDE DES OISEAUX - LR01 - Lé</v>
          </cell>
          <cell r="F24" t="str">
            <v>LE</v>
          </cell>
          <cell r="G24" t="str">
            <v>280</v>
          </cell>
          <cell r="H24" t="str">
            <v>83</v>
          </cell>
          <cell r="I24">
            <v>2.3239999999999998</v>
          </cell>
          <cell r="J24">
            <v>10.43</v>
          </cell>
          <cell r="K24">
            <v>24.239319999999999</v>
          </cell>
          <cell r="L24">
            <v>92</v>
          </cell>
          <cell r="M24">
            <v>76.666666666666671</v>
          </cell>
        </row>
        <row r="25">
          <cell r="A25" t="str">
            <v>PPRLRO02</v>
          </cell>
          <cell r="B25" t="str">
            <v>PPRLRO</v>
          </cell>
          <cell r="C25" t="str">
            <v>LR02</v>
          </cell>
          <cell r="D25" t="str">
            <v>LA RONDE DES OISEAUX</v>
          </cell>
          <cell r="E25" t="str">
            <v>PP LA RONDE DES OISEAUX - LR02 - Lé</v>
          </cell>
          <cell r="F25" t="str">
            <v>LE</v>
          </cell>
          <cell r="G25" t="str">
            <v>280</v>
          </cell>
          <cell r="H25" t="str">
            <v>83</v>
          </cell>
          <cell r="I25">
            <v>2.3239999999999998</v>
          </cell>
          <cell r="J25">
            <v>10.43</v>
          </cell>
          <cell r="K25">
            <v>24.239319999999999</v>
          </cell>
          <cell r="L25">
            <v>92</v>
          </cell>
          <cell r="M25">
            <v>76.666666666666671</v>
          </cell>
        </row>
        <row r="26">
          <cell r="A26" t="str">
            <v>PPRLRO03</v>
          </cell>
          <cell r="B26" t="str">
            <v>PPRLRO</v>
          </cell>
          <cell r="C26" t="str">
            <v>LR03</v>
          </cell>
          <cell r="D26" t="str">
            <v>LA RONDE DES OISEAUX</v>
          </cell>
          <cell r="E26" t="str">
            <v>PP LA RONDE DES OISEAUX - LR03 - Lé</v>
          </cell>
          <cell r="F26" t="str">
            <v>LE</v>
          </cell>
          <cell r="G26" t="str">
            <v>280</v>
          </cell>
          <cell r="H26" t="str">
            <v>83</v>
          </cell>
          <cell r="I26">
            <v>2.3239999999999998</v>
          </cell>
          <cell r="J26">
            <v>10.43</v>
          </cell>
          <cell r="K26">
            <v>24.239319999999999</v>
          </cell>
          <cell r="L26">
            <v>92</v>
          </cell>
          <cell r="M26">
            <v>76.666666666666671</v>
          </cell>
        </row>
        <row r="27">
          <cell r="A27" t="str">
            <v>PPRLRO04</v>
          </cell>
          <cell r="B27" t="str">
            <v>PPRLRO</v>
          </cell>
          <cell r="C27" t="str">
            <v>LR04</v>
          </cell>
          <cell r="D27" t="str">
            <v>LA RONDE DES OISEAUX</v>
          </cell>
          <cell r="E27" t="str">
            <v>PP LA RONDE DES OISEAUX - LR04 - Lé</v>
          </cell>
          <cell r="F27" t="str">
            <v>LE</v>
          </cell>
          <cell r="G27" t="str">
            <v>280</v>
          </cell>
          <cell r="H27" t="str">
            <v>83</v>
          </cell>
          <cell r="I27">
            <v>2.3239999999999998</v>
          </cell>
          <cell r="J27">
            <v>10.43</v>
          </cell>
          <cell r="K27">
            <v>24.239319999999999</v>
          </cell>
          <cell r="L27">
            <v>92</v>
          </cell>
          <cell r="M27">
            <v>76.666666666666671</v>
          </cell>
        </row>
        <row r="28">
          <cell r="A28" t="str">
            <v>PPRPIS01</v>
          </cell>
          <cell r="B28" t="str">
            <v>PPRPIS</v>
          </cell>
          <cell r="C28" t="str">
            <v>P01</v>
          </cell>
          <cell r="D28" t="str">
            <v>PISSENLIT</v>
          </cell>
          <cell r="E28" t="str">
            <v>PP PISSENLIT - P01 - Lé</v>
          </cell>
          <cell r="F28" t="str">
            <v>LE</v>
          </cell>
          <cell r="G28" t="str">
            <v>280</v>
          </cell>
          <cell r="H28" t="str">
            <v>66</v>
          </cell>
          <cell r="I28">
            <v>1.8480000000000001</v>
          </cell>
          <cell r="J28">
            <v>10.43</v>
          </cell>
          <cell r="K28">
            <v>19.274640000000002</v>
          </cell>
          <cell r="L28">
            <v>78</v>
          </cell>
          <cell r="M28">
            <v>65</v>
          </cell>
        </row>
        <row r="29">
          <cell r="A29" t="str">
            <v>PPRPIS02</v>
          </cell>
          <cell r="B29" t="str">
            <v>PPRPIS</v>
          </cell>
          <cell r="C29" t="str">
            <v>P02</v>
          </cell>
          <cell r="D29" t="str">
            <v>PISSENLIT</v>
          </cell>
          <cell r="E29" t="str">
            <v>PP PISSENLIT - P02 - Lé</v>
          </cell>
          <cell r="F29" t="str">
            <v>LE</v>
          </cell>
          <cell r="G29" t="str">
            <v>280</v>
          </cell>
          <cell r="H29" t="str">
            <v>66</v>
          </cell>
          <cell r="I29">
            <v>1.8480000000000001</v>
          </cell>
          <cell r="J29">
            <v>10.43</v>
          </cell>
          <cell r="K29">
            <v>19.274640000000002</v>
          </cell>
          <cell r="L29">
            <v>78</v>
          </cell>
          <cell r="M29">
            <v>65</v>
          </cell>
        </row>
        <row r="30">
          <cell r="A30" t="str">
            <v>PPRPIS03</v>
          </cell>
          <cell r="B30" t="str">
            <v>PPRPIS</v>
          </cell>
          <cell r="C30" t="str">
            <v>P03</v>
          </cell>
          <cell r="D30" t="str">
            <v>PISSENLIT</v>
          </cell>
          <cell r="E30" t="str">
            <v>PP PISSENLIT - P03 - Lé</v>
          </cell>
          <cell r="F30" t="str">
            <v>LE</v>
          </cell>
          <cell r="G30" t="str">
            <v>280</v>
          </cell>
          <cell r="H30" t="str">
            <v>66</v>
          </cell>
          <cell r="I30">
            <v>1.8480000000000001</v>
          </cell>
          <cell r="J30">
            <v>10.43</v>
          </cell>
          <cell r="K30">
            <v>19.274640000000002</v>
          </cell>
          <cell r="L30">
            <v>78</v>
          </cell>
          <cell r="M30">
            <v>65</v>
          </cell>
        </row>
        <row r="31">
          <cell r="A31" t="str">
            <v>PPRPCA01</v>
          </cell>
          <cell r="B31" t="str">
            <v>PPRPCA</v>
          </cell>
          <cell r="C31" t="str">
            <v>PC01</v>
          </cell>
          <cell r="D31" t="str">
            <v>PARADIS CACHE</v>
          </cell>
          <cell r="E31" t="str">
            <v>PP PARADIS CACHE - PC01 - Lé</v>
          </cell>
          <cell r="F31" t="str">
            <v>LE</v>
          </cell>
          <cell r="G31" t="str">
            <v>280</v>
          </cell>
          <cell r="H31" t="str">
            <v>68</v>
          </cell>
          <cell r="I31">
            <v>1.9039999999999999</v>
          </cell>
          <cell r="J31">
            <v>10.43</v>
          </cell>
          <cell r="K31">
            <v>19.858719999999998</v>
          </cell>
          <cell r="L31">
            <v>78</v>
          </cell>
          <cell r="M31">
            <v>65</v>
          </cell>
        </row>
        <row r="32">
          <cell r="A32" t="str">
            <v>PPRPCA02</v>
          </cell>
          <cell r="B32" t="str">
            <v>PPRPCA</v>
          </cell>
          <cell r="C32" t="str">
            <v>PC02</v>
          </cell>
          <cell r="D32" t="str">
            <v>PARADIS CACHE</v>
          </cell>
          <cell r="E32" t="str">
            <v>PP PARADIS CACHE - PC02 - Lé</v>
          </cell>
          <cell r="F32" t="str">
            <v>LE</v>
          </cell>
          <cell r="G32" t="str">
            <v>280</v>
          </cell>
          <cell r="H32" t="str">
            <v>68</v>
          </cell>
          <cell r="I32">
            <v>1.9039999999999999</v>
          </cell>
          <cell r="J32">
            <v>10.43</v>
          </cell>
          <cell r="K32">
            <v>19.858719999999998</v>
          </cell>
          <cell r="L32">
            <v>78</v>
          </cell>
          <cell r="M32">
            <v>65</v>
          </cell>
        </row>
        <row r="33">
          <cell r="A33" t="str">
            <v>PPRPCA03</v>
          </cell>
          <cell r="B33" t="str">
            <v>PPRPCA</v>
          </cell>
          <cell r="C33" t="str">
            <v>PC03</v>
          </cell>
          <cell r="D33" t="str">
            <v>PARADIS CACHE</v>
          </cell>
          <cell r="E33" t="str">
            <v>PP PARADIS CACHE - PC03 - Lé</v>
          </cell>
          <cell r="F33" t="str">
            <v>LE</v>
          </cell>
          <cell r="G33" t="str">
            <v>280</v>
          </cell>
          <cell r="H33" t="str">
            <v>68</v>
          </cell>
          <cell r="I33">
            <v>1.9039999999999999</v>
          </cell>
          <cell r="J33">
            <v>10.43</v>
          </cell>
          <cell r="K33">
            <v>19.858719999999998</v>
          </cell>
          <cell r="L33">
            <v>78</v>
          </cell>
          <cell r="M33">
            <v>65</v>
          </cell>
        </row>
        <row r="34">
          <cell r="A34" t="str">
            <v>PPRPCA04</v>
          </cell>
          <cell r="B34" t="str">
            <v>PPRPCA</v>
          </cell>
          <cell r="C34" t="str">
            <v>PC04</v>
          </cell>
          <cell r="D34" t="str">
            <v>PARADIS CACHE</v>
          </cell>
          <cell r="E34" t="str">
            <v>PP PARADIS CACHE - PC04 - Lé</v>
          </cell>
          <cell r="F34" t="str">
            <v>LE</v>
          </cell>
          <cell r="G34" t="str">
            <v>280</v>
          </cell>
          <cell r="H34" t="str">
            <v>68</v>
          </cell>
          <cell r="I34">
            <v>1.9039999999999999</v>
          </cell>
          <cell r="J34">
            <v>10.43</v>
          </cell>
          <cell r="K34">
            <v>19.858719999999998</v>
          </cell>
          <cell r="L34">
            <v>78</v>
          </cell>
          <cell r="M34">
            <v>65</v>
          </cell>
        </row>
        <row r="35">
          <cell r="A35" t="str">
            <v>PPRPCA05</v>
          </cell>
          <cell r="B35" t="str">
            <v>PPRPCA</v>
          </cell>
          <cell r="C35" t="str">
            <v>PC05</v>
          </cell>
          <cell r="D35" t="str">
            <v>PARADIS CACHE</v>
          </cell>
          <cell r="E35" t="str">
            <v>PP PARADIS CACHE - PC05 - Lé</v>
          </cell>
          <cell r="F35" t="str">
            <v>LE</v>
          </cell>
          <cell r="G35" t="str">
            <v>280</v>
          </cell>
          <cell r="H35" t="str">
            <v>68</v>
          </cell>
          <cell r="I35">
            <v>1.9039999999999999</v>
          </cell>
          <cell r="J35">
            <v>10.43</v>
          </cell>
          <cell r="K35">
            <v>19.858719999999998</v>
          </cell>
          <cell r="L35">
            <v>78</v>
          </cell>
          <cell r="M35">
            <v>65</v>
          </cell>
        </row>
        <row r="36">
          <cell r="A36" t="str">
            <v>PPRSLP01</v>
          </cell>
          <cell r="B36" t="str">
            <v>PPRSLP</v>
          </cell>
          <cell r="C36" t="str">
            <v>SLP01</v>
          </cell>
          <cell r="D36" t="str">
            <v>SOUS LES PINS</v>
          </cell>
          <cell r="E36" t="str">
            <v>PP SOUS LES PINS - SLP01 - Lé</v>
          </cell>
          <cell r="F36" t="str">
            <v>LE</v>
          </cell>
          <cell r="G36" t="str">
            <v>280</v>
          </cell>
          <cell r="H36" t="str">
            <v>83</v>
          </cell>
          <cell r="I36">
            <v>2.3239999999999998</v>
          </cell>
          <cell r="J36">
            <v>10.43</v>
          </cell>
          <cell r="K36">
            <v>24.239319999999999</v>
          </cell>
          <cell r="L36">
            <v>92</v>
          </cell>
          <cell r="M36">
            <v>76.666666666666671</v>
          </cell>
        </row>
        <row r="37">
          <cell r="A37" t="str">
            <v>PPRSLP02</v>
          </cell>
          <cell r="B37" t="str">
            <v>PPRSLP</v>
          </cell>
          <cell r="C37" t="str">
            <v>SLP02</v>
          </cell>
          <cell r="D37" t="str">
            <v>SOUS LES PINS</v>
          </cell>
          <cell r="E37" t="str">
            <v>PP SOUS LES PINS - SLP02 - Lé</v>
          </cell>
          <cell r="F37" t="str">
            <v>LE</v>
          </cell>
          <cell r="G37" t="str">
            <v>280</v>
          </cell>
          <cell r="H37" t="str">
            <v>83</v>
          </cell>
          <cell r="I37">
            <v>2.3239999999999998</v>
          </cell>
          <cell r="J37">
            <v>10.43</v>
          </cell>
          <cell r="K37">
            <v>24.239319999999999</v>
          </cell>
          <cell r="L37">
            <v>92</v>
          </cell>
          <cell r="M37">
            <v>76.666666666666671</v>
          </cell>
        </row>
        <row r="38">
          <cell r="A38" t="str">
            <v>PPRVENG01</v>
          </cell>
          <cell r="B38" t="str">
            <v>PPRVENG</v>
          </cell>
          <cell r="C38" t="str">
            <v>VG01</v>
          </cell>
          <cell r="D38" t="str">
            <v>VENUS GRAND</v>
          </cell>
          <cell r="E38" t="str">
            <v>PP VENUS GRAND - VG01 - Lé</v>
          </cell>
          <cell r="F38" t="str">
            <v>LE</v>
          </cell>
          <cell r="G38" t="str">
            <v>280</v>
          </cell>
          <cell r="H38" t="str">
            <v>77</v>
          </cell>
          <cell r="I38">
            <v>2.1560000000000001</v>
          </cell>
          <cell r="J38">
            <v>10.43</v>
          </cell>
          <cell r="K38">
            <v>22.487080000000002</v>
          </cell>
          <cell r="L38">
            <v>85</v>
          </cell>
          <cell r="M38">
            <v>70.833333333333343</v>
          </cell>
        </row>
        <row r="39">
          <cell r="A39" t="str">
            <v>PPRVENG02</v>
          </cell>
          <cell r="B39" t="str">
            <v>PPRVENG</v>
          </cell>
          <cell r="C39" t="str">
            <v>VG02</v>
          </cell>
          <cell r="D39" t="str">
            <v>VENUS GRAND</v>
          </cell>
          <cell r="E39" t="str">
            <v>PP VENUS GRAND - VG02 - Lé</v>
          </cell>
          <cell r="F39" t="str">
            <v>LE</v>
          </cell>
          <cell r="G39" t="str">
            <v>280</v>
          </cell>
          <cell r="H39" t="str">
            <v>77</v>
          </cell>
          <cell r="I39">
            <v>2.1560000000000001</v>
          </cell>
          <cell r="J39">
            <v>10.43</v>
          </cell>
          <cell r="K39">
            <v>22.487080000000002</v>
          </cell>
          <cell r="L39">
            <v>85</v>
          </cell>
          <cell r="M39">
            <v>70.833333333333343</v>
          </cell>
        </row>
        <row r="40">
          <cell r="A40" t="str">
            <v>PPRVENG03</v>
          </cell>
          <cell r="B40" t="str">
            <v>PPRVENG</v>
          </cell>
          <cell r="C40" t="str">
            <v>VG03</v>
          </cell>
          <cell r="D40" t="str">
            <v>VENUS GRAND</v>
          </cell>
          <cell r="E40" t="str">
            <v>PP VENUS GRAND - VG03 - Lé</v>
          </cell>
          <cell r="F40" t="str">
            <v>LE</v>
          </cell>
          <cell r="G40" t="str">
            <v>280</v>
          </cell>
          <cell r="H40" t="str">
            <v>77</v>
          </cell>
          <cell r="I40">
            <v>2.1560000000000001</v>
          </cell>
          <cell r="J40">
            <v>10.43</v>
          </cell>
          <cell r="K40">
            <v>22.487080000000002</v>
          </cell>
          <cell r="L40">
            <v>85</v>
          </cell>
          <cell r="M40">
            <v>70.833333333333343</v>
          </cell>
        </row>
        <row r="41">
          <cell r="A41" t="str">
            <v>PPRVENG04</v>
          </cell>
          <cell r="B41" t="str">
            <v>PPRVENG</v>
          </cell>
          <cell r="C41" t="str">
            <v>VG04</v>
          </cell>
          <cell r="D41" t="str">
            <v>VENUS GRAND</v>
          </cell>
          <cell r="E41" t="str">
            <v>PP VENUS GRAND - VG04 - Lé</v>
          </cell>
          <cell r="F41" t="str">
            <v>LE</v>
          </cell>
          <cell r="G41" t="str">
            <v>280</v>
          </cell>
          <cell r="H41" t="str">
            <v>77</v>
          </cell>
          <cell r="I41">
            <v>2.1560000000000001</v>
          </cell>
          <cell r="J41">
            <v>10.43</v>
          </cell>
          <cell r="K41">
            <v>22.487080000000002</v>
          </cell>
          <cell r="L41">
            <v>85</v>
          </cell>
          <cell r="M41">
            <v>70.833333333333343</v>
          </cell>
        </row>
        <row r="42">
          <cell r="A42" t="str">
            <v>PPRVENG05</v>
          </cell>
          <cell r="B42" t="str">
            <v>PPRVENG</v>
          </cell>
          <cell r="C42" t="str">
            <v>VG05</v>
          </cell>
          <cell r="D42" t="str">
            <v>VENUS GRAND</v>
          </cell>
          <cell r="E42" t="str">
            <v>PP VENUS GRAND - VG05 - Lé</v>
          </cell>
          <cell r="F42" t="str">
            <v>LE</v>
          </cell>
          <cell r="G42" t="str">
            <v>280</v>
          </cell>
          <cell r="H42" t="str">
            <v>77</v>
          </cell>
          <cell r="I42">
            <v>2.1560000000000001</v>
          </cell>
          <cell r="J42">
            <v>10.43</v>
          </cell>
          <cell r="K42">
            <v>22.487080000000002</v>
          </cell>
          <cell r="L42">
            <v>85</v>
          </cell>
          <cell r="M42">
            <v>70.833333333333343</v>
          </cell>
        </row>
        <row r="43">
          <cell r="A43" t="str">
            <v>PPRVENP01</v>
          </cell>
          <cell r="B43" t="str">
            <v>PPRVENP</v>
          </cell>
          <cell r="C43" t="str">
            <v>VP01</v>
          </cell>
          <cell r="D43" t="str">
            <v>VENUS PETIT</v>
          </cell>
          <cell r="E43" t="str">
            <v>PP VENUS PETIT - VP01 - ROULEAU</v>
          </cell>
          <cell r="F43" t="str">
            <v>ROULEAU</v>
          </cell>
          <cell r="G43" t="str">
            <v>950</v>
          </cell>
          <cell r="H43" t="str">
            <v>88</v>
          </cell>
          <cell r="I43">
            <v>8.36</v>
          </cell>
          <cell r="J43">
            <v>10.43</v>
          </cell>
          <cell r="K43">
            <v>87.194799999999987</v>
          </cell>
          <cell r="L43">
            <v>328</v>
          </cell>
          <cell r="M43">
            <v>273.33333333333337</v>
          </cell>
        </row>
        <row r="44">
          <cell r="A44" t="str">
            <v>PPRVENP02</v>
          </cell>
          <cell r="B44" t="str">
            <v>PPRVENP</v>
          </cell>
          <cell r="C44" t="str">
            <v>VP02</v>
          </cell>
          <cell r="D44" t="str">
            <v>VENUS PETIT</v>
          </cell>
          <cell r="E44" t="str">
            <v>PP VENUS PETIT - VP02 - ROULEAU</v>
          </cell>
          <cell r="F44" t="str">
            <v>ROULEAU</v>
          </cell>
          <cell r="G44" t="str">
            <v>950</v>
          </cell>
          <cell r="H44" t="str">
            <v>88</v>
          </cell>
          <cell r="I44">
            <v>8.36</v>
          </cell>
          <cell r="J44">
            <v>10.43</v>
          </cell>
          <cell r="K44">
            <v>87.194799999999987</v>
          </cell>
          <cell r="L44">
            <v>328</v>
          </cell>
          <cell r="M44">
            <v>273.33333333333337</v>
          </cell>
        </row>
        <row r="45">
          <cell r="A45" t="str">
            <v>PPRVENP03</v>
          </cell>
          <cell r="B45" t="str">
            <v>PPRVENP</v>
          </cell>
          <cell r="C45" t="str">
            <v>VP03</v>
          </cell>
          <cell r="D45" t="str">
            <v>VENUS PETIT</v>
          </cell>
          <cell r="E45" t="str">
            <v>PP VENUS PETIT - VP03 - ROULEAU</v>
          </cell>
          <cell r="F45" t="str">
            <v>ROULEAU</v>
          </cell>
          <cell r="G45" t="str">
            <v>950</v>
          </cell>
          <cell r="H45" t="str">
            <v>88</v>
          </cell>
          <cell r="I45">
            <v>8.36</v>
          </cell>
          <cell r="J45">
            <v>10.43</v>
          </cell>
          <cell r="K45">
            <v>87.194799999999987</v>
          </cell>
          <cell r="L45">
            <v>328</v>
          </cell>
          <cell r="M45">
            <v>273.33333333333337</v>
          </cell>
        </row>
        <row r="46">
          <cell r="A46" t="str">
            <v>PPRVENP04</v>
          </cell>
          <cell r="B46" t="str">
            <v>PPRVENP</v>
          </cell>
          <cell r="C46" t="str">
            <v>VP04</v>
          </cell>
          <cell r="D46" t="str">
            <v>VENUS PETIT</v>
          </cell>
          <cell r="E46" t="str">
            <v>PP VENUS PETIT - VP04 - ROULEAU</v>
          </cell>
          <cell r="F46" t="str">
            <v>ROULEAU</v>
          </cell>
          <cell r="G46" t="str">
            <v>950</v>
          </cell>
          <cell r="H46" t="str">
            <v>88</v>
          </cell>
          <cell r="I46">
            <v>8.36</v>
          </cell>
          <cell r="J46">
            <v>10.43</v>
          </cell>
          <cell r="K46">
            <v>87.194799999999987</v>
          </cell>
          <cell r="L46">
            <v>328</v>
          </cell>
          <cell r="M46">
            <v>273.33333333333337</v>
          </cell>
        </row>
        <row r="47">
          <cell r="A47" t="str">
            <v>PPRVENP05</v>
          </cell>
          <cell r="B47" t="str">
            <v>PPRVENP</v>
          </cell>
          <cell r="C47" t="str">
            <v>VP05</v>
          </cell>
          <cell r="D47" t="str">
            <v>VENUS PETIT</v>
          </cell>
          <cell r="E47" t="str">
            <v>PP VENUS PETIT - VP05 - ROULEAU</v>
          </cell>
          <cell r="F47" t="str">
            <v>ROULEAU</v>
          </cell>
          <cell r="G47" t="str">
            <v>950</v>
          </cell>
          <cell r="H47" t="str">
            <v>88</v>
          </cell>
          <cell r="I47">
            <v>8.36</v>
          </cell>
          <cell r="J47">
            <v>10.43</v>
          </cell>
          <cell r="K47">
            <v>87.194799999999987</v>
          </cell>
          <cell r="L47">
            <v>328</v>
          </cell>
          <cell r="M47">
            <v>273.33333333333337</v>
          </cell>
        </row>
        <row r="49">
          <cell r="A49" t="str">
            <v>PPRA4FOR</v>
          </cell>
          <cell r="E49" t="str">
            <v>A4 PAPIER PEINT FORESTINE</v>
          </cell>
          <cell r="F49" t="str">
            <v>A4</v>
          </cell>
          <cell r="G49">
            <v>29.7</v>
          </cell>
          <cell r="H49">
            <v>21</v>
          </cell>
          <cell r="I49">
            <v>6.2369999999999995E-2</v>
          </cell>
          <cell r="J49">
            <v>10.43</v>
          </cell>
          <cell r="K49">
            <v>0.65051909999999991</v>
          </cell>
          <cell r="L49">
            <v>3</v>
          </cell>
          <cell r="M49">
            <v>2.5</v>
          </cell>
        </row>
        <row r="50">
          <cell r="A50" t="str">
            <v>PPRBA4FOR</v>
          </cell>
          <cell r="B50" t="str">
            <v>Version bilingue</v>
          </cell>
          <cell r="E50" t="str">
            <v>BOITE A4 PP ARCH FORESTINE (45 variations)</v>
          </cell>
          <cell r="F50" t="str">
            <v>A4</v>
          </cell>
          <cell r="G50">
            <v>29.7</v>
          </cell>
          <cell r="H50">
            <v>21</v>
          </cell>
          <cell r="I50">
            <v>6.2369999999999995E-2</v>
          </cell>
          <cell r="J50">
            <v>10.43</v>
          </cell>
          <cell r="K50">
            <v>29.273359499999994</v>
          </cell>
          <cell r="L50">
            <v>59</v>
          </cell>
          <cell r="M50">
            <v>49.166666666666671</v>
          </cell>
        </row>
        <row r="51">
          <cell r="A51" t="str">
            <v>PPRCOLFOR</v>
          </cell>
          <cell r="E51" t="str">
            <v>COLLECTION FORESTINE (classeur)</v>
          </cell>
          <cell r="L51">
            <v>199</v>
          </cell>
          <cell r="M51">
            <v>165.83333333333334</v>
          </cell>
        </row>
        <row r="52">
          <cell r="A52" t="str">
            <v>PPRSM</v>
          </cell>
          <cell r="F52" t="str">
            <v>SUR-MESURE</v>
          </cell>
          <cell r="J52">
            <v>15.35</v>
          </cell>
          <cell r="K52">
            <v>15.35</v>
          </cell>
          <cell r="L52">
            <v>63</v>
          </cell>
          <cell r="M52">
            <v>52.5</v>
          </cell>
        </row>
        <row r="54">
          <cell r="A54" t="str">
            <v>REF Y2</v>
          </cell>
          <cell r="B54" t="str">
            <v>RÉFÉRENCE</v>
          </cell>
          <cell r="C54" t="str">
            <v>REF PP</v>
          </cell>
          <cell r="D54" t="str">
            <v>NOM</v>
          </cell>
          <cell r="E54" t="str">
            <v>LIBELLE PRODUIT</v>
          </cell>
          <cell r="F54" t="str">
            <v>FORMAT</v>
          </cell>
          <cell r="G54" t="str">
            <v>HAUTEURS / LONGUEURS CM</v>
          </cell>
          <cell r="H54" t="str">
            <v>LARGEURS CM</v>
          </cell>
          <cell r="I54" t="str">
            <v>surface m²</v>
          </cell>
          <cell r="J54" t="str">
            <v>Prix achat m²</v>
          </cell>
          <cell r="K54" t="str">
            <v>Prix achat Ressource modèle HT</v>
          </cell>
          <cell r="L54" t="str">
            <v>PRIX Public TTC</v>
          </cell>
          <cell r="M54" t="str">
            <v>PRIX Public HT</v>
          </cell>
        </row>
        <row r="55">
          <cell r="A55" t="str">
            <v>PPRALB01L</v>
          </cell>
          <cell r="B55" t="str">
            <v>PPRALB</v>
          </cell>
          <cell r="C55" t="str">
            <v>A01</v>
          </cell>
          <cell r="D55" t="str">
            <v>ALBIZIA</v>
          </cell>
          <cell r="E55" t="str">
            <v>PP ALBIZIA - A01 - ROULEAU - LESSIVABLE</v>
          </cell>
          <cell r="F55" t="str">
            <v>ROULEAU</v>
          </cell>
          <cell r="G55" t="str">
            <v>950</v>
          </cell>
          <cell r="H55" t="str">
            <v>79</v>
          </cell>
          <cell r="I55">
            <v>7.5049999999999999</v>
          </cell>
          <cell r="J55">
            <v>13.85</v>
          </cell>
          <cell r="K55">
            <v>103.94425</v>
          </cell>
          <cell r="L55">
            <v>430</v>
          </cell>
          <cell r="M55">
            <v>358.33333333333337</v>
          </cell>
        </row>
        <row r="56">
          <cell r="A56" t="str">
            <v>PPRALB02L</v>
          </cell>
          <cell r="B56" t="str">
            <v>PPRALB</v>
          </cell>
          <cell r="C56" t="str">
            <v>A02</v>
          </cell>
          <cell r="D56" t="str">
            <v>ALBIZIA</v>
          </cell>
          <cell r="E56" t="str">
            <v>PP ALBIZIA - A02 - ROULEAU - LESSIVABLE</v>
          </cell>
          <cell r="F56" t="str">
            <v>ROULEAU</v>
          </cell>
          <cell r="G56" t="str">
            <v>950</v>
          </cell>
          <cell r="H56" t="str">
            <v>79</v>
          </cell>
          <cell r="I56">
            <v>7.5049999999999999</v>
          </cell>
          <cell r="J56">
            <v>13.85</v>
          </cell>
          <cell r="K56">
            <v>103.94425</v>
          </cell>
          <cell r="L56">
            <v>430</v>
          </cell>
          <cell r="M56">
            <v>358.33333333333337</v>
          </cell>
        </row>
        <row r="57">
          <cell r="A57" t="str">
            <v>PPRALB03L</v>
          </cell>
          <cell r="B57" t="str">
            <v>PPRALB</v>
          </cell>
          <cell r="C57" t="str">
            <v>A03</v>
          </cell>
          <cell r="D57" t="str">
            <v>ALBIZIA</v>
          </cell>
          <cell r="E57" t="str">
            <v>PP ALBIZIA - A03 - ROULEAU - LESSIVABLE</v>
          </cell>
          <cell r="F57" t="str">
            <v>ROULEAU</v>
          </cell>
          <cell r="G57" t="str">
            <v>950</v>
          </cell>
          <cell r="H57" t="str">
            <v>79</v>
          </cell>
          <cell r="I57">
            <v>7.5049999999999999</v>
          </cell>
          <cell r="J57">
            <v>13.85</v>
          </cell>
          <cell r="K57">
            <v>103.94425</v>
          </cell>
          <cell r="L57">
            <v>430</v>
          </cell>
          <cell r="M57">
            <v>358.33333333333337</v>
          </cell>
        </row>
        <row r="58">
          <cell r="A58" t="str">
            <v>PPRALB04L</v>
          </cell>
          <cell r="B58" t="str">
            <v>PPRALB</v>
          </cell>
          <cell r="C58" t="str">
            <v>A04</v>
          </cell>
          <cell r="D58" t="str">
            <v>ALBIZIA</v>
          </cell>
          <cell r="E58" t="str">
            <v>PP ALBIZIA - A04 - ROULEAU - LESSIVABLE</v>
          </cell>
          <cell r="F58" t="str">
            <v>ROULEAU</v>
          </cell>
          <cell r="G58" t="str">
            <v>950</v>
          </cell>
          <cell r="H58" t="str">
            <v>79</v>
          </cell>
          <cell r="I58">
            <v>7.5049999999999999</v>
          </cell>
          <cell r="J58">
            <v>13.85</v>
          </cell>
          <cell r="K58">
            <v>103.94425</v>
          </cell>
          <cell r="L58">
            <v>430</v>
          </cell>
          <cell r="M58">
            <v>358.33333333333337</v>
          </cell>
        </row>
        <row r="59">
          <cell r="A59" t="str">
            <v>PPRENTG01L</v>
          </cell>
          <cell r="B59" t="str">
            <v>PPRENTG</v>
          </cell>
          <cell r="C59" t="str">
            <v>EG01</v>
          </cell>
          <cell r="D59" t="str">
            <v>ENTRELACS GRAND</v>
          </cell>
          <cell r="E59" t="str">
            <v>PP ENTRELACS GRAND - EG01 Lé - LESSIVABLE</v>
          </cell>
          <cell r="F59" t="str">
            <v>LE</v>
          </cell>
          <cell r="G59" t="str">
            <v>280</v>
          </cell>
          <cell r="H59" t="str">
            <v>88</v>
          </cell>
          <cell r="I59">
            <v>2.464</v>
          </cell>
          <cell r="J59">
            <v>13.85</v>
          </cell>
          <cell r="K59">
            <v>34.126399999999997</v>
          </cell>
          <cell r="L59">
            <v>141</v>
          </cell>
          <cell r="M59">
            <v>117.5</v>
          </cell>
        </row>
        <row r="60">
          <cell r="A60" t="str">
            <v>PPRENTG02L</v>
          </cell>
          <cell r="B60" t="str">
            <v>PPRENTG</v>
          </cell>
          <cell r="C60" t="str">
            <v>EG02</v>
          </cell>
          <cell r="D60" t="str">
            <v>ENTRELACS GRAND</v>
          </cell>
          <cell r="E60" t="str">
            <v>PP ENTRELACS GRAND - EG02 Lé - LESSIVABLE</v>
          </cell>
          <cell r="F60" t="str">
            <v>LE</v>
          </cell>
          <cell r="G60" t="str">
            <v>280</v>
          </cell>
          <cell r="H60" t="str">
            <v>88</v>
          </cell>
          <cell r="I60">
            <v>2.464</v>
          </cell>
          <cell r="J60">
            <v>13.85</v>
          </cell>
          <cell r="K60">
            <v>34.126399999999997</v>
          </cell>
          <cell r="L60">
            <v>141</v>
          </cell>
          <cell r="M60">
            <v>117.5</v>
          </cell>
        </row>
        <row r="61">
          <cell r="A61" t="str">
            <v>PPRENTG03L</v>
          </cell>
          <cell r="B61" t="str">
            <v>PPRENTG</v>
          </cell>
          <cell r="C61" t="str">
            <v>EG03</v>
          </cell>
          <cell r="D61" t="str">
            <v>ENTRELACS GRAND</v>
          </cell>
          <cell r="E61" t="str">
            <v>PP ENTRELACS GRAND - EG03 Lé - LESSIVABLE</v>
          </cell>
          <cell r="F61" t="str">
            <v>LE</v>
          </cell>
          <cell r="G61" t="str">
            <v>280</v>
          </cell>
          <cell r="H61" t="str">
            <v>88</v>
          </cell>
          <cell r="I61">
            <v>2.464</v>
          </cell>
          <cell r="J61">
            <v>13.85</v>
          </cell>
          <cell r="K61">
            <v>34.126399999999997</v>
          </cell>
          <cell r="L61">
            <v>141</v>
          </cell>
          <cell r="M61">
            <v>117.5</v>
          </cell>
        </row>
        <row r="62">
          <cell r="A62" t="str">
            <v>PPRENTG04L</v>
          </cell>
          <cell r="B62" t="str">
            <v>PPRENTG</v>
          </cell>
          <cell r="C62" t="str">
            <v>EG04</v>
          </cell>
          <cell r="D62" t="str">
            <v>ENTRELACS GRAND</v>
          </cell>
          <cell r="E62" t="str">
            <v>PP ENTRELACS GRAND - EG04 Lé - LESSIVABLE</v>
          </cell>
          <cell r="F62" t="str">
            <v>LE</v>
          </cell>
          <cell r="G62" t="str">
            <v>280</v>
          </cell>
          <cell r="H62" t="str">
            <v>88</v>
          </cell>
          <cell r="I62">
            <v>2.464</v>
          </cell>
          <cell r="J62">
            <v>13.85</v>
          </cell>
          <cell r="K62">
            <v>34.126399999999997</v>
          </cell>
          <cell r="L62">
            <v>141</v>
          </cell>
          <cell r="M62">
            <v>117.5</v>
          </cell>
        </row>
        <row r="63">
          <cell r="A63" t="str">
            <v>PPRENTP01L</v>
          </cell>
          <cell r="B63" t="str">
            <v>PPRENTP</v>
          </cell>
          <cell r="C63" t="str">
            <v>EP01</v>
          </cell>
          <cell r="D63" t="str">
            <v>ENTRELACS PETIT</v>
          </cell>
          <cell r="E63" t="str">
            <v>PP ENTRELACS PETIT - EP01 - ROULEAU - LESSIVABLE</v>
          </cell>
          <cell r="F63" t="str">
            <v>ROULEAU</v>
          </cell>
          <cell r="G63" t="str">
            <v>950</v>
          </cell>
          <cell r="H63" t="str">
            <v>88</v>
          </cell>
          <cell r="I63">
            <v>8.36</v>
          </cell>
          <cell r="J63">
            <v>13.85</v>
          </cell>
          <cell r="K63">
            <v>115.78599999999999</v>
          </cell>
          <cell r="L63">
            <v>479</v>
          </cell>
          <cell r="M63">
            <v>399.16666666666669</v>
          </cell>
        </row>
        <row r="64">
          <cell r="A64" t="str">
            <v>PPRENTP02L</v>
          </cell>
          <cell r="B64" t="str">
            <v>PPRENTP</v>
          </cell>
          <cell r="C64" t="str">
            <v>EP02</v>
          </cell>
          <cell r="D64" t="str">
            <v>ENTRELACS PETIT</v>
          </cell>
          <cell r="E64" t="str">
            <v>PP ENTRELACS PETIT - EP02 - ROULEAU - LESSIVABLE</v>
          </cell>
          <cell r="F64" t="str">
            <v>ROULEAU</v>
          </cell>
          <cell r="G64" t="str">
            <v>950</v>
          </cell>
          <cell r="H64" t="str">
            <v>88</v>
          </cell>
          <cell r="I64">
            <v>8.36</v>
          </cell>
          <cell r="J64">
            <v>13.85</v>
          </cell>
          <cell r="K64">
            <v>115.78599999999999</v>
          </cell>
          <cell r="L64">
            <v>479</v>
          </cell>
          <cell r="M64">
            <v>399.16666666666669</v>
          </cell>
        </row>
        <row r="65">
          <cell r="A65" t="str">
            <v>PPRENTP03L</v>
          </cell>
          <cell r="B65" t="str">
            <v>PPRENTP</v>
          </cell>
          <cell r="C65" t="str">
            <v>EP03</v>
          </cell>
          <cell r="D65" t="str">
            <v>ENTRELACS PETIT</v>
          </cell>
          <cell r="E65" t="str">
            <v>PP ENTRELACS PETIT - EP03 - ROULEAU - LESSIVABLE</v>
          </cell>
          <cell r="F65" t="str">
            <v>ROULEAU</v>
          </cell>
          <cell r="G65" t="str">
            <v>950</v>
          </cell>
          <cell r="H65" t="str">
            <v>88</v>
          </cell>
          <cell r="I65">
            <v>8.36</v>
          </cell>
          <cell r="J65">
            <v>13.85</v>
          </cell>
          <cell r="K65">
            <v>115.78599999999999</v>
          </cell>
          <cell r="L65">
            <v>479</v>
          </cell>
          <cell r="M65">
            <v>399.16666666666669</v>
          </cell>
        </row>
        <row r="66">
          <cell r="A66" t="str">
            <v>PPRENTP04L</v>
          </cell>
          <cell r="B66" t="str">
            <v>PPRENTP</v>
          </cell>
          <cell r="C66" t="str">
            <v>EP04</v>
          </cell>
          <cell r="D66" t="str">
            <v>ENTRELACS PETIT</v>
          </cell>
          <cell r="E66" t="str">
            <v>PP ENTRELACS PETIT - EP04 - ROULEAU - LESSIVABLE</v>
          </cell>
          <cell r="F66" t="str">
            <v>ROULEAU</v>
          </cell>
          <cell r="G66" t="str">
            <v>950</v>
          </cell>
          <cell r="H66" t="str">
            <v>88</v>
          </cell>
          <cell r="I66">
            <v>8.36</v>
          </cell>
          <cell r="J66">
            <v>13.85</v>
          </cell>
          <cell r="K66">
            <v>115.78599999999999</v>
          </cell>
          <cell r="L66">
            <v>479</v>
          </cell>
          <cell r="M66">
            <v>399.16666666666669</v>
          </cell>
        </row>
        <row r="67">
          <cell r="A67" t="str">
            <v>PPRFLO01L</v>
          </cell>
          <cell r="B67" t="str">
            <v>PPRFLO</v>
          </cell>
          <cell r="C67" t="str">
            <v>FL01</v>
          </cell>
          <cell r="D67" t="str">
            <v>FLORESCENCE</v>
          </cell>
          <cell r="E67" t="str">
            <v>PP FLORESCENCE - FL01 - Lé - LESSIVABLE</v>
          </cell>
          <cell r="F67" t="str">
            <v>LE</v>
          </cell>
          <cell r="G67" t="str">
            <v>280</v>
          </cell>
          <cell r="H67" t="str">
            <v>80</v>
          </cell>
          <cell r="I67">
            <v>2.2400000000000002</v>
          </cell>
          <cell r="J67">
            <v>13.85</v>
          </cell>
          <cell r="K67">
            <v>31.024000000000001</v>
          </cell>
          <cell r="L67">
            <v>128</v>
          </cell>
          <cell r="M67">
            <v>106.66666666666667</v>
          </cell>
        </row>
        <row r="68">
          <cell r="A68" t="str">
            <v>PPRFLO02L</v>
          </cell>
          <cell r="B68" t="str">
            <v>PPRFLO</v>
          </cell>
          <cell r="C68" t="str">
            <v>FL02</v>
          </cell>
          <cell r="D68" t="str">
            <v>FLORESCENCE</v>
          </cell>
          <cell r="E68" t="str">
            <v>PP FLORESCENCE - FL02 - Lé - LESSIVABLE</v>
          </cell>
          <cell r="F68" t="str">
            <v>LE</v>
          </cell>
          <cell r="G68" t="str">
            <v>280</v>
          </cell>
          <cell r="H68" t="str">
            <v>80</v>
          </cell>
          <cell r="I68">
            <v>2.2400000000000002</v>
          </cell>
          <cell r="J68">
            <v>13.85</v>
          </cell>
          <cell r="K68">
            <v>31.024000000000001</v>
          </cell>
          <cell r="L68">
            <v>128</v>
          </cell>
          <cell r="M68">
            <v>106.66666666666667</v>
          </cell>
        </row>
        <row r="69">
          <cell r="A69" t="str">
            <v>PPRFLO03L</v>
          </cell>
          <cell r="B69" t="str">
            <v>PPRFLO</v>
          </cell>
          <cell r="C69" t="str">
            <v>FL03</v>
          </cell>
          <cell r="D69" t="str">
            <v>FLORESCENCE</v>
          </cell>
          <cell r="E69" t="str">
            <v>PP FLORESCENCE - FL03 - Lé - LESSIVABLE</v>
          </cell>
          <cell r="F69" t="str">
            <v>LE</v>
          </cell>
          <cell r="G69" t="str">
            <v>280</v>
          </cell>
          <cell r="H69" t="str">
            <v>80</v>
          </cell>
          <cell r="I69">
            <v>2.2400000000000002</v>
          </cell>
          <cell r="J69">
            <v>13.85</v>
          </cell>
          <cell r="K69">
            <v>31.024000000000001</v>
          </cell>
          <cell r="L69">
            <v>128</v>
          </cell>
          <cell r="M69">
            <v>106.66666666666667</v>
          </cell>
        </row>
        <row r="70">
          <cell r="A70" t="str">
            <v>PPRLYA01L</v>
          </cell>
          <cell r="B70" t="str">
            <v>PPRLYA</v>
          </cell>
          <cell r="C70" t="str">
            <v>L01</v>
          </cell>
          <cell r="D70" t="str">
            <v>LYA</v>
          </cell>
          <cell r="E70" t="str">
            <v>PP LYA - L01 - ROULEAU - LESSIVABLE</v>
          </cell>
          <cell r="F70" t="str">
            <v>ROULEAU</v>
          </cell>
          <cell r="G70" t="str">
            <v>950</v>
          </cell>
          <cell r="H70" t="str">
            <v>83</v>
          </cell>
          <cell r="I70">
            <v>7.8849999999999998</v>
          </cell>
          <cell r="J70">
            <v>13.85</v>
          </cell>
          <cell r="K70">
            <v>109.20724999999999</v>
          </cell>
          <cell r="L70">
            <v>452</v>
          </cell>
          <cell r="M70">
            <v>376.66666666666669</v>
          </cell>
        </row>
        <row r="71">
          <cell r="A71" t="str">
            <v>PPRLYA02L</v>
          </cell>
          <cell r="B71" t="str">
            <v>PPRLYA</v>
          </cell>
          <cell r="C71" t="str">
            <v>L02</v>
          </cell>
          <cell r="D71" t="str">
            <v>LYA</v>
          </cell>
          <cell r="E71" t="str">
            <v>PP LYA - L02 - ROULEAU - LESSIVABLE</v>
          </cell>
          <cell r="F71" t="str">
            <v>ROULEAU</v>
          </cell>
          <cell r="G71" t="str">
            <v>950</v>
          </cell>
          <cell r="H71" t="str">
            <v>83</v>
          </cell>
          <cell r="I71">
            <v>7.8849999999999998</v>
          </cell>
          <cell r="J71">
            <v>13.85</v>
          </cell>
          <cell r="K71">
            <v>109.20724999999999</v>
          </cell>
          <cell r="L71">
            <v>452</v>
          </cell>
          <cell r="M71">
            <v>376.66666666666669</v>
          </cell>
        </row>
        <row r="72">
          <cell r="A72" t="str">
            <v>PPRLYA03L</v>
          </cell>
          <cell r="B72" t="str">
            <v>PPRLYA</v>
          </cell>
          <cell r="C72" t="str">
            <v>L03</v>
          </cell>
          <cell r="D72" t="str">
            <v>LYA</v>
          </cell>
          <cell r="E72" t="str">
            <v>PP LYA - L03 - ROULEAU - LESSIVABLE</v>
          </cell>
          <cell r="F72" t="str">
            <v>ROULEAU</v>
          </cell>
          <cell r="G72" t="str">
            <v>950</v>
          </cell>
          <cell r="H72" t="str">
            <v>83</v>
          </cell>
          <cell r="I72">
            <v>7.8849999999999998</v>
          </cell>
          <cell r="J72">
            <v>13.85</v>
          </cell>
          <cell r="K72">
            <v>109.20724999999999</v>
          </cell>
          <cell r="L72">
            <v>452</v>
          </cell>
          <cell r="M72">
            <v>376.66666666666669</v>
          </cell>
        </row>
        <row r="73">
          <cell r="A73" t="str">
            <v>PPRLYA04L</v>
          </cell>
          <cell r="B73" t="str">
            <v>PPRLYA</v>
          </cell>
          <cell r="C73" t="str">
            <v>L04</v>
          </cell>
          <cell r="D73" t="str">
            <v>LYA</v>
          </cell>
          <cell r="E73" t="str">
            <v>PP LYA - L04 - ROULEAU - LESSIVABLE</v>
          </cell>
          <cell r="F73" t="str">
            <v>ROULEAU</v>
          </cell>
          <cell r="G73" t="str">
            <v>950</v>
          </cell>
          <cell r="H73" t="str">
            <v>83</v>
          </cell>
          <cell r="I73">
            <v>7.8849999999999998</v>
          </cell>
          <cell r="J73">
            <v>13.85</v>
          </cell>
          <cell r="K73">
            <v>109.20724999999999</v>
          </cell>
          <cell r="L73">
            <v>452</v>
          </cell>
          <cell r="M73">
            <v>376.66666666666669</v>
          </cell>
        </row>
        <row r="74">
          <cell r="A74" t="str">
            <v>PPRLIB01L</v>
          </cell>
          <cell r="B74" t="str">
            <v>PPRLIB</v>
          </cell>
          <cell r="C74" t="str">
            <v>LB01</v>
          </cell>
          <cell r="D74" t="str">
            <v>LIBELLULES</v>
          </cell>
          <cell r="E74" t="str">
            <v>PP LIBELLULE - LB01 - Lé - LESSIVABLE</v>
          </cell>
          <cell r="F74" t="str">
            <v>LE</v>
          </cell>
          <cell r="G74" t="str">
            <v>280</v>
          </cell>
          <cell r="H74" t="str">
            <v>65</v>
          </cell>
          <cell r="I74">
            <v>1.82</v>
          </cell>
          <cell r="J74">
            <v>13.85</v>
          </cell>
          <cell r="K74">
            <v>25.207000000000001</v>
          </cell>
          <cell r="L74">
            <v>104</v>
          </cell>
          <cell r="M74">
            <v>86.666666666666671</v>
          </cell>
        </row>
        <row r="75">
          <cell r="A75" t="str">
            <v>PPRLIB02L</v>
          </cell>
          <cell r="B75" t="str">
            <v>PPRLIB</v>
          </cell>
          <cell r="C75" t="str">
            <v>LB02</v>
          </cell>
          <cell r="D75" t="str">
            <v>LIBELLULES</v>
          </cell>
          <cell r="E75" t="str">
            <v>PP LIBELLULE - LB02 - Lé - LESSIVABLE</v>
          </cell>
          <cell r="F75" t="str">
            <v>LE</v>
          </cell>
          <cell r="G75" t="str">
            <v>280</v>
          </cell>
          <cell r="H75" t="str">
            <v>65</v>
          </cell>
          <cell r="I75">
            <v>1.82</v>
          </cell>
          <cell r="J75">
            <v>13.85</v>
          </cell>
          <cell r="K75">
            <v>25.207000000000001</v>
          </cell>
          <cell r="L75">
            <v>104</v>
          </cell>
          <cell r="M75">
            <v>86.666666666666671</v>
          </cell>
        </row>
        <row r="76">
          <cell r="A76" t="str">
            <v>PPRLRO01L</v>
          </cell>
          <cell r="B76" t="str">
            <v>PPRLRO</v>
          </cell>
          <cell r="C76" t="str">
            <v>LR01</v>
          </cell>
          <cell r="D76" t="str">
            <v>LA RONDE DES OISEAUX</v>
          </cell>
          <cell r="E76" t="str">
            <v>PP LA RONDE DES OISEAUX - LR01 - Lé - LESSIVABLE</v>
          </cell>
          <cell r="F76" t="str">
            <v>LE</v>
          </cell>
          <cell r="G76" t="str">
            <v>280</v>
          </cell>
          <cell r="H76" t="str">
            <v>83</v>
          </cell>
          <cell r="I76">
            <v>2.3239999999999998</v>
          </cell>
          <cell r="J76">
            <v>13.85</v>
          </cell>
          <cell r="K76">
            <v>32.187399999999997</v>
          </cell>
          <cell r="L76">
            <v>133</v>
          </cell>
          <cell r="M76">
            <v>110.83333333333334</v>
          </cell>
        </row>
        <row r="77">
          <cell r="A77" t="str">
            <v>PPRLRO02L</v>
          </cell>
          <cell r="B77" t="str">
            <v>PPRLRO</v>
          </cell>
          <cell r="C77" t="str">
            <v>LR02</v>
          </cell>
          <cell r="D77" t="str">
            <v>LA RONDE DES OISEAUX</v>
          </cell>
          <cell r="E77" t="str">
            <v>PP LA RONDE DES OISEAUX - LR02 - Lé - LESSIVABLE</v>
          </cell>
          <cell r="F77" t="str">
            <v>LE</v>
          </cell>
          <cell r="G77" t="str">
            <v>280</v>
          </cell>
          <cell r="H77" t="str">
            <v>83</v>
          </cell>
          <cell r="I77">
            <v>2.3239999999999998</v>
          </cell>
          <cell r="J77">
            <v>13.85</v>
          </cell>
          <cell r="K77">
            <v>32.187399999999997</v>
          </cell>
          <cell r="L77">
            <v>133</v>
          </cell>
          <cell r="M77">
            <v>110.83333333333334</v>
          </cell>
        </row>
        <row r="78">
          <cell r="A78" t="str">
            <v>PPRLRO03L</v>
          </cell>
          <cell r="B78" t="str">
            <v>PPRLRO</v>
          </cell>
          <cell r="C78" t="str">
            <v>LR03</v>
          </cell>
          <cell r="D78" t="str">
            <v>LA RONDE DES OISEAUX</v>
          </cell>
          <cell r="E78" t="str">
            <v>PP LA RONDE DES OISEAUX - LR03 - Lé - LESSIVABLE</v>
          </cell>
          <cell r="F78" t="str">
            <v>LE</v>
          </cell>
          <cell r="G78" t="str">
            <v>280</v>
          </cell>
          <cell r="H78" t="str">
            <v>83</v>
          </cell>
          <cell r="I78">
            <v>2.3239999999999998</v>
          </cell>
          <cell r="J78">
            <v>13.85</v>
          </cell>
          <cell r="K78">
            <v>32.187399999999997</v>
          </cell>
          <cell r="L78">
            <v>133</v>
          </cell>
          <cell r="M78">
            <v>110.83333333333334</v>
          </cell>
        </row>
        <row r="79">
          <cell r="A79" t="str">
            <v>PPRLRO04L</v>
          </cell>
          <cell r="B79" t="str">
            <v>PPRLRO</v>
          </cell>
          <cell r="C79" t="str">
            <v>LR04</v>
          </cell>
          <cell r="D79" t="str">
            <v>LA RONDE DES OISEAUX</v>
          </cell>
          <cell r="E79" t="str">
            <v>PP LA RONDE DES OISEAUX - LR04 - Lé - LESSIVABLE</v>
          </cell>
          <cell r="F79" t="str">
            <v>LE</v>
          </cell>
          <cell r="G79" t="str">
            <v>280</v>
          </cell>
          <cell r="H79" t="str">
            <v>83</v>
          </cell>
          <cell r="I79">
            <v>2.3239999999999998</v>
          </cell>
          <cell r="J79">
            <v>13.85</v>
          </cell>
          <cell r="K79">
            <v>32.187399999999997</v>
          </cell>
          <cell r="L79">
            <v>133</v>
          </cell>
          <cell r="M79">
            <v>110.83333333333334</v>
          </cell>
        </row>
        <row r="80">
          <cell r="A80" t="str">
            <v>PPRPIS01L</v>
          </cell>
          <cell r="B80" t="str">
            <v>PPRPIS</v>
          </cell>
          <cell r="C80" t="str">
            <v>P01</v>
          </cell>
          <cell r="D80" t="str">
            <v>PISSENLIT</v>
          </cell>
          <cell r="E80" t="str">
            <v>PP PISSENLIT - P01 - Lé - LESSIVABLE</v>
          </cell>
          <cell r="F80" t="str">
            <v>LE</v>
          </cell>
          <cell r="G80" t="str">
            <v>280</v>
          </cell>
          <cell r="H80" t="str">
            <v>66</v>
          </cell>
          <cell r="I80">
            <v>1.8480000000000001</v>
          </cell>
          <cell r="J80">
            <v>13.85</v>
          </cell>
          <cell r="K80">
            <v>25.594799999999999</v>
          </cell>
          <cell r="L80">
            <v>106</v>
          </cell>
          <cell r="M80">
            <v>88.333333333333343</v>
          </cell>
        </row>
        <row r="81">
          <cell r="A81" t="str">
            <v>PPRPIS02L</v>
          </cell>
          <cell r="B81" t="str">
            <v>PPRPIS</v>
          </cell>
          <cell r="C81" t="str">
            <v>P02</v>
          </cell>
          <cell r="D81" t="str">
            <v>PISSENLIT</v>
          </cell>
          <cell r="E81" t="str">
            <v>PP PISSENLIT - P02 - Lé - LESSIVABLE</v>
          </cell>
          <cell r="F81" t="str">
            <v>LE</v>
          </cell>
          <cell r="G81" t="str">
            <v>280</v>
          </cell>
          <cell r="H81" t="str">
            <v>66</v>
          </cell>
          <cell r="I81">
            <v>1.8480000000000001</v>
          </cell>
          <cell r="J81">
            <v>13.85</v>
          </cell>
          <cell r="K81">
            <v>25.594799999999999</v>
          </cell>
          <cell r="L81">
            <v>106</v>
          </cell>
          <cell r="M81">
            <v>88.333333333333343</v>
          </cell>
        </row>
        <row r="82">
          <cell r="A82" t="str">
            <v>PPRPIS03L</v>
          </cell>
          <cell r="B82" t="str">
            <v>PPRPIS</v>
          </cell>
          <cell r="C82" t="str">
            <v>P03</v>
          </cell>
          <cell r="D82" t="str">
            <v>PISSENLIT</v>
          </cell>
          <cell r="E82" t="str">
            <v>PP PISSENLIT - P03 - Lé - LESSIVABLE</v>
          </cell>
          <cell r="F82" t="str">
            <v>LE</v>
          </cell>
          <cell r="G82" t="str">
            <v>280</v>
          </cell>
          <cell r="H82" t="str">
            <v>66</v>
          </cell>
          <cell r="I82">
            <v>1.8480000000000001</v>
          </cell>
          <cell r="J82">
            <v>13.85</v>
          </cell>
          <cell r="K82">
            <v>25.594799999999999</v>
          </cell>
          <cell r="L82">
            <v>106</v>
          </cell>
          <cell r="M82">
            <v>88.333333333333343</v>
          </cell>
        </row>
        <row r="83">
          <cell r="A83" t="str">
            <v>PPRPCA01L</v>
          </cell>
          <cell r="B83" t="str">
            <v>PPRPCA</v>
          </cell>
          <cell r="C83" t="str">
            <v>PC01</v>
          </cell>
          <cell r="D83" t="str">
            <v>PARADIS CACHE</v>
          </cell>
          <cell r="E83" t="str">
            <v>PP PARADIS CACHE - PC01 - Lé - LESSIVABLE</v>
          </cell>
          <cell r="F83" t="str">
            <v>LE</v>
          </cell>
          <cell r="G83" t="str">
            <v>280</v>
          </cell>
          <cell r="H83" t="str">
            <v>68</v>
          </cell>
          <cell r="I83">
            <v>1.9039999999999999</v>
          </cell>
          <cell r="J83">
            <v>13.85</v>
          </cell>
          <cell r="K83">
            <v>26.370399999999997</v>
          </cell>
          <cell r="L83">
            <v>109</v>
          </cell>
          <cell r="M83">
            <v>90.833333333333343</v>
          </cell>
        </row>
        <row r="84">
          <cell r="A84" t="str">
            <v>PPRPCA02L</v>
          </cell>
          <cell r="B84" t="str">
            <v>PPRPCA</v>
          </cell>
          <cell r="C84" t="str">
            <v>PC02</v>
          </cell>
          <cell r="D84" t="str">
            <v>PARADIS CACHE</v>
          </cell>
          <cell r="E84" t="str">
            <v>PP PARADIS CACHE - PC02 - Lé - LESSIVABLE</v>
          </cell>
          <cell r="F84" t="str">
            <v>LE</v>
          </cell>
          <cell r="G84" t="str">
            <v>280</v>
          </cell>
          <cell r="H84" t="str">
            <v>68</v>
          </cell>
          <cell r="I84">
            <v>1.9039999999999999</v>
          </cell>
          <cell r="J84">
            <v>13.85</v>
          </cell>
          <cell r="K84">
            <v>26.370399999999997</v>
          </cell>
          <cell r="L84">
            <v>109</v>
          </cell>
          <cell r="M84">
            <v>90.833333333333343</v>
          </cell>
        </row>
        <row r="85">
          <cell r="A85" t="str">
            <v>PPRPCA03L</v>
          </cell>
          <cell r="B85" t="str">
            <v>PPRPCA</v>
          </cell>
          <cell r="C85" t="str">
            <v>PC03</v>
          </cell>
          <cell r="D85" t="str">
            <v>PARADIS CACHE</v>
          </cell>
          <cell r="E85" t="str">
            <v>PP PARADIS CACHE - PC03 - Lé - LESSIVABLE</v>
          </cell>
          <cell r="F85" t="str">
            <v>LE</v>
          </cell>
          <cell r="G85" t="str">
            <v>280</v>
          </cell>
          <cell r="H85" t="str">
            <v>68</v>
          </cell>
          <cell r="I85">
            <v>1.9039999999999999</v>
          </cell>
          <cell r="J85">
            <v>13.85</v>
          </cell>
          <cell r="K85">
            <v>26.370399999999997</v>
          </cell>
          <cell r="L85">
            <v>109</v>
          </cell>
          <cell r="M85">
            <v>90.833333333333343</v>
          </cell>
        </row>
        <row r="86">
          <cell r="A86" t="str">
            <v>PPRPCA04L</v>
          </cell>
          <cell r="B86" t="str">
            <v>PPRPCA</v>
          </cell>
          <cell r="C86" t="str">
            <v>PC04</v>
          </cell>
          <cell r="D86" t="str">
            <v>PARADIS CACHE</v>
          </cell>
          <cell r="E86" t="str">
            <v>PP PARADIS CACHE - PC04 - Lé - LESSIVABLE</v>
          </cell>
          <cell r="F86" t="str">
            <v>LE</v>
          </cell>
          <cell r="G86" t="str">
            <v>280</v>
          </cell>
          <cell r="H86" t="str">
            <v>68</v>
          </cell>
          <cell r="I86">
            <v>1.9039999999999999</v>
          </cell>
          <cell r="J86">
            <v>13.85</v>
          </cell>
          <cell r="K86">
            <v>26.370399999999997</v>
          </cell>
          <cell r="L86">
            <v>109</v>
          </cell>
          <cell r="M86">
            <v>90.833333333333343</v>
          </cell>
        </row>
        <row r="87">
          <cell r="A87" t="str">
            <v>PPRPCA05L</v>
          </cell>
          <cell r="B87" t="str">
            <v>PPRPCA</v>
          </cell>
          <cell r="C87" t="str">
            <v>PC05</v>
          </cell>
          <cell r="D87" t="str">
            <v>PARADIS CACHE</v>
          </cell>
          <cell r="E87" t="str">
            <v>PP PARADIS CACHE - PC05 - Lé - LESSIVABLE</v>
          </cell>
          <cell r="F87" t="str">
            <v>LE</v>
          </cell>
          <cell r="G87" t="str">
            <v>280</v>
          </cell>
          <cell r="H87" t="str">
            <v>68</v>
          </cell>
          <cell r="I87">
            <v>1.9039999999999999</v>
          </cell>
          <cell r="J87">
            <v>13.85</v>
          </cell>
          <cell r="K87">
            <v>26.370399999999997</v>
          </cell>
          <cell r="L87">
            <v>109</v>
          </cell>
          <cell r="M87">
            <v>90.833333333333343</v>
          </cell>
        </row>
        <row r="88">
          <cell r="A88" t="str">
            <v>PPRSLP01L</v>
          </cell>
          <cell r="B88" t="str">
            <v>PPRSLP</v>
          </cell>
          <cell r="C88" t="str">
            <v>SLP01</v>
          </cell>
          <cell r="D88" t="str">
            <v>SOUS LES PINS</v>
          </cell>
          <cell r="E88" t="str">
            <v>PP SOUS LES PINS - SLP01 - Lé - LESSIVABLE</v>
          </cell>
          <cell r="F88" t="str">
            <v>LE</v>
          </cell>
          <cell r="G88" t="str">
            <v>280</v>
          </cell>
          <cell r="H88" t="str">
            <v>83</v>
          </cell>
          <cell r="I88">
            <v>2.3239999999999998</v>
          </cell>
          <cell r="J88">
            <v>13.85</v>
          </cell>
          <cell r="K88">
            <v>32.187399999999997</v>
          </cell>
          <cell r="L88">
            <v>133</v>
          </cell>
          <cell r="M88">
            <v>110.83333333333334</v>
          </cell>
        </row>
        <row r="89">
          <cell r="A89" t="str">
            <v>PPRSLP02L</v>
          </cell>
          <cell r="B89" t="str">
            <v>PPRSLP</v>
          </cell>
          <cell r="C89" t="str">
            <v>SLP02</v>
          </cell>
          <cell r="D89" t="str">
            <v>SOUS LES PINS</v>
          </cell>
          <cell r="E89" t="str">
            <v>PP SOUS LES PINS - SLP02 - Lé - LESSIVABLE</v>
          </cell>
          <cell r="F89" t="str">
            <v>LE</v>
          </cell>
          <cell r="G89" t="str">
            <v>280</v>
          </cell>
          <cell r="H89" t="str">
            <v>83</v>
          </cell>
          <cell r="I89">
            <v>2.3239999999999998</v>
          </cell>
          <cell r="J89">
            <v>13.85</v>
          </cell>
          <cell r="K89">
            <v>32.187399999999997</v>
          </cell>
          <cell r="L89">
            <v>133</v>
          </cell>
          <cell r="M89">
            <v>110.83333333333334</v>
          </cell>
        </row>
        <row r="90">
          <cell r="A90" t="str">
            <v>PPRVENG01L</v>
          </cell>
          <cell r="B90" t="str">
            <v>PPRVENG</v>
          </cell>
          <cell r="C90" t="str">
            <v>VG01</v>
          </cell>
          <cell r="D90" t="str">
            <v>VENUS GRAND</v>
          </cell>
          <cell r="E90" t="str">
            <v>PP VENUS GRAND - VG01 - Lé - LESSIVABLE</v>
          </cell>
          <cell r="F90" t="str">
            <v>LE</v>
          </cell>
          <cell r="G90" t="str">
            <v>280</v>
          </cell>
          <cell r="H90" t="str">
            <v>77</v>
          </cell>
          <cell r="I90">
            <v>2.1560000000000001</v>
          </cell>
          <cell r="J90">
            <v>13.85</v>
          </cell>
          <cell r="K90">
            <v>29.860600000000002</v>
          </cell>
          <cell r="L90">
            <v>124</v>
          </cell>
          <cell r="M90">
            <v>103.33333333333334</v>
          </cell>
        </row>
        <row r="91">
          <cell r="A91" t="str">
            <v>PPRVENG02L</v>
          </cell>
          <cell r="B91" t="str">
            <v>PPRVENG</v>
          </cell>
          <cell r="C91" t="str">
            <v>VG02</v>
          </cell>
          <cell r="D91" t="str">
            <v>VENUS GRAND</v>
          </cell>
          <cell r="E91" t="str">
            <v>PP VENUS GRAND - VG02 - Lé - LESSIVABLE</v>
          </cell>
          <cell r="F91" t="str">
            <v>LE</v>
          </cell>
          <cell r="G91" t="str">
            <v>280</v>
          </cell>
          <cell r="H91" t="str">
            <v>77</v>
          </cell>
          <cell r="I91">
            <v>2.1560000000000001</v>
          </cell>
          <cell r="J91">
            <v>13.85</v>
          </cell>
          <cell r="K91">
            <v>29.860600000000002</v>
          </cell>
          <cell r="L91">
            <v>124</v>
          </cell>
          <cell r="M91">
            <v>103.33333333333334</v>
          </cell>
        </row>
        <row r="92">
          <cell r="A92" t="str">
            <v>PPRVENG03L</v>
          </cell>
          <cell r="B92" t="str">
            <v>PPRVENG</v>
          </cell>
          <cell r="C92" t="str">
            <v>VG03</v>
          </cell>
          <cell r="D92" t="str">
            <v>VENUS GRAND</v>
          </cell>
          <cell r="E92" t="str">
            <v>PP VENUS GRAND - VG03 - Lé - LESSIVABLE</v>
          </cell>
          <cell r="F92" t="str">
            <v>LE</v>
          </cell>
          <cell r="G92" t="str">
            <v>280</v>
          </cell>
          <cell r="H92" t="str">
            <v>77</v>
          </cell>
          <cell r="I92">
            <v>2.1560000000000001</v>
          </cell>
          <cell r="J92">
            <v>13.85</v>
          </cell>
          <cell r="K92">
            <v>29.860600000000002</v>
          </cell>
          <cell r="L92">
            <v>124</v>
          </cell>
          <cell r="M92">
            <v>103.33333333333334</v>
          </cell>
        </row>
        <row r="93">
          <cell r="A93" t="str">
            <v>PPRVENG04L</v>
          </cell>
          <cell r="B93" t="str">
            <v>PPRVENG</v>
          </cell>
          <cell r="C93" t="str">
            <v>VG04</v>
          </cell>
          <cell r="D93" t="str">
            <v>VENUS GRAND</v>
          </cell>
          <cell r="E93" t="str">
            <v>PP VENUS GRAND - VG04 - Lé - LESSIVABLE</v>
          </cell>
          <cell r="F93" t="str">
            <v>LE</v>
          </cell>
          <cell r="G93" t="str">
            <v>280</v>
          </cell>
          <cell r="H93" t="str">
            <v>77</v>
          </cell>
          <cell r="I93">
            <v>2.1560000000000001</v>
          </cell>
          <cell r="J93">
            <v>13.85</v>
          </cell>
          <cell r="K93">
            <v>29.860600000000002</v>
          </cell>
          <cell r="L93">
            <v>124</v>
          </cell>
          <cell r="M93">
            <v>103.33333333333334</v>
          </cell>
        </row>
        <row r="94">
          <cell r="A94" t="str">
            <v>PPRVENG05L</v>
          </cell>
          <cell r="B94" t="str">
            <v>PPRVENG</v>
          </cell>
          <cell r="C94" t="str">
            <v>VG05</v>
          </cell>
          <cell r="D94" t="str">
            <v>VENUS GRAND</v>
          </cell>
          <cell r="E94" t="str">
            <v>PP VENUS GRAND - VG05 - Lé - LESSIVABLE</v>
          </cell>
          <cell r="F94" t="str">
            <v>LE</v>
          </cell>
          <cell r="G94" t="str">
            <v>280</v>
          </cell>
          <cell r="H94" t="str">
            <v>77</v>
          </cell>
          <cell r="I94">
            <v>2.1560000000000001</v>
          </cell>
          <cell r="J94">
            <v>13.85</v>
          </cell>
          <cell r="K94">
            <v>29.860600000000002</v>
          </cell>
          <cell r="L94">
            <v>124</v>
          </cell>
          <cell r="M94">
            <v>103.33333333333334</v>
          </cell>
        </row>
        <row r="95">
          <cell r="A95" t="str">
            <v>PPRVENP01L</v>
          </cell>
          <cell r="B95" t="str">
            <v>PPRVENP</v>
          </cell>
          <cell r="C95" t="str">
            <v>VP01</v>
          </cell>
          <cell r="D95" t="str">
            <v>VENUS PETIT</v>
          </cell>
          <cell r="E95" t="str">
            <v>PP VENUS PETIT - VP01 - ROULEAU - LESSIVABLE</v>
          </cell>
          <cell r="F95" t="str">
            <v>ROULEAU</v>
          </cell>
          <cell r="G95" t="str">
            <v>950</v>
          </cell>
          <cell r="H95" t="str">
            <v>88</v>
          </cell>
          <cell r="I95">
            <v>8.36</v>
          </cell>
          <cell r="J95">
            <v>13.85</v>
          </cell>
          <cell r="K95">
            <v>115.78599999999999</v>
          </cell>
          <cell r="L95">
            <v>479</v>
          </cell>
          <cell r="M95">
            <v>399.16666666666669</v>
          </cell>
        </row>
        <row r="96">
          <cell r="A96" t="str">
            <v>PPRVENP02L</v>
          </cell>
          <cell r="B96" t="str">
            <v>PPRVENP</v>
          </cell>
          <cell r="C96" t="str">
            <v>VP02</v>
          </cell>
          <cell r="D96" t="str">
            <v>VENUS PETIT</v>
          </cell>
          <cell r="E96" t="str">
            <v>PP VENUS PETIT - VP02 - ROULEAU - LESSIVABLE</v>
          </cell>
          <cell r="F96" t="str">
            <v>ROULEAU</v>
          </cell>
          <cell r="G96" t="str">
            <v>950</v>
          </cell>
          <cell r="H96" t="str">
            <v>88</v>
          </cell>
          <cell r="I96">
            <v>8.36</v>
          </cell>
          <cell r="J96">
            <v>13.85</v>
          </cell>
          <cell r="K96">
            <v>115.78599999999999</v>
          </cell>
          <cell r="L96">
            <v>479</v>
          </cell>
          <cell r="M96">
            <v>399.16666666666669</v>
          </cell>
        </row>
        <row r="97">
          <cell r="A97" t="str">
            <v>PPRVENP03L</v>
          </cell>
          <cell r="B97" t="str">
            <v>PPRVENP</v>
          </cell>
          <cell r="C97" t="str">
            <v>VP03</v>
          </cell>
          <cell r="D97" t="str">
            <v>VENUS PETIT</v>
          </cell>
          <cell r="E97" t="str">
            <v>PP VENUS PETIT - VP03 - ROULEAU - LESSIVABLE</v>
          </cell>
          <cell r="F97" t="str">
            <v>ROULEAU</v>
          </cell>
          <cell r="G97" t="str">
            <v>950</v>
          </cell>
          <cell r="H97" t="str">
            <v>88</v>
          </cell>
          <cell r="I97">
            <v>8.36</v>
          </cell>
          <cell r="J97">
            <v>13.85</v>
          </cell>
          <cell r="K97">
            <v>115.78599999999999</v>
          </cell>
          <cell r="L97">
            <v>479</v>
          </cell>
          <cell r="M97">
            <v>399.16666666666669</v>
          </cell>
        </row>
        <row r="98">
          <cell r="A98" t="str">
            <v>PPRVENP04L</v>
          </cell>
          <cell r="B98" t="str">
            <v>PPRVENP</v>
          </cell>
          <cell r="C98" t="str">
            <v>VP04</v>
          </cell>
          <cell r="D98" t="str">
            <v>VENUS PETIT</v>
          </cell>
          <cell r="E98" t="str">
            <v>PP VENUS PETIT - VP04 - ROULEAU - LESSIVABLE</v>
          </cell>
          <cell r="F98" t="str">
            <v>ROULEAU</v>
          </cell>
          <cell r="G98" t="str">
            <v>950</v>
          </cell>
          <cell r="H98" t="str">
            <v>88</v>
          </cell>
          <cell r="I98">
            <v>8.36</v>
          </cell>
          <cell r="J98">
            <v>13.85</v>
          </cell>
          <cell r="K98">
            <v>115.78599999999999</v>
          </cell>
          <cell r="L98">
            <v>479</v>
          </cell>
          <cell r="M98">
            <v>399.16666666666669</v>
          </cell>
        </row>
        <row r="99">
          <cell r="A99" t="str">
            <v>PPRVENP05L</v>
          </cell>
          <cell r="B99" t="str">
            <v>PPRVENP</v>
          </cell>
          <cell r="C99" t="str">
            <v>VP05</v>
          </cell>
          <cell r="D99" t="str">
            <v>VENUS PETIT</v>
          </cell>
          <cell r="E99" t="str">
            <v>PP VENUS PETIT - VP05 - ROULEAU - LESSIVABLE</v>
          </cell>
          <cell r="F99" t="str">
            <v>ROULEAU</v>
          </cell>
          <cell r="G99" t="str">
            <v>950</v>
          </cell>
          <cell r="H99" t="str">
            <v>88</v>
          </cell>
          <cell r="I99">
            <v>8.36</v>
          </cell>
          <cell r="J99">
            <v>13.85</v>
          </cell>
          <cell r="K99">
            <v>115.78599999999999</v>
          </cell>
          <cell r="L99">
            <v>479</v>
          </cell>
          <cell r="M99">
            <v>399.16666666666669</v>
          </cell>
        </row>
        <row r="101">
          <cell r="A101" t="str">
            <v>PPRA4FORL</v>
          </cell>
          <cell r="E101" t="str">
            <v>A4 PAPIER PEINT FORESTINE LESSIVABLE</v>
          </cell>
          <cell r="F101" t="str">
            <v>A4</v>
          </cell>
          <cell r="G101">
            <v>29.7</v>
          </cell>
          <cell r="H101">
            <v>21</v>
          </cell>
          <cell r="I101">
            <v>6.2369999999999995E-2</v>
          </cell>
          <cell r="J101">
            <v>9.9</v>
          </cell>
          <cell r="K101">
            <v>0.61746299999999998</v>
          </cell>
          <cell r="L101">
            <v>4</v>
          </cell>
          <cell r="M101">
            <v>3.3333333333333335</v>
          </cell>
        </row>
        <row r="102">
          <cell r="A102" t="str">
            <v>PPRBA4FORL</v>
          </cell>
          <cell r="E102" t="str">
            <v>BOITE A4 PP ARCH FORESTINE LESSIVABLE (45 variations)</v>
          </cell>
          <cell r="F102" t="str">
            <v>A4</v>
          </cell>
          <cell r="G102">
            <v>29.7</v>
          </cell>
          <cell r="H102">
            <v>21</v>
          </cell>
          <cell r="I102">
            <v>6.2369999999999995E-2</v>
          </cell>
          <cell r="J102">
            <v>9.9</v>
          </cell>
          <cell r="K102">
            <v>27.785834999999999</v>
          </cell>
          <cell r="L102">
            <v>75</v>
          </cell>
          <cell r="M102">
            <v>62.5</v>
          </cell>
        </row>
        <row r="104">
          <cell r="A104" t="str">
            <v>PPRSML</v>
          </cell>
          <cell r="F104" t="str">
            <v>SUR-MESURE</v>
          </cell>
          <cell r="J104">
            <v>20.383269415148611</v>
          </cell>
          <cell r="K104">
            <v>20.383269415148611</v>
          </cell>
          <cell r="L104">
            <v>81</v>
          </cell>
          <cell r="M104">
            <v>67.5</v>
          </cell>
        </row>
        <row r="106">
          <cell r="D106" t="str">
            <v>SUR MERSURE</v>
          </cell>
        </row>
        <row r="107">
          <cell r="A107" t="str">
            <v>PPRSMALB01L</v>
          </cell>
          <cell r="B107" t="str">
            <v>PPRALB</v>
          </cell>
          <cell r="C107" t="str">
            <v>A01</v>
          </cell>
          <cell r="D107" t="str">
            <v>ALBIZIA</v>
          </cell>
          <cell r="E107" t="str">
            <v>SM - ALBIZIA - A01 - METRE LINEAIRE - LESSIVABLE</v>
          </cell>
          <cell r="J107">
            <v>20.383269415148611</v>
          </cell>
          <cell r="K107">
            <v>20.383269415148611</v>
          </cell>
          <cell r="L107">
            <v>81</v>
          </cell>
          <cell r="M107">
            <v>67.5</v>
          </cell>
        </row>
        <row r="108">
          <cell r="A108" t="str">
            <v>PPRSMALB02L</v>
          </cell>
          <cell r="B108" t="str">
            <v>PPRALB</v>
          </cell>
          <cell r="C108" t="str">
            <v>A02</v>
          </cell>
          <cell r="D108" t="str">
            <v>ALBIZIA</v>
          </cell>
          <cell r="E108" t="str">
            <v>SM - ALBIZIA - A02 - METRE LINEAIRE - LESSIVABLE</v>
          </cell>
          <cell r="J108">
            <v>20.383269415148611</v>
          </cell>
          <cell r="K108">
            <v>20.383269415148611</v>
          </cell>
          <cell r="L108">
            <v>81</v>
          </cell>
          <cell r="M108">
            <v>67.5</v>
          </cell>
        </row>
        <row r="109">
          <cell r="A109" t="str">
            <v>PPRSMALB03L</v>
          </cell>
          <cell r="B109" t="str">
            <v>PPRALB</v>
          </cell>
          <cell r="C109" t="str">
            <v>A03</v>
          </cell>
          <cell r="D109" t="str">
            <v>ALBIZIA</v>
          </cell>
          <cell r="E109" t="str">
            <v>SM - ALBIZIA - A03 - METRE LINEAIRE - LESSIVABLE</v>
          </cell>
          <cell r="J109">
            <v>20.383269415148611</v>
          </cell>
          <cell r="K109">
            <v>20.383269415148611</v>
          </cell>
          <cell r="L109">
            <v>81</v>
          </cell>
          <cell r="M109">
            <v>67.5</v>
          </cell>
        </row>
        <row r="110">
          <cell r="A110" t="str">
            <v>PPRSMALB04L</v>
          </cell>
          <cell r="B110" t="str">
            <v>PPRALB</v>
          </cell>
          <cell r="C110" t="str">
            <v>A04</v>
          </cell>
          <cell r="D110" t="str">
            <v>ALBIZIA</v>
          </cell>
          <cell r="E110" t="str">
            <v>SM - ALBIZIA - A04 - METRE LINEAIRE - LESSIVABLE</v>
          </cell>
          <cell r="J110">
            <v>20.383269415148611</v>
          </cell>
          <cell r="K110">
            <v>20.383269415148611</v>
          </cell>
          <cell r="L110">
            <v>81</v>
          </cell>
          <cell r="M110">
            <v>67.5</v>
          </cell>
        </row>
        <row r="111">
          <cell r="A111" t="str">
            <v>PPRSMENTG01L</v>
          </cell>
          <cell r="B111" t="str">
            <v>PPRENTG</v>
          </cell>
          <cell r="C111" t="str">
            <v>EG01</v>
          </cell>
          <cell r="D111" t="str">
            <v>ENTRELACS GRAND</v>
          </cell>
          <cell r="E111" t="str">
            <v>SM - ENTRELACS GRAND - EG01 - METRE LINEAIRE - LESSIVABLE</v>
          </cell>
          <cell r="J111">
            <v>20.383269415148611</v>
          </cell>
          <cell r="K111">
            <v>20.383269415148611</v>
          </cell>
          <cell r="L111">
            <v>81</v>
          </cell>
          <cell r="M111">
            <v>67.5</v>
          </cell>
        </row>
        <row r="112">
          <cell r="A112" t="str">
            <v>PPRSMENTG02L</v>
          </cell>
          <cell r="B112" t="str">
            <v>PPRENTG</v>
          </cell>
          <cell r="C112" t="str">
            <v>EG02</v>
          </cell>
          <cell r="D112" t="str">
            <v>ENTRELACS GRAND</v>
          </cell>
          <cell r="E112" t="str">
            <v>SM - ENTRELACS GRAND - EG02 - METRE LINEAIRE - LESSIVABLE</v>
          </cell>
          <cell r="J112">
            <v>20.383269415148611</v>
          </cell>
          <cell r="K112">
            <v>20.383269415148611</v>
          </cell>
          <cell r="L112">
            <v>81</v>
          </cell>
          <cell r="M112">
            <v>67.5</v>
          </cell>
        </row>
        <row r="113">
          <cell r="A113" t="str">
            <v>PPRSMENTG03L</v>
          </cell>
          <cell r="B113" t="str">
            <v>PPRENTG</v>
          </cell>
          <cell r="C113" t="str">
            <v>EG03</v>
          </cell>
          <cell r="D113" t="str">
            <v>ENTRELACS GRAND</v>
          </cell>
          <cell r="E113" t="str">
            <v>SM - ENTRELACS GRAND - EG03 - METRE LINEAIRE - LESSIVABLE</v>
          </cell>
          <cell r="J113">
            <v>20.383269415148611</v>
          </cell>
          <cell r="K113">
            <v>20.383269415148611</v>
          </cell>
          <cell r="L113">
            <v>81</v>
          </cell>
          <cell r="M113">
            <v>67.5</v>
          </cell>
        </row>
        <row r="114">
          <cell r="A114" t="str">
            <v>PPRSMENTG04L</v>
          </cell>
          <cell r="B114" t="str">
            <v>PPRENTG</v>
          </cell>
          <cell r="C114" t="str">
            <v>EG04</v>
          </cell>
          <cell r="D114" t="str">
            <v>ENTRELACS GRAND</v>
          </cell>
          <cell r="E114" t="str">
            <v>SM - ENTRELACS GRAND - EG04 - METRE LINEAIRE - LESSIVABLE</v>
          </cell>
          <cell r="J114">
            <v>20.383269415148611</v>
          </cell>
          <cell r="K114">
            <v>20.383269415148611</v>
          </cell>
          <cell r="L114">
            <v>81</v>
          </cell>
          <cell r="M114">
            <v>67.5</v>
          </cell>
        </row>
        <row r="115">
          <cell r="A115" t="str">
            <v>PPRSMENTP01L</v>
          </cell>
          <cell r="B115" t="str">
            <v>PPRENTP</v>
          </cell>
          <cell r="C115" t="str">
            <v>EP01</v>
          </cell>
          <cell r="D115" t="str">
            <v>ENTRELACS PETIT</v>
          </cell>
          <cell r="E115" t="str">
            <v>SM - ENTRELACS PETIT - EP01 - METRE LINEAIRE - LESSIVABLE</v>
          </cell>
          <cell r="J115">
            <v>20.383269415148611</v>
          </cell>
          <cell r="K115">
            <v>20.383269415148611</v>
          </cell>
          <cell r="L115">
            <v>81</v>
          </cell>
          <cell r="M115">
            <v>67.5</v>
          </cell>
        </row>
        <row r="116">
          <cell r="A116" t="str">
            <v>PPRSMENTP02L</v>
          </cell>
          <cell r="B116" t="str">
            <v>PPRENTP</v>
          </cell>
          <cell r="C116" t="str">
            <v>EP02</v>
          </cell>
          <cell r="D116" t="str">
            <v>ENTRELACS PETIT</v>
          </cell>
          <cell r="E116" t="str">
            <v>SM - ENTRELACS PETIT - EP02 - METRE LINEAIRE - LESSIVABLE</v>
          </cell>
          <cell r="J116">
            <v>20.383269415148611</v>
          </cell>
          <cell r="K116">
            <v>20.383269415148611</v>
          </cell>
          <cell r="L116">
            <v>81</v>
          </cell>
          <cell r="M116">
            <v>67.5</v>
          </cell>
        </row>
        <row r="117">
          <cell r="A117" t="str">
            <v>PPRSMENTP03L</v>
          </cell>
          <cell r="B117" t="str">
            <v>PPRENTP</v>
          </cell>
          <cell r="C117" t="str">
            <v>EP03</v>
          </cell>
          <cell r="D117" t="str">
            <v>ENTRELACS PETIT</v>
          </cell>
          <cell r="E117" t="str">
            <v>SM - ENTRELACS PETIT - EP03 - METRE LINEAIRE - LESSIVABLE</v>
          </cell>
          <cell r="J117">
            <v>20.383269415148611</v>
          </cell>
          <cell r="K117">
            <v>20.383269415148611</v>
          </cell>
          <cell r="L117">
            <v>81</v>
          </cell>
          <cell r="M117">
            <v>67.5</v>
          </cell>
        </row>
        <row r="118">
          <cell r="A118" t="str">
            <v>PPRSMENTP04L</v>
          </cell>
          <cell r="B118" t="str">
            <v>PPRENTP</v>
          </cell>
          <cell r="C118" t="str">
            <v>EP04</v>
          </cell>
          <cell r="D118" t="str">
            <v>ENTRELACS PETIT</v>
          </cell>
          <cell r="E118" t="str">
            <v>SM - ENTRELACS PETIT - EP04 - METRE LINEAIRE - LESSIVABLE</v>
          </cell>
          <cell r="J118">
            <v>20.383269415148611</v>
          </cell>
          <cell r="K118">
            <v>20.383269415148611</v>
          </cell>
          <cell r="L118">
            <v>81</v>
          </cell>
          <cell r="M118">
            <v>67.5</v>
          </cell>
        </row>
        <row r="119">
          <cell r="A119" t="str">
            <v>PPRSMFLO01L</v>
          </cell>
          <cell r="B119" t="str">
            <v>PPRFLO</v>
          </cell>
          <cell r="C119" t="str">
            <v>FL01</v>
          </cell>
          <cell r="D119" t="str">
            <v>FLORESCENCE</v>
          </cell>
          <cell r="E119" t="str">
            <v>SM - FLORESCENCE - FL01 - METRE LINEAIRE - LESSIVABLE</v>
          </cell>
          <cell r="J119">
            <v>20.383269415148611</v>
          </cell>
          <cell r="K119">
            <v>20.383269415148611</v>
          </cell>
          <cell r="L119">
            <v>81</v>
          </cell>
          <cell r="M119">
            <v>67.5</v>
          </cell>
        </row>
        <row r="120">
          <cell r="A120" t="str">
            <v>PPRSMFLO02L</v>
          </cell>
          <cell r="B120" t="str">
            <v>PPRFLO</v>
          </cell>
          <cell r="C120" t="str">
            <v>FL02</v>
          </cell>
          <cell r="D120" t="str">
            <v>FLORESCENCE</v>
          </cell>
          <cell r="E120" t="str">
            <v>SM - FLORESCENCE - FL02 - METRE LINEAIRE - LESSIVABLE</v>
          </cell>
          <cell r="J120">
            <v>20.383269415148611</v>
          </cell>
          <cell r="K120">
            <v>20.383269415148611</v>
          </cell>
          <cell r="L120">
            <v>81</v>
          </cell>
          <cell r="M120">
            <v>67.5</v>
          </cell>
        </row>
        <row r="121">
          <cell r="A121" t="str">
            <v>PPRSMFLO03L</v>
          </cell>
          <cell r="B121" t="str">
            <v>PPRFLO</v>
          </cell>
          <cell r="C121" t="str">
            <v>FL03</v>
          </cell>
          <cell r="D121" t="str">
            <v>FLORESCENCE</v>
          </cell>
          <cell r="E121" t="str">
            <v>SM - FLORESCENCE - FL03 - METRE LINEAIRE - LESSIVABLE</v>
          </cell>
          <cell r="J121">
            <v>20.383269415148611</v>
          </cell>
          <cell r="K121">
            <v>20.383269415148611</v>
          </cell>
          <cell r="L121">
            <v>81</v>
          </cell>
          <cell r="M121">
            <v>67.5</v>
          </cell>
        </row>
        <row r="122">
          <cell r="A122" t="str">
            <v>PPRSMLYA01L</v>
          </cell>
          <cell r="B122" t="str">
            <v>PPRLYA</v>
          </cell>
          <cell r="C122" t="str">
            <v>L01</v>
          </cell>
          <cell r="D122" t="str">
            <v>LYA</v>
          </cell>
          <cell r="E122" t="str">
            <v>SM - LYA - L01 - METRE LINEAIRE - LESSIVABLE</v>
          </cell>
          <cell r="J122">
            <v>20.383269415148611</v>
          </cell>
          <cell r="K122">
            <v>20.383269415148611</v>
          </cell>
          <cell r="L122">
            <v>81</v>
          </cell>
          <cell r="M122">
            <v>67.5</v>
          </cell>
        </row>
        <row r="123">
          <cell r="A123" t="str">
            <v>PPRSMLYA02L</v>
          </cell>
          <cell r="B123" t="str">
            <v>PPRLYA</v>
          </cell>
          <cell r="C123" t="str">
            <v>L02</v>
          </cell>
          <cell r="D123" t="str">
            <v>LYA</v>
          </cell>
          <cell r="E123" t="str">
            <v>SM - LYA - L02 - METRE LINEAIRE - LESSIVABLE</v>
          </cell>
          <cell r="J123">
            <v>20.383269415148611</v>
          </cell>
          <cell r="K123">
            <v>20.383269415148611</v>
          </cell>
          <cell r="L123">
            <v>81</v>
          </cell>
          <cell r="M123">
            <v>67.5</v>
          </cell>
        </row>
        <row r="124">
          <cell r="A124" t="str">
            <v>PPRSMLYA03L</v>
          </cell>
          <cell r="B124" t="str">
            <v>PPRLYA</v>
          </cell>
          <cell r="C124" t="str">
            <v>L03</v>
          </cell>
          <cell r="D124" t="str">
            <v>LYA</v>
          </cell>
          <cell r="E124" t="str">
            <v>SM - LYA - L03 - METRE LINEAIRE - LESSIVABLE</v>
          </cell>
          <cell r="J124">
            <v>20.383269415148611</v>
          </cell>
          <cell r="K124">
            <v>20.383269415148611</v>
          </cell>
          <cell r="L124">
            <v>81</v>
          </cell>
          <cell r="M124">
            <v>67.5</v>
          </cell>
        </row>
        <row r="125">
          <cell r="A125" t="str">
            <v>PPRSMLYA04L</v>
          </cell>
          <cell r="B125" t="str">
            <v>PPRLYA</v>
          </cell>
          <cell r="C125" t="str">
            <v>L04</v>
          </cell>
          <cell r="D125" t="str">
            <v>LYA</v>
          </cell>
          <cell r="E125" t="str">
            <v>SM - LYA - L04 - METRE LINEAIRE - LESSIVABLE</v>
          </cell>
          <cell r="J125">
            <v>20.383269415148611</v>
          </cell>
          <cell r="K125">
            <v>20.383269415148611</v>
          </cell>
          <cell r="L125">
            <v>81</v>
          </cell>
          <cell r="M125">
            <v>67.5</v>
          </cell>
        </row>
        <row r="126">
          <cell r="A126" t="str">
            <v>PPRSMLIB01L</v>
          </cell>
          <cell r="B126" t="str">
            <v>PPRLIB</v>
          </cell>
          <cell r="C126" t="str">
            <v>LB01</v>
          </cell>
          <cell r="D126" t="str">
            <v>LIBELLULES</v>
          </cell>
          <cell r="E126" t="str">
            <v>SM - LIBELLULES - LB01 - METRE LINEAIRE - LESSIVABLE</v>
          </cell>
          <cell r="J126">
            <v>20.383269415148611</v>
          </cell>
          <cell r="K126">
            <v>20.383269415148611</v>
          </cell>
          <cell r="L126">
            <v>81</v>
          </cell>
          <cell r="M126">
            <v>67.5</v>
          </cell>
        </row>
        <row r="127">
          <cell r="A127" t="str">
            <v>PPRSMLIB02L</v>
          </cell>
          <cell r="B127" t="str">
            <v>PPRLIB</v>
          </cell>
          <cell r="C127" t="str">
            <v>LB02</v>
          </cell>
          <cell r="D127" t="str">
            <v>LIBELLULES</v>
          </cell>
          <cell r="E127" t="str">
            <v>SM - LIBELLULES - LB02 - METRE LINEAIRE - LESSIVABLE</v>
          </cell>
          <cell r="J127">
            <v>20.383269415148611</v>
          </cell>
          <cell r="K127">
            <v>20.383269415148611</v>
          </cell>
          <cell r="L127">
            <v>81</v>
          </cell>
          <cell r="M127">
            <v>67.5</v>
          </cell>
        </row>
        <row r="128">
          <cell r="A128" t="str">
            <v>PPRSMLRO01L</v>
          </cell>
          <cell r="B128" t="str">
            <v>PPRLRO</v>
          </cell>
          <cell r="C128" t="str">
            <v>LR01</v>
          </cell>
          <cell r="D128" t="str">
            <v>LA RONDE DES OISEAUX</v>
          </cell>
          <cell r="E128" t="str">
            <v>SM - LA RONDE DES OISEAUX - LR01 - METRE LINEAIRE - LESSIVABLE</v>
          </cell>
          <cell r="J128">
            <v>20.383269415148611</v>
          </cell>
          <cell r="K128">
            <v>20.383269415148611</v>
          </cell>
          <cell r="L128">
            <v>81</v>
          </cell>
          <cell r="M128">
            <v>67.5</v>
          </cell>
        </row>
        <row r="129">
          <cell r="A129" t="str">
            <v>PPRSMLRO02L</v>
          </cell>
          <cell r="B129" t="str">
            <v>PPRLRO</v>
          </cell>
          <cell r="C129" t="str">
            <v>LR02</v>
          </cell>
          <cell r="D129" t="str">
            <v>LA RONDE DES OISEAUX</v>
          </cell>
          <cell r="E129" t="str">
            <v>SM - LA RONDE DES OISEAUX - LR02 - METRE LINEAIRE - LESSIVABLE</v>
          </cell>
          <cell r="J129">
            <v>20.383269415148611</v>
          </cell>
          <cell r="K129">
            <v>20.383269415148611</v>
          </cell>
          <cell r="L129">
            <v>81</v>
          </cell>
          <cell r="M129">
            <v>67.5</v>
          </cell>
        </row>
        <row r="130">
          <cell r="A130" t="str">
            <v>PPRSMLRO03L</v>
          </cell>
          <cell r="B130" t="str">
            <v>PPRLRO</v>
          </cell>
          <cell r="C130" t="str">
            <v>LR03</v>
          </cell>
          <cell r="D130" t="str">
            <v>LA RONDE DES OISEAUX</v>
          </cell>
          <cell r="E130" t="str">
            <v>SM - LA RONDE DES OISEAUX - LR03 - METRE LINEAIRE - LESSIVABLE</v>
          </cell>
          <cell r="J130">
            <v>20.383269415148611</v>
          </cell>
          <cell r="K130">
            <v>20.383269415148611</v>
          </cell>
          <cell r="L130">
            <v>81</v>
          </cell>
          <cell r="M130">
            <v>67.5</v>
          </cell>
        </row>
        <row r="131">
          <cell r="A131" t="str">
            <v>PPRSMLRO04L</v>
          </cell>
          <cell r="B131" t="str">
            <v>PPRLRO</v>
          </cell>
          <cell r="C131" t="str">
            <v>LR04</v>
          </cell>
          <cell r="D131" t="str">
            <v>LA RONDE DES OISEAUX</v>
          </cell>
          <cell r="E131" t="str">
            <v>SM - LA RONDE DES OISEAUX - LR04 - METRE LINEAIRE - LESSIVABLE</v>
          </cell>
          <cell r="J131">
            <v>20.383269415148611</v>
          </cell>
          <cell r="K131">
            <v>20.383269415148611</v>
          </cell>
          <cell r="L131">
            <v>81</v>
          </cell>
          <cell r="M131">
            <v>67.5</v>
          </cell>
        </row>
        <row r="132">
          <cell r="A132" t="str">
            <v>PPRSMPIS01L</v>
          </cell>
          <cell r="B132" t="str">
            <v>PPRPIS</v>
          </cell>
          <cell r="C132" t="str">
            <v>P01</v>
          </cell>
          <cell r="D132" t="str">
            <v>PISSENLIT</v>
          </cell>
          <cell r="E132" t="str">
            <v>SM - PISSENLIT - P01 - METRE LINEAIRE - LESSIVABLE</v>
          </cell>
          <cell r="J132">
            <v>20.383269415148611</v>
          </cell>
          <cell r="K132">
            <v>20.383269415148611</v>
          </cell>
          <cell r="L132">
            <v>81</v>
          </cell>
          <cell r="M132">
            <v>67.5</v>
          </cell>
        </row>
        <row r="133">
          <cell r="A133" t="str">
            <v>PPRSMPIS02L</v>
          </cell>
          <cell r="B133" t="str">
            <v>PPRPIS</v>
          </cell>
          <cell r="C133" t="str">
            <v>P02</v>
          </cell>
          <cell r="D133" t="str">
            <v>PISSENLIT</v>
          </cell>
          <cell r="E133" t="str">
            <v>SM - PISSENLIT - P02 - METRE LINEAIRE - LESSIVABLE</v>
          </cell>
          <cell r="J133">
            <v>20.383269415148611</v>
          </cell>
          <cell r="K133">
            <v>20.383269415148611</v>
          </cell>
          <cell r="L133">
            <v>81</v>
          </cell>
          <cell r="M133">
            <v>67.5</v>
          </cell>
        </row>
        <row r="134">
          <cell r="A134" t="str">
            <v>PPRSMPIS03L</v>
          </cell>
          <cell r="B134" t="str">
            <v>PPRPIS</v>
          </cell>
          <cell r="C134" t="str">
            <v>P03</v>
          </cell>
          <cell r="D134" t="str">
            <v>PISSENLIT</v>
          </cell>
          <cell r="E134" t="str">
            <v>SM - PISSENLIT - P03 - METRE LINEAIRE - LESSIVABLE</v>
          </cell>
          <cell r="J134">
            <v>20.383269415148611</v>
          </cell>
          <cell r="K134">
            <v>20.383269415148611</v>
          </cell>
          <cell r="L134">
            <v>81</v>
          </cell>
          <cell r="M134">
            <v>67.5</v>
          </cell>
        </row>
        <row r="135">
          <cell r="A135" t="str">
            <v>PPRSMPCA01L</v>
          </cell>
          <cell r="B135" t="str">
            <v>PPRPCA</v>
          </cell>
          <cell r="C135" t="str">
            <v>PC01</v>
          </cell>
          <cell r="D135" t="str">
            <v>PARADIS CACHE</v>
          </cell>
          <cell r="E135" t="str">
            <v>SM - PARADIS CACHE - PC01 - METRE LINEAIRE - LESSIVABLE</v>
          </cell>
          <cell r="J135">
            <v>20.383269415148611</v>
          </cell>
          <cell r="K135">
            <v>20.383269415148611</v>
          </cell>
          <cell r="L135">
            <v>81</v>
          </cell>
          <cell r="M135">
            <v>67.5</v>
          </cell>
        </row>
        <row r="136">
          <cell r="A136" t="str">
            <v>PPRSMPCA02L</v>
          </cell>
          <cell r="B136" t="str">
            <v>PPRPCA</v>
          </cell>
          <cell r="C136" t="str">
            <v>PC02</v>
          </cell>
          <cell r="D136" t="str">
            <v>PARADIS CACHE</v>
          </cell>
          <cell r="E136" t="str">
            <v>SM - PARADIS CACHE - PC02 - METRE LINEAIRE - LESSIVABLE</v>
          </cell>
          <cell r="J136">
            <v>20.383269415148611</v>
          </cell>
          <cell r="K136">
            <v>20.383269415148611</v>
          </cell>
          <cell r="L136">
            <v>81</v>
          </cell>
          <cell r="M136">
            <v>67.5</v>
          </cell>
        </row>
        <row r="137">
          <cell r="A137" t="str">
            <v>PPRSMPCA03L</v>
          </cell>
          <cell r="B137" t="str">
            <v>PPRPCA</v>
          </cell>
          <cell r="C137" t="str">
            <v>PC03</v>
          </cell>
          <cell r="D137" t="str">
            <v>PARADIS CACHE</v>
          </cell>
          <cell r="E137" t="str">
            <v>SM - PARADIS CACHE - PC03 - METRE LINEAIRE - LESSIVABLE</v>
          </cell>
          <cell r="J137">
            <v>20.383269415148611</v>
          </cell>
          <cell r="K137">
            <v>20.383269415148611</v>
          </cell>
          <cell r="L137">
            <v>81</v>
          </cell>
          <cell r="M137">
            <v>67.5</v>
          </cell>
        </row>
        <row r="138">
          <cell r="A138" t="str">
            <v>PPRSMPCA04L</v>
          </cell>
          <cell r="B138" t="str">
            <v>PPRPCA</v>
          </cell>
          <cell r="C138" t="str">
            <v>PC04</v>
          </cell>
          <cell r="D138" t="str">
            <v>PARADIS CACHE</v>
          </cell>
          <cell r="E138" t="str">
            <v>SM - PARADIS CACHE - PC04 - METRE LINEAIRE - LESSIVABLE</v>
          </cell>
          <cell r="J138">
            <v>20.383269415148611</v>
          </cell>
          <cell r="K138">
            <v>20.383269415148611</v>
          </cell>
          <cell r="L138">
            <v>81</v>
          </cell>
          <cell r="M138">
            <v>67.5</v>
          </cell>
        </row>
        <row r="139">
          <cell r="A139" t="str">
            <v>PPRSMPCA05L</v>
          </cell>
          <cell r="B139" t="str">
            <v>PPRPCA</v>
          </cell>
          <cell r="C139" t="str">
            <v>PC05</v>
          </cell>
          <cell r="D139" t="str">
            <v>PARADIS CACHE</v>
          </cell>
          <cell r="E139" t="str">
            <v>SM - PARADIS CACHE - PC05 - METRE LINEAIRE - LESSIVABLE</v>
          </cell>
          <cell r="J139">
            <v>20.383269415148611</v>
          </cell>
          <cell r="K139">
            <v>20.383269415148611</v>
          </cell>
          <cell r="L139">
            <v>81</v>
          </cell>
          <cell r="M139">
            <v>67.5</v>
          </cell>
        </row>
        <row r="140">
          <cell r="A140" t="str">
            <v>PPRSMSLP01L</v>
          </cell>
          <cell r="B140" t="str">
            <v>PPRSLP</v>
          </cell>
          <cell r="C140" t="str">
            <v>SLP01</v>
          </cell>
          <cell r="D140" t="str">
            <v>SOUS LES PINS</v>
          </cell>
          <cell r="E140" t="str">
            <v>SM - SOUS LES PINS - SLP01 - METRE LINEAIRE - LESSIVABLE</v>
          </cell>
          <cell r="J140">
            <v>20.383269415148611</v>
          </cell>
          <cell r="K140">
            <v>20.383269415148611</v>
          </cell>
          <cell r="L140">
            <v>81</v>
          </cell>
          <cell r="M140">
            <v>67.5</v>
          </cell>
        </row>
        <row r="141">
          <cell r="A141" t="str">
            <v>PPRSMSLP02L</v>
          </cell>
          <cell r="B141" t="str">
            <v>PPRSLP</v>
          </cell>
          <cell r="C141" t="str">
            <v>SLP02</v>
          </cell>
          <cell r="D141" t="str">
            <v>SOUS LES PINS</v>
          </cell>
          <cell r="E141" t="str">
            <v>SM - SOUS LES PINS - SLP02 - METRE LINEAIRE - LESSIVABLE</v>
          </cell>
          <cell r="J141">
            <v>20.383269415148611</v>
          </cell>
          <cell r="K141">
            <v>20.383269415148611</v>
          </cell>
          <cell r="L141">
            <v>81</v>
          </cell>
          <cell r="M141">
            <v>67.5</v>
          </cell>
        </row>
        <row r="142">
          <cell r="A142" t="str">
            <v>PPRSMVENG01L</v>
          </cell>
          <cell r="B142" t="str">
            <v>PPRVENG</v>
          </cell>
          <cell r="C142" t="str">
            <v>VG01</v>
          </cell>
          <cell r="D142" t="str">
            <v>VENUS GRAND</v>
          </cell>
          <cell r="E142" t="str">
            <v>SM - VENUS GRAND - VG01 - METRE LINEAIRE - LESSIVABLE</v>
          </cell>
          <cell r="J142">
            <v>20.383269415148611</v>
          </cell>
          <cell r="K142">
            <v>20.383269415148611</v>
          </cell>
          <cell r="L142">
            <v>81</v>
          </cell>
          <cell r="M142">
            <v>67.5</v>
          </cell>
        </row>
        <row r="143">
          <cell r="A143" t="str">
            <v>PPRSMVENG02L</v>
          </cell>
          <cell r="B143" t="str">
            <v>PPRVENG</v>
          </cell>
          <cell r="C143" t="str">
            <v>VG02</v>
          </cell>
          <cell r="D143" t="str">
            <v>VENUS GRAND</v>
          </cell>
          <cell r="E143" t="str">
            <v>SM - VENUS GRAND - VG02 - METRE LINEAIRE - LESSIVABLE</v>
          </cell>
          <cell r="J143">
            <v>20.383269415148611</v>
          </cell>
          <cell r="K143">
            <v>20.383269415148611</v>
          </cell>
          <cell r="L143">
            <v>81</v>
          </cell>
          <cell r="M143">
            <v>67.5</v>
          </cell>
        </row>
        <row r="144">
          <cell r="A144" t="str">
            <v>PPRSMVENG03L</v>
          </cell>
          <cell r="B144" t="str">
            <v>PPRVENG</v>
          </cell>
          <cell r="C144" t="str">
            <v>VG03</v>
          </cell>
          <cell r="D144" t="str">
            <v>VENUS GRAND</v>
          </cell>
          <cell r="E144" t="str">
            <v>SM - VENUS GRAND - VG03 - METRE LINEAIRE - LESSIVABLE</v>
          </cell>
          <cell r="J144">
            <v>20.383269415148611</v>
          </cell>
          <cell r="K144">
            <v>20.383269415148611</v>
          </cell>
          <cell r="L144">
            <v>81</v>
          </cell>
          <cell r="M144">
            <v>67.5</v>
          </cell>
        </row>
        <row r="145">
          <cell r="A145" t="str">
            <v>PPRSMVENG04L</v>
          </cell>
          <cell r="B145" t="str">
            <v>PPRVENG</v>
          </cell>
          <cell r="C145" t="str">
            <v>VG04</v>
          </cell>
          <cell r="D145" t="str">
            <v>VENUS GRAND</v>
          </cell>
          <cell r="E145" t="str">
            <v>SM - VENUS GRAND - VG04 - METRE LINEAIRE - LESSIVABLE</v>
          </cell>
          <cell r="J145">
            <v>20.383269415148611</v>
          </cell>
          <cell r="K145">
            <v>20.383269415148611</v>
          </cell>
          <cell r="L145">
            <v>81</v>
          </cell>
          <cell r="M145">
            <v>67.5</v>
          </cell>
        </row>
        <row r="146">
          <cell r="A146" t="str">
            <v>PPRSMVENG05L</v>
          </cell>
          <cell r="B146" t="str">
            <v>PPRVENG</v>
          </cell>
          <cell r="C146" t="str">
            <v>VG05</v>
          </cell>
          <cell r="D146" t="str">
            <v>VENUS GRAND</v>
          </cell>
          <cell r="E146" t="str">
            <v>SM - VENUS GRAND - VG05 - METRE LINEAIRE - LESSIVABLE</v>
          </cell>
          <cell r="J146">
            <v>20.383269415148611</v>
          </cell>
          <cell r="K146">
            <v>20.383269415148611</v>
          </cell>
          <cell r="L146">
            <v>81</v>
          </cell>
          <cell r="M146">
            <v>67.5</v>
          </cell>
        </row>
        <row r="147">
          <cell r="A147" t="str">
            <v>PPRSMVENP01L</v>
          </cell>
          <cell r="B147" t="str">
            <v>PPRVENP</v>
          </cell>
          <cell r="C147" t="str">
            <v>VP01</v>
          </cell>
          <cell r="D147" t="str">
            <v>VENUS PETIT</v>
          </cell>
          <cell r="E147" t="str">
            <v>SM - VENUS PETIT - VP01 - METRE LINEAIRE - LESSIVABLE</v>
          </cell>
          <cell r="J147">
            <v>20.383269415148611</v>
          </cell>
          <cell r="K147">
            <v>20.383269415148611</v>
          </cell>
          <cell r="L147">
            <v>81</v>
          </cell>
          <cell r="M147">
            <v>67.5</v>
          </cell>
        </row>
        <row r="148">
          <cell r="A148" t="str">
            <v>PPRSMVENP02L</v>
          </cell>
          <cell r="B148" t="str">
            <v>PPRVENP</v>
          </cell>
          <cell r="C148" t="str">
            <v>VP02</v>
          </cell>
          <cell r="D148" t="str">
            <v>VENUS PETIT</v>
          </cell>
          <cell r="E148" t="str">
            <v>SM - VENUS PETIT - VP02 - METRE LINEAIRE - LESSIVABLE</v>
          </cell>
          <cell r="J148">
            <v>20.383269415148611</v>
          </cell>
          <cell r="K148">
            <v>20.383269415148611</v>
          </cell>
          <cell r="L148">
            <v>81</v>
          </cell>
          <cell r="M148">
            <v>67.5</v>
          </cell>
        </row>
        <row r="149">
          <cell r="A149" t="str">
            <v>PPRSMVENP03L</v>
          </cell>
          <cell r="B149" t="str">
            <v>PPRVENP</v>
          </cell>
          <cell r="C149" t="str">
            <v>VP03</v>
          </cell>
          <cell r="D149" t="str">
            <v>VENUS PETIT</v>
          </cell>
          <cell r="E149" t="str">
            <v>SM - VENUS PETIT - VP03 - METRE LINEAIRE - LESSIVABLE</v>
          </cell>
          <cell r="J149">
            <v>20.383269415148611</v>
          </cell>
          <cell r="K149">
            <v>20.383269415148611</v>
          </cell>
          <cell r="L149">
            <v>81</v>
          </cell>
          <cell r="M149">
            <v>67.5</v>
          </cell>
        </row>
        <row r="150">
          <cell r="A150" t="str">
            <v>PPRSMVENP04L</v>
          </cell>
          <cell r="B150" t="str">
            <v>PPRVENP</v>
          </cell>
          <cell r="C150" t="str">
            <v>VP04</v>
          </cell>
          <cell r="D150" t="str">
            <v>VENUS PETIT</v>
          </cell>
          <cell r="E150" t="str">
            <v>SM - VENUS PETIT - VP04 - METRE LINEAIRE - LESSIVABLE</v>
          </cell>
          <cell r="J150">
            <v>20.383269415148611</v>
          </cell>
          <cell r="K150">
            <v>20.383269415148611</v>
          </cell>
          <cell r="L150">
            <v>81</v>
          </cell>
          <cell r="M150">
            <v>67.5</v>
          </cell>
        </row>
        <row r="151">
          <cell r="A151" t="str">
            <v>PPRSMVENP05L</v>
          </cell>
          <cell r="B151" t="str">
            <v>PPRVENP</v>
          </cell>
          <cell r="C151" t="str">
            <v>VP05</v>
          </cell>
          <cell r="D151" t="str">
            <v>VENUS PETIT</v>
          </cell>
          <cell r="E151" t="str">
            <v>SM - VENUS PETIT - VP05 - METRE LINEAIRE - LESSIVABLE</v>
          </cell>
          <cell r="J151">
            <v>20.383269415148611</v>
          </cell>
          <cell r="K151">
            <v>20.383269415148611</v>
          </cell>
          <cell r="L151">
            <v>81</v>
          </cell>
          <cell r="M151">
            <v>67.5</v>
          </cell>
        </row>
        <row r="152">
          <cell r="A152" t="str">
            <v>PPRSMALB01</v>
          </cell>
          <cell r="B152" t="str">
            <v>PPRALB</v>
          </cell>
          <cell r="C152" t="str">
            <v>A01</v>
          </cell>
          <cell r="D152" t="str">
            <v>ALBIZIA</v>
          </cell>
          <cell r="E152" t="str">
            <v>SM - ALBIZIA - A01 - METRE LINEAIRE</v>
          </cell>
          <cell r="J152">
            <v>15.35</v>
          </cell>
          <cell r="K152">
            <v>15.35</v>
          </cell>
          <cell r="L152">
            <v>63</v>
          </cell>
          <cell r="M152">
            <v>52.5</v>
          </cell>
        </row>
        <row r="153">
          <cell r="A153" t="str">
            <v>PPRSMALB02</v>
          </cell>
          <cell r="B153" t="str">
            <v>PPRALB</v>
          </cell>
          <cell r="C153" t="str">
            <v>A02</v>
          </cell>
          <cell r="D153" t="str">
            <v>ALBIZIA</v>
          </cell>
          <cell r="E153" t="str">
            <v>SM - ALBIZIA - A02 - METRE LINEAIRE</v>
          </cell>
          <cell r="J153">
            <v>15.35</v>
          </cell>
          <cell r="K153">
            <v>15.35</v>
          </cell>
          <cell r="L153">
            <v>63</v>
          </cell>
          <cell r="M153">
            <v>52.5</v>
          </cell>
        </row>
        <row r="154">
          <cell r="A154" t="str">
            <v>PPRSMALB03</v>
          </cell>
          <cell r="B154" t="str">
            <v>PPRALB</v>
          </cell>
          <cell r="C154" t="str">
            <v>A03</v>
          </cell>
          <cell r="D154" t="str">
            <v>ALBIZIA</v>
          </cell>
          <cell r="E154" t="str">
            <v>SM - ALBIZIA - A03 - METRE LINEAIRE</v>
          </cell>
          <cell r="J154">
            <v>15.35</v>
          </cell>
          <cell r="K154">
            <v>15.35</v>
          </cell>
          <cell r="L154">
            <v>63</v>
          </cell>
          <cell r="M154">
            <v>52.5</v>
          </cell>
        </row>
        <row r="155">
          <cell r="A155" t="str">
            <v>PPRSMALB04</v>
          </cell>
          <cell r="B155" t="str">
            <v>PPRALB</v>
          </cell>
          <cell r="C155" t="str">
            <v>A04</v>
          </cell>
          <cell r="D155" t="str">
            <v>ALBIZIA</v>
          </cell>
          <cell r="E155" t="str">
            <v>SM - ALBIZIA - A04 - METRE LINEAIRE</v>
          </cell>
          <cell r="J155">
            <v>15.35</v>
          </cell>
          <cell r="K155">
            <v>15.35</v>
          </cell>
          <cell r="L155">
            <v>63</v>
          </cell>
          <cell r="M155">
            <v>52.5</v>
          </cell>
        </row>
        <row r="156">
          <cell r="A156" t="str">
            <v>PPRSMENTG01</v>
          </cell>
          <cell r="B156" t="str">
            <v>PPRENTG</v>
          </cell>
          <cell r="C156" t="str">
            <v>EG01</v>
          </cell>
          <cell r="D156" t="str">
            <v>ENTRELACS GRAND</v>
          </cell>
          <cell r="E156" t="str">
            <v>SM - ENTRELACS GRAND - EG01 - METRE LINEAIRE</v>
          </cell>
          <cell r="J156">
            <v>15.35</v>
          </cell>
          <cell r="K156">
            <v>15.35</v>
          </cell>
          <cell r="L156">
            <v>63</v>
          </cell>
          <cell r="M156">
            <v>52.5</v>
          </cell>
        </row>
        <row r="157">
          <cell r="A157" t="str">
            <v>PPRSMENTG02</v>
          </cell>
          <cell r="B157" t="str">
            <v>PPRENTG</v>
          </cell>
          <cell r="C157" t="str">
            <v>EG02</v>
          </cell>
          <cell r="D157" t="str">
            <v>ENTRELACS GRAND</v>
          </cell>
          <cell r="E157" t="str">
            <v>SM - ENTRELACS GRAND - EG02 - METRE LINEAIRE</v>
          </cell>
          <cell r="J157">
            <v>15.35</v>
          </cell>
          <cell r="K157">
            <v>15.35</v>
          </cell>
          <cell r="L157">
            <v>63</v>
          </cell>
          <cell r="M157">
            <v>52.5</v>
          </cell>
        </row>
        <row r="158">
          <cell r="A158" t="str">
            <v>PPRSMENTG03</v>
          </cell>
          <cell r="B158" t="str">
            <v>PPRENTG</v>
          </cell>
          <cell r="C158" t="str">
            <v>EG03</v>
          </cell>
          <cell r="D158" t="str">
            <v>ENTRELACS GRAND</v>
          </cell>
          <cell r="E158" t="str">
            <v>SM - ENTRELACS GRAND - EG03 - METRE LINEAIRE</v>
          </cell>
          <cell r="J158">
            <v>15.35</v>
          </cell>
          <cell r="K158">
            <v>15.35</v>
          </cell>
          <cell r="L158">
            <v>63</v>
          </cell>
          <cell r="M158">
            <v>52.5</v>
          </cell>
        </row>
        <row r="159">
          <cell r="A159" t="str">
            <v>PPRSMENTG04</v>
          </cell>
          <cell r="B159" t="str">
            <v>PPRENTG</v>
          </cell>
          <cell r="C159" t="str">
            <v>EG04</v>
          </cell>
          <cell r="D159" t="str">
            <v>ENTRELACS GRAND</v>
          </cell>
          <cell r="E159" t="str">
            <v>SM - ENTRELACS GRAND - EG04 - METRE LINEAIRE</v>
          </cell>
          <cell r="J159">
            <v>15.35</v>
          </cell>
          <cell r="K159">
            <v>15.35</v>
          </cell>
          <cell r="L159">
            <v>63</v>
          </cell>
          <cell r="M159">
            <v>52.5</v>
          </cell>
        </row>
        <row r="160">
          <cell r="A160" t="str">
            <v>PPRSMENTP01</v>
          </cell>
          <cell r="B160" t="str">
            <v>PPRENTP</v>
          </cell>
          <cell r="C160" t="str">
            <v>EP01</v>
          </cell>
          <cell r="D160" t="str">
            <v>ENTRELACS PETIT</v>
          </cell>
          <cell r="E160" t="str">
            <v>SM - ENTRELACS PETIT - EP01 - METRE LINEAIRE</v>
          </cell>
          <cell r="J160">
            <v>15.35</v>
          </cell>
          <cell r="K160">
            <v>15.35</v>
          </cell>
          <cell r="L160">
            <v>63</v>
          </cell>
          <cell r="M160">
            <v>52.5</v>
          </cell>
        </row>
        <row r="161">
          <cell r="A161" t="str">
            <v>PPRSMENTP02</v>
          </cell>
          <cell r="B161" t="str">
            <v>PPRENTP</v>
          </cell>
          <cell r="C161" t="str">
            <v>EP02</v>
          </cell>
          <cell r="D161" t="str">
            <v>ENTRELACS PETIT</v>
          </cell>
          <cell r="E161" t="str">
            <v>SM - ENTRELACS PETIT - EP02 - METRE LINEAIRE</v>
          </cell>
          <cell r="J161">
            <v>15.35</v>
          </cell>
          <cell r="K161">
            <v>15.35</v>
          </cell>
          <cell r="L161">
            <v>63</v>
          </cell>
          <cell r="M161">
            <v>52.5</v>
          </cell>
        </row>
        <row r="162">
          <cell r="A162" t="str">
            <v>PPRSMENTP03</v>
          </cell>
          <cell r="B162" t="str">
            <v>PPRENTP</v>
          </cell>
          <cell r="C162" t="str">
            <v>EP03</v>
          </cell>
          <cell r="D162" t="str">
            <v>ENTRELACS PETIT</v>
          </cell>
          <cell r="E162" t="str">
            <v>SM - ENTRELACS PETIT - EP03 - METRE LINEAIRE</v>
          </cell>
          <cell r="J162">
            <v>15.35</v>
          </cell>
          <cell r="K162">
            <v>15.35</v>
          </cell>
          <cell r="L162">
            <v>63</v>
          </cell>
          <cell r="M162">
            <v>52.5</v>
          </cell>
        </row>
        <row r="163">
          <cell r="A163" t="str">
            <v>PPRSMENTP04</v>
          </cell>
          <cell r="B163" t="str">
            <v>PPRENTP</v>
          </cell>
          <cell r="C163" t="str">
            <v>EP04</v>
          </cell>
          <cell r="D163" t="str">
            <v>ENTRELACS PETIT</v>
          </cell>
          <cell r="E163" t="str">
            <v>SM - ENTRELACS PETIT - EP04 - METRE LINEAIRE</v>
          </cell>
          <cell r="J163">
            <v>15.35</v>
          </cell>
          <cell r="K163">
            <v>15.35</v>
          </cell>
          <cell r="L163">
            <v>63</v>
          </cell>
          <cell r="M163">
            <v>52.5</v>
          </cell>
        </row>
        <row r="164">
          <cell r="A164" t="str">
            <v>PPRSMFLO01</v>
          </cell>
          <cell r="B164" t="str">
            <v>PPRFLO</v>
          </cell>
          <cell r="C164" t="str">
            <v>FL01</v>
          </cell>
          <cell r="D164" t="str">
            <v>FLORESCENCE</v>
          </cell>
          <cell r="E164" t="str">
            <v>SM - FLORESCENCE - FL01 - METRE LINEAIRE</v>
          </cell>
          <cell r="J164">
            <v>15.35</v>
          </cell>
          <cell r="K164">
            <v>15.35</v>
          </cell>
          <cell r="L164">
            <v>63</v>
          </cell>
          <cell r="M164">
            <v>52.5</v>
          </cell>
        </row>
        <row r="165">
          <cell r="A165" t="str">
            <v>PPRSMFLO02</v>
          </cell>
          <cell r="B165" t="str">
            <v>PPRFLO</v>
          </cell>
          <cell r="C165" t="str">
            <v>FL02</v>
          </cell>
          <cell r="D165" t="str">
            <v>FLORESCENCE</v>
          </cell>
          <cell r="E165" t="str">
            <v>SM - FLORESCENCE - FL02 - METRE LINEAIRE</v>
          </cell>
          <cell r="J165">
            <v>15.35</v>
          </cell>
          <cell r="K165">
            <v>15.35</v>
          </cell>
          <cell r="L165">
            <v>63</v>
          </cell>
          <cell r="M165">
            <v>52.5</v>
          </cell>
        </row>
        <row r="166">
          <cell r="A166" t="str">
            <v>PPRSMFLO03</v>
          </cell>
          <cell r="B166" t="str">
            <v>PPRFLO</v>
          </cell>
          <cell r="C166" t="str">
            <v>FL03</v>
          </cell>
          <cell r="D166" t="str">
            <v>FLORESCENCE</v>
          </cell>
          <cell r="E166" t="str">
            <v>SM - FLORESCENCE - FL03 - METRE LINEAIRE</v>
          </cell>
          <cell r="J166">
            <v>15.35</v>
          </cell>
          <cell r="K166">
            <v>15.35</v>
          </cell>
          <cell r="L166">
            <v>63</v>
          </cell>
          <cell r="M166">
            <v>52.5</v>
          </cell>
        </row>
        <row r="167">
          <cell r="A167" t="str">
            <v>PPRSMLYA01</v>
          </cell>
          <cell r="B167" t="str">
            <v>PPRLYA</v>
          </cell>
          <cell r="C167" t="str">
            <v>L01</v>
          </cell>
          <cell r="D167" t="str">
            <v>LYA</v>
          </cell>
          <cell r="E167" t="str">
            <v>SM - LYA - L01 - METRE LINEAIRE</v>
          </cell>
          <cell r="J167">
            <v>15.35</v>
          </cell>
          <cell r="K167">
            <v>15.35</v>
          </cell>
          <cell r="L167">
            <v>63</v>
          </cell>
          <cell r="M167">
            <v>52.5</v>
          </cell>
        </row>
        <row r="168">
          <cell r="A168" t="str">
            <v>PPRSMLYA02</v>
          </cell>
          <cell r="B168" t="str">
            <v>PPRLYA</v>
          </cell>
          <cell r="C168" t="str">
            <v>L02</v>
          </cell>
          <cell r="D168" t="str">
            <v>LYA</v>
          </cell>
          <cell r="E168" t="str">
            <v>SM - LYA - L02 - METRE LINEAIRE</v>
          </cell>
          <cell r="J168">
            <v>15.35</v>
          </cell>
          <cell r="K168">
            <v>15.35</v>
          </cell>
          <cell r="L168">
            <v>63</v>
          </cell>
          <cell r="M168">
            <v>52.5</v>
          </cell>
        </row>
        <row r="169">
          <cell r="A169" t="str">
            <v>PPRSMLYA03</v>
          </cell>
          <cell r="B169" t="str">
            <v>PPRLYA</v>
          </cell>
          <cell r="C169" t="str">
            <v>L03</v>
          </cell>
          <cell r="D169" t="str">
            <v>LYA</v>
          </cell>
          <cell r="E169" t="str">
            <v>SM - LYA - L03 - METRE LINEAIRE</v>
          </cell>
          <cell r="J169">
            <v>15.35</v>
          </cell>
          <cell r="K169">
            <v>15.35</v>
          </cell>
          <cell r="L169">
            <v>63</v>
          </cell>
          <cell r="M169">
            <v>52.5</v>
          </cell>
        </row>
        <row r="170">
          <cell r="A170" t="str">
            <v>PPRSMLYA04</v>
          </cell>
          <cell r="B170" t="str">
            <v>PPRLYA</v>
          </cell>
          <cell r="C170" t="str">
            <v>L04</v>
          </cell>
          <cell r="D170" t="str">
            <v>LYA</v>
          </cell>
          <cell r="E170" t="str">
            <v>SM - LYA - L04 - METRE LINEAIRE</v>
          </cell>
          <cell r="J170">
            <v>15.35</v>
          </cell>
          <cell r="K170">
            <v>15.35</v>
          </cell>
          <cell r="L170">
            <v>63</v>
          </cell>
          <cell r="M170">
            <v>52.5</v>
          </cell>
        </row>
        <row r="171">
          <cell r="A171" t="str">
            <v>PPRSMLIB01</v>
          </cell>
          <cell r="B171" t="str">
            <v>PPRLIB</v>
          </cell>
          <cell r="C171" t="str">
            <v>LB01</v>
          </cell>
          <cell r="D171" t="str">
            <v>LIBELLULES</v>
          </cell>
          <cell r="E171" t="str">
            <v>SM - LIBELLULES - LB01 - METRE LINEAIRE</v>
          </cell>
          <cell r="J171">
            <v>15.35</v>
          </cell>
          <cell r="K171">
            <v>15.35</v>
          </cell>
          <cell r="L171">
            <v>63</v>
          </cell>
          <cell r="M171">
            <v>52.5</v>
          </cell>
        </row>
        <row r="172">
          <cell r="A172" t="str">
            <v>PPRSMLIB02</v>
          </cell>
          <cell r="B172" t="str">
            <v>PPRLIB</v>
          </cell>
          <cell r="C172" t="str">
            <v>LB02</v>
          </cell>
          <cell r="D172" t="str">
            <v>LIBELLULES</v>
          </cell>
          <cell r="E172" t="str">
            <v>SM - LIBELLULES - LB02 - METRE LINEAIRE</v>
          </cell>
          <cell r="J172">
            <v>15.35</v>
          </cell>
          <cell r="K172">
            <v>15.35</v>
          </cell>
          <cell r="L172">
            <v>63</v>
          </cell>
          <cell r="M172">
            <v>52.5</v>
          </cell>
        </row>
        <row r="173">
          <cell r="A173" t="str">
            <v>PPRSMLRO01</v>
          </cell>
          <cell r="B173" t="str">
            <v>PPRLRO</v>
          </cell>
          <cell r="C173" t="str">
            <v>LR01</v>
          </cell>
          <cell r="D173" t="str">
            <v>LA RONDE DES OISEAUX</v>
          </cell>
          <cell r="E173" t="str">
            <v>SM - LA RONDE DES OISEAUX - LR01 - METRE LINEAIRE</v>
          </cell>
          <cell r="J173">
            <v>15.35</v>
          </cell>
          <cell r="K173">
            <v>15.35</v>
          </cell>
          <cell r="L173">
            <v>63</v>
          </cell>
          <cell r="M173">
            <v>52.5</v>
          </cell>
        </row>
        <row r="174">
          <cell r="A174" t="str">
            <v>PPRSMLRO02</v>
          </cell>
          <cell r="B174" t="str">
            <v>PPRLRO</v>
          </cell>
          <cell r="C174" t="str">
            <v>LR02</v>
          </cell>
          <cell r="D174" t="str">
            <v>LA RONDE DES OISEAUX</v>
          </cell>
          <cell r="E174" t="str">
            <v>SM - LA RONDE DES OISEAUX - LR02 - METRE LINEAIRE</v>
          </cell>
          <cell r="J174">
            <v>15.35</v>
          </cell>
          <cell r="K174">
            <v>15.35</v>
          </cell>
          <cell r="L174">
            <v>63</v>
          </cell>
          <cell r="M174">
            <v>52.5</v>
          </cell>
        </row>
        <row r="175">
          <cell r="A175" t="str">
            <v>PPRSMLRO03</v>
          </cell>
          <cell r="B175" t="str">
            <v>PPRLRO</v>
          </cell>
          <cell r="C175" t="str">
            <v>LR03</v>
          </cell>
          <cell r="D175" t="str">
            <v>LA RONDE DES OISEAUX</v>
          </cell>
          <cell r="E175" t="str">
            <v>SM - LA RONDE DES OISEAUX - LR03 - METRE LINEAIRE</v>
          </cell>
          <cell r="J175">
            <v>15.35</v>
          </cell>
          <cell r="K175">
            <v>15.35</v>
          </cell>
          <cell r="L175">
            <v>63</v>
          </cell>
          <cell r="M175">
            <v>52.5</v>
          </cell>
        </row>
        <row r="176">
          <cell r="A176" t="str">
            <v>PPRSMLRO04</v>
          </cell>
          <cell r="B176" t="str">
            <v>PPRLRO</v>
          </cell>
          <cell r="C176" t="str">
            <v>LR04</v>
          </cell>
          <cell r="D176" t="str">
            <v>LA RONDE DES OISEAUX</v>
          </cell>
          <cell r="E176" t="str">
            <v>SM - LA RONDE DES OISEAUX - LR04 - METRE LINEAIRE</v>
          </cell>
          <cell r="J176">
            <v>15.35</v>
          </cell>
          <cell r="K176">
            <v>15.35</v>
          </cell>
          <cell r="L176">
            <v>63</v>
          </cell>
          <cell r="M176">
            <v>52.5</v>
          </cell>
        </row>
        <row r="177">
          <cell r="A177" t="str">
            <v>PPRSMPIS01</v>
          </cell>
          <cell r="B177" t="str">
            <v>PPRPIS</v>
          </cell>
          <cell r="C177" t="str">
            <v>P01</v>
          </cell>
          <cell r="D177" t="str">
            <v>PISSENLIT</v>
          </cell>
          <cell r="E177" t="str">
            <v>SM - PISSENLIT - P01 - METRE LINEAIRE</v>
          </cell>
          <cell r="J177">
            <v>15.35</v>
          </cell>
          <cell r="K177">
            <v>15.35</v>
          </cell>
          <cell r="L177">
            <v>63</v>
          </cell>
          <cell r="M177">
            <v>52.5</v>
          </cell>
        </row>
        <row r="178">
          <cell r="A178" t="str">
            <v>PPRSMPIS02</v>
          </cell>
          <cell r="B178" t="str">
            <v>PPRPIS</v>
          </cell>
          <cell r="C178" t="str">
            <v>P02</v>
          </cell>
          <cell r="D178" t="str">
            <v>PISSENLIT</v>
          </cell>
          <cell r="E178" t="str">
            <v>SM - PISSENLIT - P02 - METRE LINEAIRE</v>
          </cell>
          <cell r="J178">
            <v>15.35</v>
          </cell>
          <cell r="K178">
            <v>15.35</v>
          </cell>
          <cell r="L178">
            <v>63</v>
          </cell>
          <cell r="M178">
            <v>52.5</v>
          </cell>
        </row>
        <row r="179">
          <cell r="A179" t="str">
            <v>PPRSMPIS03</v>
          </cell>
          <cell r="B179" t="str">
            <v>PPRPIS</v>
          </cell>
          <cell r="C179" t="str">
            <v>P03</v>
          </cell>
          <cell r="D179" t="str">
            <v>PISSENLIT</v>
          </cell>
          <cell r="E179" t="str">
            <v>SM - PISSENLIT - P03 - METRE LINEAIRE</v>
          </cell>
          <cell r="J179">
            <v>15.35</v>
          </cell>
          <cell r="K179">
            <v>15.35</v>
          </cell>
          <cell r="L179">
            <v>63</v>
          </cell>
          <cell r="M179">
            <v>52.5</v>
          </cell>
        </row>
        <row r="180">
          <cell r="A180" t="str">
            <v>PPRSMPCA01</v>
          </cell>
          <cell r="B180" t="str">
            <v>PPRPCA</v>
          </cell>
          <cell r="C180" t="str">
            <v>PC01</v>
          </cell>
          <cell r="D180" t="str">
            <v>PARADIS CACHE</v>
          </cell>
          <cell r="E180" t="str">
            <v>SM - PARADIS CACHE - PC01 - METRE LINEAIRE</v>
          </cell>
          <cell r="J180">
            <v>15.35</v>
          </cell>
          <cell r="K180">
            <v>15.35</v>
          </cell>
          <cell r="L180">
            <v>63</v>
          </cell>
          <cell r="M180">
            <v>52.5</v>
          </cell>
        </row>
        <row r="181">
          <cell r="A181" t="str">
            <v>PPRSMPCA02</v>
          </cell>
          <cell r="B181" t="str">
            <v>PPRPCA</v>
          </cell>
          <cell r="C181" t="str">
            <v>PC02</v>
          </cell>
          <cell r="D181" t="str">
            <v>PARADIS CACHE</v>
          </cell>
          <cell r="E181" t="str">
            <v>SM - PARADIS CACHE - PC02 - METRE LINEAIRE</v>
          </cell>
          <cell r="J181">
            <v>15.35</v>
          </cell>
          <cell r="K181">
            <v>15.35</v>
          </cell>
          <cell r="L181">
            <v>63</v>
          </cell>
          <cell r="M181">
            <v>52.5</v>
          </cell>
        </row>
        <row r="182">
          <cell r="A182" t="str">
            <v>PPRSMPCA03</v>
          </cell>
          <cell r="B182" t="str">
            <v>PPRPCA</v>
          </cell>
          <cell r="C182" t="str">
            <v>PC03</v>
          </cell>
          <cell r="D182" t="str">
            <v>PARADIS CACHE</v>
          </cell>
          <cell r="E182" t="str">
            <v>SM - PARADIS CACHE - PC03 - METRE LINEAIRE</v>
          </cell>
          <cell r="J182">
            <v>15.35</v>
          </cell>
          <cell r="K182">
            <v>15.35</v>
          </cell>
          <cell r="L182">
            <v>63</v>
          </cell>
          <cell r="M182">
            <v>52.5</v>
          </cell>
        </row>
        <row r="183">
          <cell r="A183" t="str">
            <v>PPRSMPCA04</v>
          </cell>
          <cell r="B183" t="str">
            <v>PPRPCA</v>
          </cell>
          <cell r="C183" t="str">
            <v>PC04</v>
          </cell>
          <cell r="D183" t="str">
            <v>PARADIS CACHE</v>
          </cell>
          <cell r="E183" t="str">
            <v>SM - PARADIS CACHE - PC04 - METRE LINEAIRE</v>
          </cell>
          <cell r="J183">
            <v>15.35</v>
          </cell>
          <cell r="K183">
            <v>15.35</v>
          </cell>
          <cell r="L183">
            <v>63</v>
          </cell>
          <cell r="M183">
            <v>52.5</v>
          </cell>
        </row>
        <row r="184">
          <cell r="A184" t="str">
            <v>PPRSMPCA05</v>
          </cell>
          <cell r="B184" t="str">
            <v>PPRPCA</v>
          </cell>
          <cell r="C184" t="str">
            <v>PC05</v>
          </cell>
          <cell r="D184" t="str">
            <v>PARADIS CACHE</v>
          </cell>
          <cell r="E184" t="str">
            <v>SM - PARADIS CACHE - PC05 - METRE LINEAIRE</v>
          </cell>
          <cell r="J184">
            <v>15.35</v>
          </cell>
          <cell r="K184">
            <v>15.35</v>
          </cell>
          <cell r="L184">
            <v>63</v>
          </cell>
          <cell r="M184">
            <v>52.5</v>
          </cell>
        </row>
        <row r="185">
          <cell r="A185" t="str">
            <v>PPRSMSLP01</v>
          </cell>
          <cell r="B185" t="str">
            <v>PPRSLP</v>
          </cell>
          <cell r="C185" t="str">
            <v>SLP01</v>
          </cell>
          <cell r="D185" t="str">
            <v>SOUS LES PINS</v>
          </cell>
          <cell r="E185" t="str">
            <v>SM - SOUS LES PINS - SLP01 - METRE LINEAIRE</v>
          </cell>
          <cell r="J185">
            <v>15.35</v>
          </cell>
          <cell r="K185">
            <v>15.35</v>
          </cell>
          <cell r="L185">
            <v>63</v>
          </cell>
          <cell r="M185">
            <v>52.5</v>
          </cell>
        </row>
        <row r="186">
          <cell r="A186" t="str">
            <v>PPRSMSLP02</v>
          </cell>
          <cell r="B186" t="str">
            <v>PPRSLP</v>
          </cell>
          <cell r="C186" t="str">
            <v>SLP02</v>
          </cell>
          <cell r="D186" t="str">
            <v>SOUS LES PINS</v>
          </cell>
          <cell r="E186" t="str">
            <v>SM - SOUS LES PINS - SLP02 - METRE LINEAIRE</v>
          </cell>
          <cell r="J186">
            <v>15.35</v>
          </cell>
          <cell r="K186">
            <v>15.35</v>
          </cell>
          <cell r="L186">
            <v>63</v>
          </cell>
          <cell r="M186">
            <v>52.5</v>
          </cell>
        </row>
        <row r="187">
          <cell r="A187" t="str">
            <v>PPRSMVENG01</v>
          </cell>
          <cell r="B187" t="str">
            <v>PPRVENG</v>
          </cell>
          <cell r="C187" t="str">
            <v>VG01</v>
          </cell>
          <cell r="D187" t="str">
            <v>VENUS GRAND</v>
          </cell>
          <cell r="E187" t="str">
            <v>SM - VENUS GRAND - VG01 - METRE LINEAIRE</v>
          </cell>
          <cell r="J187">
            <v>15.35</v>
          </cell>
          <cell r="K187">
            <v>15.35</v>
          </cell>
          <cell r="L187">
            <v>63</v>
          </cell>
          <cell r="M187">
            <v>52.5</v>
          </cell>
        </row>
        <row r="188">
          <cell r="A188" t="str">
            <v>PPRSMVENG02</v>
          </cell>
          <cell r="B188" t="str">
            <v>PPRVENG</v>
          </cell>
          <cell r="C188" t="str">
            <v>VG02</v>
          </cell>
          <cell r="D188" t="str">
            <v>VENUS GRAND</v>
          </cell>
          <cell r="E188" t="str">
            <v>SM - VENUS GRAND - VG02 - METRE LINEAIRE</v>
          </cell>
          <cell r="J188">
            <v>15.35</v>
          </cell>
          <cell r="K188">
            <v>15.35</v>
          </cell>
          <cell r="L188">
            <v>63</v>
          </cell>
          <cell r="M188">
            <v>52.5</v>
          </cell>
        </row>
        <row r="189">
          <cell r="A189" t="str">
            <v>PPRSMVENG03</v>
          </cell>
          <cell r="B189" t="str">
            <v>PPRVENG</v>
          </cell>
          <cell r="C189" t="str">
            <v>VG03</v>
          </cell>
          <cell r="D189" t="str">
            <v>VENUS GRAND</v>
          </cell>
          <cell r="E189" t="str">
            <v>SM - VENUS GRAND - VG03 - METRE LINEAIRE</v>
          </cell>
          <cell r="J189">
            <v>15.35</v>
          </cell>
          <cell r="K189">
            <v>15.35</v>
          </cell>
          <cell r="L189">
            <v>63</v>
          </cell>
          <cell r="M189">
            <v>52.5</v>
          </cell>
        </row>
        <row r="190">
          <cell r="A190" t="str">
            <v>PPRSMVENG04</v>
          </cell>
          <cell r="B190" t="str">
            <v>PPRVENG</v>
          </cell>
          <cell r="C190" t="str">
            <v>VG04</v>
          </cell>
          <cell r="D190" t="str">
            <v>VENUS GRAND</v>
          </cell>
          <cell r="E190" t="str">
            <v>SM - VENUS GRAND - VG04 - METRE LINEAIRE</v>
          </cell>
          <cell r="J190">
            <v>15.35</v>
          </cell>
          <cell r="K190">
            <v>15.35</v>
          </cell>
          <cell r="L190">
            <v>63</v>
          </cell>
          <cell r="M190">
            <v>52.5</v>
          </cell>
        </row>
        <row r="191">
          <cell r="A191" t="str">
            <v>PPRSMVENG05</v>
          </cell>
          <cell r="B191" t="str">
            <v>PPRVENG</v>
          </cell>
          <cell r="C191" t="str">
            <v>VG05</v>
          </cell>
          <cell r="D191" t="str">
            <v>VENUS GRAND</v>
          </cell>
          <cell r="E191" t="str">
            <v>SM - VENUS GRAND - VG05 - METRE LINEAIRE</v>
          </cell>
          <cell r="J191">
            <v>15.35</v>
          </cell>
          <cell r="K191">
            <v>15.35</v>
          </cell>
          <cell r="L191">
            <v>63</v>
          </cell>
          <cell r="M191">
            <v>52.5</v>
          </cell>
        </row>
        <row r="192">
          <cell r="A192" t="str">
            <v>PPRSMVENP01</v>
          </cell>
          <cell r="B192" t="str">
            <v>PPRVENP</v>
          </cell>
          <cell r="C192" t="str">
            <v>VP01</v>
          </cell>
          <cell r="D192" t="str">
            <v>VENUS PETIT</v>
          </cell>
          <cell r="E192" t="str">
            <v>SM - VENUS PETIT - VP01 - METRE LINEAIRE</v>
          </cell>
          <cell r="J192">
            <v>15.35</v>
          </cell>
          <cell r="K192">
            <v>15.35</v>
          </cell>
          <cell r="L192">
            <v>63</v>
          </cell>
          <cell r="M192">
            <v>52.5</v>
          </cell>
        </row>
        <row r="193">
          <cell r="A193" t="str">
            <v>PPRSMVENP02</v>
          </cell>
          <cell r="B193" t="str">
            <v>PPRVENP</v>
          </cell>
          <cell r="C193" t="str">
            <v>VP02</v>
          </cell>
          <cell r="D193" t="str">
            <v>VENUS PETIT</v>
          </cell>
          <cell r="E193" t="str">
            <v>SM - VENUS PETIT - VP02 - METRE LINEAIRE</v>
          </cell>
          <cell r="J193">
            <v>15.35</v>
          </cell>
          <cell r="K193">
            <v>15.35</v>
          </cell>
          <cell r="L193">
            <v>63</v>
          </cell>
          <cell r="M193">
            <v>52.5</v>
          </cell>
        </row>
        <row r="194">
          <cell r="A194" t="str">
            <v>PPRSMVENP03</v>
          </cell>
          <cell r="B194" t="str">
            <v>PPRVENP</v>
          </cell>
          <cell r="C194" t="str">
            <v>VP03</v>
          </cell>
          <cell r="D194" t="str">
            <v>VENUS PETIT</v>
          </cell>
          <cell r="E194" t="str">
            <v>SM - VENUS PETIT - VP03 - METRE LINEAIRE</v>
          </cell>
          <cell r="J194">
            <v>15.35</v>
          </cell>
          <cell r="K194">
            <v>15.35</v>
          </cell>
          <cell r="L194">
            <v>63</v>
          </cell>
          <cell r="M194">
            <v>52.5</v>
          </cell>
        </row>
        <row r="195">
          <cell r="A195" t="str">
            <v>PPRSMVENP04</v>
          </cell>
          <cell r="B195" t="str">
            <v>PPRVENP</v>
          </cell>
          <cell r="C195" t="str">
            <v>VP04</v>
          </cell>
          <cell r="D195" t="str">
            <v>VENUS PETIT</v>
          </cell>
          <cell r="E195" t="str">
            <v>SM - VENUS PETIT - VP04 - METRE LINEAIRE</v>
          </cell>
          <cell r="J195">
            <v>15.35</v>
          </cell>
          <cell r="K195">
            <v>15.35</v>
          </cell>
          <cell r="L195">
            <v>63</v>
          </cell>
          <cell r="M195">
            <v>52.5</v>
          </cell>
        </row>
        <row r="196">
          <cell r="A196" t="str">
            <v>PPRSMVENP05</v>
          </cell>
          <cell r="B196" t="str">
            <v>PPRVENP</v>
          </cell>
          <cell r="C196" t="str">
            <v>VP05</v>
          </cell>
          <cell r="D196" t="str">
            <v>VENUS PETIT</v>
          </cell>
          <cell r="E196" t="str">
            <v>SM - VENUS PETIT - VP05 - METRE LINEAIRE</v>
          </cell>
          <cell r="J196">
            <v>15.35</v>
          </cell>
          <cell r="K196">
            <v>15.35</v>
          </cell>
          <cell r="L196">
            <v>63</v>
          </cell>
          <cell r="M196">
            <v>52.5</v>
          </cell>
        </row>
      </sheetData>
      <sheetData sheetId="3">
        <row r="1">
          <cell r="C1" t="str">
            <v>AU 03/02/2022</v>
          </cell>
        </row>
        <row r="2">
          <cell r="A2" t="str">
            <v>REF Y2</v>
          </cell>
          <cell r="B2" t="str">
            <v>RÉFÉRENCE</v>
          </cell>
          <cell r="C2" t="str">
            <v>REF PP</v>
          </cell>
          <cell r="D2" t="str">
            <v>NOM</v>
          </cell>
          <cell r="E2" t="str">
            <v>LIBELLE PRODUIT</v>
          </cell>
          <cell r="F2" t="str">
            <v>FORMAT</v>
          </cell>
          <cell r="G2" t="str">
            <v>HAUTEURS / LONGUEURS CM</v>
          </cell>
          <cell r="H2" t="str">
            <v>LARGEURS CM</v>
          </cell>
          <cell r="I2" t="str">
            <v>surface m²</v>
          </cell>
          <cell r="J2" t="str">
            <v>Prix achat m²</v>
          </cell>
          <cell r="K2" t="str">
            <v>Prix achat Ressource modèle HT</v>
          </cell>
          <cell r="L2" t="str">
            <v>PRIX Public TTC</v>
          </cell>
          <cell r="M2" t="str">
            <v>PRIX Public HT</v>
          </cell>
        </row>
        <row r="3">
          <cell r="A3" t="str">
            <v>PPRANN01</v>
          </cell>
          <cell r="B3" t="str">
            <v>PPRANN</v>
          </cell>
          <cell r="C3" t="str">
            <v>AA01</v>
          </cell>
          <cell r="D3" t="str">
            <v>ANNA</v>
          </cell>
          <cell r="E3" t="str">
            <v>PP ANNA - AA01 - Lé</v>
          </cell>
          <cell r="F3" t="str">
            <v>LE</v>
          </cell>
          <cell r="G3" t="str">
            <v>300</v>
          </cell>
          <cell r="H3" t="str">
            <v>74</v>
          </cell>
          <cell r="I3">
            <v>2.2200000000000002</v>
          </cell>
          <cell r="J3">
            <v>10.43</v>
          </cell>
          <cell r="K3">
            <v>23.154600000000002</v>
          </cell>
          <cell r="L3">
            <v>95</v>
          </cell>
          <cell r="M3">
            <v>79.166666666666671</v>
          </cell>
        </row>
        <row r="4">
          <cell r="A4" t="str">
            <v>PPRANN02</v>
          </cell>
          <cell r="B4" t="str">
            <v>PPRANN</v>
          </cell>
          <cell r="C4" t="str">
            <v>AA02</v>
          </cell>
          <cell r="D4" t="str">
            <v>ANNA</v>
          </cell>
          <cell r="E4" t="str">
            <v>PP ANNA - AA02 - Lé</v>
          </cell>
          <cell r="F4" t="str">
            <v>LE</v>
          </cell>
          <cell r="G4" t="str">
            <v>300</v>
          </cell>
          <cell r="H4" t="str">
            <v>74</v>
          </cell>
          <cell r="I4">
            <v>2.2200000000000002</v>
          </cell>
          <cell r="J4">
            <v>10.43</v>
          </cell>
          <cell r="K4">
            <v>23.154600000000002</v>
          </cell>
          <cell r="L4">
            <v>95</v>
          </cell>
          <cell r="M4">
            <v>79.166666666666671</v>
          </cell>
        </row>
        <row r="5">
          <cell r="A5" t="str">
            <v>PPRANN03</v>
          </cell>
          <cell r="B5" t="str">
            <v>PPRANN</v>
          </cell>
          <cell r="C5" t="str">
            <v>AA03</v>
          </cell>
          <cell r="D5" t="str">
            <v>ANNA</v>
          </cell>
          <cell r="E5" t="str">
            <v>PP ANNA - AA03 - Lé</v>
          </cell>
          <cell r="F5" t="str">
            <v>LE</v>
          </cell>
          <cell r="G5" t="str">
            <v>300</v>
          </cell>
          <cell r="H5" t="str">
            <v>74</v>
          </cell>
          <cell r="I5">
            <v>2.2200000000000002</v>
          </cell>
          <cell r="J5">
            <v>10.43</v>
          </cell>
          <cell r="K5">
            <v>23.154600000000002</v>
          </cell>
          <cell r="L5">
            <v>95</v>
          </cell>
          <cell r="M5">
            <v>79.166666666666671</v>
          </cell>
        </row>
        <row r="6">
          <cell r="A6" t="str">
            <v>PPRANN04</v>
          </cell>
          <cell r="B6" t="str">
            <v>PPRANN</v>
          </cell>
          <cell r="C6" t="str">
            <v>AA04</v>
          </cell>
          <cell r="D6" t="str">
            <v>ANNA</v>
          </cell>
          <cell r="E6" t="str">
            <v>PP ANNA - AA04 - Lé</v>
          </cell>
          <cell r="F6" t="str">
            <v>LE</v>
          </cell>
          <cell r="G6" t="str">
            <v>300</v>
          </cell>
          <cell r="H6" t="str">
            <v>74</v>
          </cell>
          <cell r="I6">
            <v>2.2200000000000002</v>
          </cell>
          <cell r="J6">
            <v>10.43</v>
          </cell>
          <cell r="K6">
            <v>23.154600000000002</v>
          </cell>
          <cell r="L6">
            <v>95</v>
          </cell>
          <cell r="M6">
            <v>79.166666666666671</v>
          </cell>
        </row>
        <row r="7">
          <cell r="A7" t="str">
            <v>PPRANN05</v>
          </cell>
          <cell r="B7" t="str">
            <v>PPRANN</v>
          </cell>
          <cell r="C7" t="str">
            <v>AA05</v>
          </cell>
          <cell r="D7" t="str">
            <v>ANNA</v>
          </cell>
          <cell r="E7" t="str">
            <v>PP ANNA - AA05 - Lé</v>
          </cell>
          <cell r="F7" t="str">
            <v>LE</v>
          </cell>
          <cell r="G7" t="str">
            <v>300</v>
          </cell>
          <cell r="H7" t="str">
            <v>74</v>
          </cell>
          <cell r="I7">
            <v>2.2200000000000002</v>
          </cell>
          <cell r="J7">
            <v>10.43</v>
          </cell>
          <cell r="K7">
            <v>23.154600000000002</v>
          </cell>
          <cell r="L7">
            <v>95</v>
          </cell>
          <cell r="M7">
            <v>79.166666666666671</v>
          </cell>
        </row>
        <row r="8">
          <cell r="A8" t="str">
            <v>PPRANN06</v>
          </cell>
          <cell r="B8" t="str">
            <v>PPRANN</v>
          </cell>
          <cell r="C8" t="str">
            <v>AA06</v>
          </cell>
          <cell r="D8" t="str">
            <v>ANNA</v>
          </cell>
          <cell r="E8" t="str">
            <v>PP ANNA - AA06 - Lé</v>
          </cell>
          <cell r="F8" t="str">
            <v>LE</v>
          </cell>
          <cell r="G8" t="str">
            <v>300</v>
          </cell>
          <cell r="H8" t="str">
            <v>74</v>
          </cell>
          <cell r="I8">
            <v>2.2200000000000002</v>
          </cell>
          <cell r="J8">
            <v>10.43</v>
          </cell>
          <cell r="K8">
            <v>23.154600000000002</v>
          </cell>
          <cell r="L8">
            <v>95</v>
          </cell>
          <cell r="M8">
            <v>79.166666666666671</v>
          </cell>
        </row>
        <row r="9">
          <cell r="A9" t="str">
            <v>PPRANN07</v>
          </cell>
          <cell r="B9" t="str">
            <v>PPRANN</v>
          </cell>
          <cell r="C9" t="str">
            <v>AA07</v>
          </cell>
          <cell r="D9" t="str">
            <v>ANNA</v>
          </cell>
          <cell r="E9" t="str">
            <v>PP ANNA - AA07 - Lé</v>
          </cell>
          <cell r="F9" t="str">
            <v>LE</v>
          </cell>
          <cell r="G9" t="str">
            <v>300</v>
          </cell>
          <cell r="H9" t="str">
            <v>74</v>
          </cell>
          <cell r="I9">
            <v>2.2200000000000002</v>
          </cell>
          <cell r="J9">
            <v>10.43</v>
          </cell>
          <cell r="K9">
            <v>23.154600000000002</v>
          </cell>
          <cell r="L9">
            <v>95</v>
          </cell>
          <cell r="M9">
            <v>79.166666666666671</v>
          </cell>
        </row>
        <row r="10">
          <cell r="A10" t="str">
            <v>PPRCHAG01</v>
          </cell>
          <cell r="B10" t="str">
            <v>PPRCHAG</v>
          </cell>
          <cell r="C10" t="str">
            <v>CG01</v>
          </cell>
          <cell r="D10" t="str">
            <v>CHARMILLE GRAND</v>
          </cell>
          <cell r="E10" t="str">
            <v>PP CHARMILLE GRAND - CG01 - Lé</v>
          </cell>
          <cell r="F10" t="str">
            <v>LE</v>
          </cell>
          <cell r="G10" t="str">
            <v>300</v>
          </cell>
          <cell r="H10" t="str">
            <v>74</v>
          </cell>
          <cell r="I10">
            <v>2.2200000000000002</v>
          </cell>
          <cell r="J10">
            <v>10.43</v>
          </cell>
          <cell r="K10">
            <v>23.154600000000002</v>
          </cell>
          <cell r="L10">
            <v>95</v>
          </cell>
          <cell r="M10">
            <v>79.166666666666671</v>
          </cell>
        </row>
        <row r="11">
          <cell r="A11" t="str">
            <v>PPRCHAG02</v>
          </cell>
          <cell r="B11" t="str">
            <v>PPRCHAG</v>
          </cell>
          <cell r="C11" t="str">
            <v>CG02</v>
          </cell>
          <cell r="D11" t="str">
            <v>CHARMILLE GRAND</v>
          </cell>
          <cell r="E11" t="str">
            <v>PP CHARMILLE GRAND - CG02 - Lé</v>
          </cell>
          <cell r="F11" t="str">
            <v>LE</v>
          </cell>
          <cell r="G11" t="str">
            <v>300</v>
          </cell>
          <cell r="H11" t="str">
            <v>74</v>
          </cell>
          <cell r="I11">
            <v>2.2200000000000002</v>
          </cell>
          <cell r="J11">
            <v>10.43</v>
          </cell>
          <cell r="K11">
            <v>23.154600000000002</v>
          </cell>
          <cell r="L11">
            <v>95</v>
          </cell>
          <cell r="M11">
            <v>79.166666666666671</v>
          </cell>
        </row>
        <row r="12">
          <cell r="A12" t="str">
            <v>PPRCHAG03</v>
          </cell>
          <cell r="B12" t="str">
            <v>PPRCHAG</v>
          </cell>
          <cell r="C12" t="str">
            <v>CG03</v>
          </cell>
          <cell r="D12" t="str">
            <v>CHARMILLE GRAND</v>
          </cell>
          <cell r="E12" t="str">
            <v>PP CHARMILLE GRAND - CG03 - Lé</v>
          </cell>
          <cell r="F12" t="str">
            <v>LE</v>
          </cell>
          <cell r="G12" t="str">
            <v>300</v>
          </cell>
          <cell r="H12" t="str">
            <v>74</v>
          </cell>
          <cell r="I12">
            <v>2.2200000000000002</v>
          </cell>
          <cell r="J12">
            <v>10.43</v>
          </cell>
          <cell r="K12">
            <v>23.154600000000002</v>
          </cell>
          <cell r="L12">
            <v>95</v>
          </cell>
          <cell r="M12">
            <v>79.166666666666671</v>
          </cell>
        </row>
        <row r="13">
          <cell r="A13" t="str">
            <v>PPRCHAG04</v>
          </cell>
          <cell r="B13" t="str">
            <v>PPRCHAG</v>
          </cell>
          <cell r="C13" t="str">
            <v>CG04</v>
          </cell>
          <cell r="D13" t="str">
            <v>CHARMILLE GRAND</v>
          </cell>
          <cell r="E13" t="str">
            <v>PP CHARMILLE GRAND - CG04 - Lé</v>
          </cell>
          <cell r="F13" t="str">
            <v>LE</v>
          </cell>
          <cell r="G13" t="str">
            <v>300</v>
          </cell>
          <cell r="H13" t="str">
            <v>74</v>
          </cell>
          <cell r="I13">
            <v>2.2200000000000002</v>
          </cell>
          <cell r="J13">
            <v>10.43</v>
          </cell>
          <cell r="K13">
            <v>23.154600000000002</v>
          </cell>
          <cell r="L13">
            <v>95</v>
          </cell>
          <cell r="M13">
            <v>79.166666666666671</v>
          </cell>
        </row>
        <row r="14">
          <cell r="A14" t="str">
            <v>PPRCHAG05</v>
          </cell>
          <cell r="B14" t="str">
            <v>PPRCHAG</v>
          </cell>
          <cell r="C14" t="str">
            <v>CG05</v>
          </cell>
          <cell r="D14" t="str">
            <v>CHARMILLE GRAND</v>
          </cell>
          <cell r="E14" t="str">
            <v>PP CHARMILLE GRAND - CG05 - Lé</v>
          </cell>
          <cell r="F14" t="str">
            <v>LE</v>
          </cell>
          <cell r="G14" t="str">
            <v>300</v>
          </cell>
          <cell r="H14" t="str">
            <v>74</v>
          </cell>
          <cell r="I14">
            <v>2.2200000000000002</v>
          </cell>
          <cell r="J14">
            <v>10.43</v>
          </cell>
          <cell r="K14">
            <v>23.154600000000002</v>
          </cell>
          <cell r="L14">
            <v>95</v>
          </cell>
          <cell r="M14">
            <v>79.166666666666671</v>
          </cell>
        </row>
        <row r="15">
          <cell r="A15" t="str">
            <v>PPRCHAG06</v>
          </cell>
          <cell r="B15" t="str">
            <v>PPRCHAG</v>
          </cell>
          <cell r="C15" t="str">
            <v>CG06</v>
          </cell>
          <cell r="D15" t="str">
            <v>CHARMILLE GRAND</v>
          </cell>
          <cell r="E15" t="str">
            <v>PP CHARMILLE GRAND - CG06 - Lé</v>
          </cell>
          <cell r="F15" t="str">
            <v>LE</v>
          </cell>
          <cell r="G15" t="str">
            <v>300</v>
          </cell>
          <cell r="H15" t="str">
            <v>74</v>
          </cell>
          <cell r="I15">
            <v>2.2200000000000002</v>
          </cell>
          <cell r="J15">
            <v>10.43</v>
          </cell>
          <cell r="K15">
            <v>23.154600000000002</v>
          </cell>
          <cell r="L15">
            <v>95</v>
          </cell>
          <cell r="M15">
            <v>79.166666666666671</v>
          </cell>
        </row>
        <row r="16">
          <cell r="A16" t="str">
            <v>PPRCHAP01</v>
          </cell>
          <cell r="B16" t="str">
            <v>PPRCHAP</v>
          </cell>
          <cell r="C16" t="str">
            <v>CP01</v>
          </cell>
          <cell r="D16" t="str">
            <v>CHARMILLE PETIT</v>
          </cell>
          <cell r="E16" t="str">
            <v>PP CHARMILLE PETIT - CP01 - Lé</v>
          </cell>
          <cell r="F16" t="str">
            <v>LE</v>
          </cell>
          <cell r="G16" t="str">
            <v>300</v>
          </cell>
          <cell r="H16" t="str">
            <v>74</v>
          </cell>
          <cell r="I16">
            <v>2.2200000000000002</v>
          </cell>
          <cell r="J16">
            <v>10.43</v>
          </cell>
          <cell r="K16">
            <v>23.154600000000002</v>
          </cell>
          <cell r="L16">
            <v>95</v>
          </cell>
          <cell r="M16">
            <v>79.166666666666671</v>
          </cell>
        </row>
        <row r="17">
          <cell r="A17" t="str">
            <v>PPRCHAP02</v>
          </cell>
          <cell r="B17" t="str">
            <v>PPRCHAP</v>
          </cell>
          <cell r="C17" t="str">
            <v>CP02</v>
          </cell>
          <cell r="D17" t="str">
            <v>CHARMILLE PETIT</v>
          </cell>
          <cell r="E17" t="str">
            <v>PP CHARMILLE PETIT - CP02 - Lé</v>
          </cell>
          <cell r="F17" t="str">
            <v>LE</v>
          </cell>
          <cell r="G17" t="str">
            <v>300</v>
          </cell>
          <cell r="H17" t="str">
            <v>74</v>
          </cell>
          <cell r="I17">
            <v>2.2200000000000002</v>
          </cell>
          <cell r="J17">
            <v>10.43</v>
          </cell>
          <cell r="K17">
            <v>23.154600000000002</v>
          </cell>
          <cell r="L17">
            <v>95</v>
          </cell>
          <cell r="M17">
            <v>79.166666666666671</v>
          </cell>
        </row>
        <row r="18">
          <cell r="A18" t="str">
            <v>PPRCHAP03</v>
          </cell>
          <cell r="B18" t="str">
            <v>PPRCHAP</v>
          </cell>
          <cell r="C18" t="str">
            <v>CP03</v>
          </cell>
          <cell r="D18" t="str">
            <v>CHARMILLE PETIT</v>
          </cell>
          <cell r="E18" t="str">
            <v>PP CHARMILLE PETIT - CP03 - Lé</v>
          </cell>
          <cell r="F18" t="str">
            <v>LE</v>
          </cell>
          <cell r="G18" t="str">
            <v>300</v>
          </cell>
          <cell r="H18" t="str">
            <v>74</v>
          </cell>
          <cell r="I18">
            <v>2.2200000000000002</v>
          </cell>
          <cell r="J18">
            <v>10.43</v>
          </cell>
          <cell r="K18">
            <v>23.154600000000002</v>
          </cell>
          <cell r="L18">
            <v>95</v>
          </cell>
          <cell r="M18">
            <v>79.166666666666671</v>
          </cell>
        </row>
        <row r="19">
          <cell r="A19" t="str">
            <v>PPRCHAP04</v>
          </cell>
          <cell r="B19" t="str">
            <v>PPRCHAP</v>
          </cell>
          <cell r="C19" t="str">
            <v>CP04</v>
          </cell>
          <cell r="D19" t="str">
            <v>CHARMILLE PETIT</v>
          </cell>
          <cell r="E19" t="str">
            <v>PP CHARMILLE PETIT - CP04 - Lé</v>
          </cell>
          <cell r="F19" t="str">
            <v>LE</v>
          </cell>
          <cell r="G19" t="str">
            <v>300</v>
          </cell>
          <cell r="H19" t="str">
            <v>74</v>
          </cell>
          <cell r="I19">
            <v>2.2200000000000002</v>
          </cell>
          <cell r="J19">
            <v>10.43</v>
          </cell>
          <cell r="K19">
            <v>23.154600000000002</v>
          </cell>
          <cell r="L19">
            <v>95</v>
          </cell>
          <cell r="M19">
            <v>79.166666666666671</v>
          </cell>
        </row>
        <row r="20">
          <cell r="A20" t="str">
            <v>PPRCHAP05</v>
          </cell>
          <cell r="B20" t="str">
            <v>PPRCHAP</v>
          </cell>
          <cell r="C20" t="str">
            <v>CP05</v>
          </cell>
          <cell r="D20" t="str">
            <v>CHARMILLE PETIT</v>
          </cell>
          <cell r="E20" t="str">
            <v>PP CHARMILLE PETIT - CP05 - Lé</v>
          </cell>
          <cell r="F20" t="str">
            <v>LE</v>
          </cell>
          <cell r="G20" t="str">
            <v>300</v>
          </cell>
          <cell r="H20" t="str">
            <v>74</v>
          </cell>
          <cell r="I20">
            <v>2.2200000000000002</v>
          </cell>
          <cell r="J20">
            <v>10.43</v>
          </cell>
          <cell r="K20">
            <v>23.154600000000002</v>
          </cell>
          <cell r="L20">
            <v>95</v>
          </cell>
          <cell r="M20">
            <v>79.166666666666671</v>
          </cell>
        </row>
        <row r="21">
          <cell r="A21" t="str">
            <v>PPRCHAP06</v>
          </cell>
          <cell r="B21" t="str">
            <v>PPRCHAP</v>
          </cell>
          <cell r="C21" t="str">
            <v>CP06</v>
          </cell>
          <cell r="D21" t="str">
            <v>CHARMILLE PETIT</v>
          </cell>
          <cell r="E21" t="str">
            <v>PP CHARMILLE PETIT - CP06 - Lé</v>
          </cell>
          <cell r="F21" t="str">
            <v>LE</v>
          </cell>
          <cell r="G21" t="str">
            <v>300</v>
          </cell>
          <cell r="H21" t="str">
            <v>74</v>
          </cell>
          <cell r="I21">
            <v>2.2200000000000002</v>
          </cell>
          <cell r="J21">
            <v>10.43</v>
          </cell>
          <cell r="K21">
            <v>23.154600000000002</v>
          </cell>
          <cell r="L21">
            <v>95</v>
          </cell>
          <cell r="M21">
            <v>79.166666666666671</v>
          </cell>
        </row>
        <row r="22">
          <cell r="A22" t="str">
            <v>PPRDEM01</v>
          </cell>
          <cell r="B22" t="str">
            <v>PPRDEM</v>
          </cell>
          <cell r="C22" t="str">
            <v>D01</v>
          </cell>
          <cell r="D22" t="str">
            <v>DEMOISELLES</v>
          </cell>
          <cell r="E22" t="str">
            <v>PP DEMOISELLES - D01 - LE</v>
          </cell>
          <cell r="F22" t="str">
            <v>LE</v>
          </cell>
          <cell r="G22" t="str">
            <v>300</v>
          </cell>
          <cell r="H22" t="str">
            <v>74</v>
          </cell>
          <cell r="I22">
            <v>2.2200000000000002</v>
          </cell>
          <cell r="J22">
            <v>10.43</v>
          </cell>
          <cell r="K22">
            <v>23.154600000000002</v>
          </cell>
          <cell r="L22">
            <v>95</v>
          </cell>
          <cell r="M22">
            <v>79.166666666666671</v>
          </cell>
        </row>
        <row r="23">
          <cell r="A23" t="str">
            <v>PPRDEM02</v>
          </cell>
          <cell r="B23" t="str">
            <v>PPRDEM</v>
          </cell>
          <cell r="C23" t="str">
            <v>D02</v>
          </cell>
          <cell r="D23" t="str">
            <v>DEMOISELLES</v>
          </cell>
          <cell r="E23" t="str">
            <v>PP DEMOISELLES - D02 - LE</v>
          </cell>
          <cell r="F23" t="str">
            <v xml:space="preserve">LE </v>
          </cell>
          <cell r="G23" t="str">
            <v>300</v>
          </cell>
          <cell r="H23" t="str">
            <v>74</v>
          </cell>
          <cell r="I23">
            <v>2.2200000000000002</v>
          </cell>
          <cell r="J23">
            <v>10.43</v>
          </cell>
          <cell r="K23">
            <v>23.154600000000002</v>
          </cell>
          <cell r="L23">
            <v>95</v>
          </cell>
          <cell r="M23">
            <v>79.166666666666671</v>
          </cell>
        </row>
        <row r="24">
          <cell r="A24" t="str">
            <v>PPRDEM03</v>
          </cell>
          <cell r="B24" t="str">
            <v>PPRDEM</v>
          </cell>
          <cell r="C24" t="str">
            <v>D03</v>
          </cell>
          <cell r="D24" t="str">
            <v>DEMOISELLES</v>
          </cell>
          <cell r="E24" t="str">
            <v>PP DEMOISELLES - D03 - LE</v>
          </cell>
          <cell r="F24" t="str">
            <v>LE</v>
          </cell>
          <cell r="G24" t="str">
            <v>300</v>
          </cell>
          <cell r="H24" t="str">
            <v>74</v>
          </cell>
          <cell r="I24">
            <v>2.2200000000000002</v>
          </cell>
          <cell r="J24">
            <v>10.43</v>
          </cell>
          <cell r="K24">
            <v>23.154600000000002</v>
          </cell>
          <cell r="L24">
            <v>95</v>
          </cell>
          <cell r="M24">
            <v>79.166666666666671</v>
          </cell>
        </row>
        <row r="25">
          <cell r="A25" t="str">
            <v>PPRDEM04</v>
          </cell>
          <cell r="B25" t="str">
            <v>PPRDEM</v>
          </cell>
          <cell r="C25" t="str">
            <v>D04</v>
          </cell>
          <cell r="D25" t="str">
            <v>DEMOISELLES</v>
          </cell>
          <cell r="E25" t="str">
            <v>PP DEMOISELLES - D04 - LE</v>
          </cell>
          <cell r="F25" t="str">
            <v>LE</v>
          </cell>
          <cell r="G25" t="str">
            <v>300</v>
          </cell>
          <cell r="H25" t="str">
            <v>74</v>
          </cell>
          <cell r="I25">
            <v>2.2200000000000002</v>
          </cell>
          <cell r="J25">
            <v>10.43</v>
          </cell>
          <cell r="K25">
            <v>23.154600000000002</v>
          </cell>
          <cell r="L25">
            <v>95</v>
          </cell>
          <cell r="M25">
            <v>79.166666666666671</v>
          </cell>
        </row>
        <row r="26">
          <cell r="A26" t="str">
            <v>PPRDEM05</v>
          </cell>
          <cell r="B26" t="str">
            <v>PPRDEM</v>
          </cell>
          <cell r="C26" t="str">
            <v>D05</v>
          </cell>
          <cell r="D26" t="str">
            <v>DEMOISELLES</v>
          </cell>
          <cell r="E26" t="str">
            <v>PP DEMOISELLES - D05 - LE</v>
          </cell>
          <cell r="F26" t="str">
            <v>LE</v>
          </cell>
          <cell r="G26" t="str">
            <v>300</v>
          </cell>
          <cell r="H26" t="str">
            <v>74</v>
          </cell>
          <cell r="I26">
            <v>2.2200000000000002</v>
          </cell>
          <cell r="J26">
            <v>10.43</v>
          </cell>
          <cell r="K26">
            <v>23.154600000000002</v>
          </cell>
          <cell r="L26">
            <v>95</v>
          </cell>
          <cell r="M26">
            <v>79.166666666666671</v>
          </cell>
        </row>
        <row r="27">
          <cell r="A27" t="str">
            <v>PPREST07</v>
          </cell>
          <cell r="B27" t="str">
            <v>PPREST</v>
          </cell>
          <cell r="C27" t="str">
            <v>ES07</v>
          </cell>
          <cell r="D27" t="str">
            <v>ESTAMPE</v>
          </cell>
          <cell r="E27" t="str">
            <v>PP ESTAMPE - ES07 - Lé</v>
          </cell>
          <cell r="F27" t="str">
            <v>LE</v>
          </cell>
          <cell r="G27" t="str">
            <v>300</v>
          </cell>
          <cell r="H27" t="str">
            <v>74</v>
          </cell>
          <cell r="I27">
            <v>2.2200000000000002</v>
          </cell>
          <cell r="J27">
            <v>10.43</v>
          </cell>
          <cell r="K27">
            <v>23.154600000000002</v>
          </cell>
          <cell r="L27">
            <v>95</v>
          </cell>
          <cell r="M27">
            <v>79.166666666666671</v>
          </cell>
        </row>
        <row r="28">
          <cell r="A28" t="str">
            <v>PPREST08</v>
          </cell>
          <cell r="B28" t="str">
            <v>PPREST</v>
          </cell>
          <cell r="C28" t="str">
            <v>ES08</v>
          </cell>
          <cell r="D28" t="str">
            <v>ESTAMPE</v>
          </cell>
          <cell r="E28" t="str">
            <v>PP ESTAMPE - ES08 - Lé</v>
          </cell>
          <cell r="F28" t="str">
            <v>LE</v>
          </cell>
          <cell r="G28" t="str">
            <v>300</v>
          </cell>
          <cell r="H28" t="str">
            <v>74</v>
          </cell>
          <cell r="I28">
            <v>2.2200000000000002</v>
          </cell>
          <cell r="J28">
            <v>10.43</v>
          </cell>
          <cell r="K28">
            <v>23.154600000000002</v>
          </cell>
          <cell r="L28">
            <v>95</v>
          </cell>
          <cell r="M28">
            <v>79.166666666666671</v>
          </cell>
        </row>
        <row r="29">
          <cell r="A29" t="str">
            <v>PPRGES01</v>
          </cell>
          <cell r="B29" t="str">
            <v>PPRGES</v>
          </cell>
          <cell r="C29" t="str">
            <v>GE01</v>
          </cell>
          <cell r="D29" t="str">
            <v>GRANDS ESPACES</v>
          </cell>
          <cell r="E29" t="str">
            <v>PP GRANDS ESPACES - GE01 - Lé</v>
          </cell>
          <cell r="F29" t="str">
            <v>LE</v>
          </cell>
          <cell r="G29" t="str">
            <v>300</v>
          </cell>
          <cell r="H29" t="str">
            <v>74</v>
          </cell>
          <cell r="I29">
            <v>2.2200000000000002</v>
          </cell>
          <cell r="J29">
            <v>10.43</v>
          </cell>
          <cell r="K29">
            <v>23.154600000000002</v>
          </cell>
          <cell r="L29">
            <v>95</v>
          </cell>
          <cell r="M29">
            <v>79.166666666666671</v>
          </cell>
        </row>
        <row r="30">
          <cell r="A30" t="str">
            <v>PPRGES02</v>
          </cell>
          <cell r="B30" t="str">
            <v>PPRGES</v>
          </cell>
          <cell r="C30" t="str">
            <v>GE02</v>
          </cell>
          <cell r="D30" t="str">
            <v>GRANDS ESPACES</v>
          </cell>
          <cell r="E30" t="str">
            <v>PP GRANDS ESPACES - GE02 - Lé</v>
          </cell>
          <cell r="F30" t="str">
            <v>LE</v>
          </cell>
          <cell r="G30" t="str">
            <v>300</v>
          </cell>
          <cell r="H30" t="str">
            <v>74</v>
          </cell>
          <cell r="I30">
            <v>2.2200000000000002</v>
          </cell>
          <cell r="J30">
            <v>10.43</v>
          </cell>
          <cell r="K30">
            <v>23.154600000000002</v>
          </cell>
          <cell r="L30">
            <v>95</v>
          </cell>
          <cell r="M30">
            <v>79.166666666666671</v>
          </cell>
        </row>
        <row r="31">
          <cell r="A31" t="str">
            <v>PPRGES03</v>
          </cell>
          <cell r="B31" t="str">
            <v>PPRGES</v>
          </cell>
          <cell r="C31" t="str">
            <v>GE03</v>
          </cell>
          <cell r="D31" t="str">
            <v>GRANDS ESPACES</v>
          </cell>
          <cell r="E31" t="str">
            <v>PP GRANDS ESPACES - GE03 - Lé</v>
          </cell>
          <cell r="F31" t="str">
            <v>LE</v>
          </cell>
          <cell r="G31" t="str">
            <v>300</v>
          </cell>
          <cell r="H31" t="str">
            <v>74</v>
          </cell>
          <cell r="I31">
            <v>2.2200000000000002</v>
          </cell>
          <cell r="J31">
            <v>10.43</v>
          </cell>
          <cell r="K31">
            <v>23.154600000000002</v>
          </cell>
          <cell r="L31">
            <v>95</v>
          </cell>
          <cell r="M31">
            <v>79.166666666666671</v>
          </cell>
        </row>
        <row r="32">
          <cell r="A32" t="str">
            <v>PPRGES04</v>
          </cell>
          <cell r="B32" t="str">
            <v>PPRGES</v>
          </cell>
          <cell r="C32" t="str">
            <v>GE04</v>
          </cell>
          <cell r="D32" t="str">
            <v>GRANDS ESPACES</v>
          </cell>
          <cell r="E32" t="str">
            <v>PP GRANDS ESPACES - GE04 - Lé</v>
          </cell>
          <cell r="F32" t="str">
            <v>LE</v>
          </cell>
          <cell r="G32" t="str">
            <v>300</v>
          </cell>
          <cell r="H32" t="str">
            <v>74</v>
          </cell>
          <cell r="I32">
            <v>2.2200000000000002</v>
          </cell>
          <cell r="J32">
            <v>10.43</v>
          </cell>
          <cell r="K32">
            <v>23.154600000000002</v>
          </cell>
          <cell r="L32">
            <v>95</v>
          </cell>
          <cell r="M32">
            <v>79.166666666666671</v>
          </cell>
        </row>
        <row r="33">
          <cell r="A33" t="str">
            <v>PPRHFO01</v>
          </cell>
          <cell r="B33" t="str">
            <v>PPRHFO</v>
          </cell>
          <cell r="C33" t="str">
            <v>HF01</v>
          </cell>
          <cell r="D33" t="str">
            <v>HERBES FOLLES</v>
          </cell>
          <cell r="E33" t="str">
            <v>PP HERBES FOLLES - HF01 - Lé</v>
          </cell>
          <cell r="F33" t="str">
            <v>LE</v>
          </cell>
          <cell r="G33" t="str">
            <v>300</v>
          </cell>
          <cell r="H33" t="str">
            <v>74</v>
          </cell>
          <cell r="I33">
            <v>2.2200000000000002</v>
          </cell>
          <cell r="J33">
            <v>10.43</v>
          </cell>
          <cell r="K33">
            <v>23.154600000000002</v>
          </cell>
          <cell r="L33">
            <v>95</v>
          </cell>
          <cell r="M33">
            <v>79.166666666666671</v>
          </cell>
        </row>
        <row r="34">
          <cell r="A34" t="str">
            <v>PPRHFO02</v>
          </cell>
          <cell r="B34" t="str">
            <v>PPRHFO</v>
          </cell>
          <cell r="C34" t="str">
            <v>HF02</v>
          </cell>
          <cell r="D34" t="str">
            <v>HERBES FOLLES</v>
          </cell>
          <cell r="E34" t="str">
            <v>PP HERBES FOLLES - HF02 - Lé</v>
          </cell>
          <cell r="F34" t="str">
            <v>LE</v>
          </cell>
          <cell r="G34" t="str">
            <v>300</v>
          </cell>
          <cell r="H34" t="str">
            <v>74</v>
          </cell>
          <cell r="I34">
            <v>2.2200000000000002</v>
          </cell>
          <cell r="J34">
            <v>10.43</v>
          </cell>
          <cell r="K34">
            <v>23.154600000000002</v>
          </cell>
          <cell r="L34">
            <v>95</v>
          </cell>
          <cell r="M34">
            <v>79.166666666666671</v>
          </cell>
        </row>
        <row r="35">
          <cell r="A35" t="str">
            <v>PPRHFO03</v>
          </cell>
          <cell r="B35" t="str">
            <v>PPRHFO</v>
          </cell>
          <cell r="C35" t="str">
            <v>HF03</v>
          </cell>
          <cell r="D35" t="str">
            <v>HERBES FOLLES</v>
          </cell>
          <cell r="E35" t="str">
            <v>PP HERBES FOLLES - HF03 - Lé</v>
          </cell>
          <cell r="F35" t="str">
            <v>LE</v>
          </cell>
          <cell r="G35" t="str">
            <v>300</v>
          </cell>
          <cell r="H35" t="str">
            <v>74</v>
          </cell>
          <cell r="I35">
            <v>2.2200000000000002</v>
          </cell>
          <cell r="J35">
            <v>10.43</v>
          </cell>
          <cell r="K35">
            <v>23.154600000000002</v>
          </cell>
          <cell r="L35">
            <v>95</v>
          </cell>
          <cell r="M35">
            <v>79.166666666666671</v>
          </cell>
        </row>
        <row r="36">
          <cell r="A36" t="str">
            <v>PPRHFO04</v>
          </cell>
          <cell r="B36" t="str">
            <v>PPRHFO</v>
          </cell>
          <cell r="C36" t="str">
            <v>HF04</v>
          </cell>
          <cell r="D36" t="str">
            <v>HERBES FOLLES</v>
          </cell>
          <cell r="E36" t="str">
            <v>PP HERBES FOLLES - HF04 - Lé</v>
          </cell>
          <cell r="F36" t="str">
            <v>LE</v>
          </cell>
          <cell r="G36" t="str">
            <v>300</v>
          </cell>
          <cell r="H36" t="str">
            <v>74</v>
          </cell>
          <cell r="I36">
            <v>2.2200000000000002</v>
          </cell>
          <cell r="J36">
            <v>10.43</v>
          </cell>
          <cell r="K36">
            <v>23.154600000000002</v>
          </cell>
          <cell r="L36">
            <v>95</v>
          </cell>
          <cell r="M36">
            <v>79.166666666666671</v>
          </cell>
        </row>
        <row r="37">
          <cell r="A37" t="str">
            <v>PPRHFO05</v>
          </cell>
          <cell r="B37" t="str">
            <v>PPRHFO</v>
          </cell>
          <cell r="C37" t="str">
            <v>HF05</v>
          </cell>
          <cell r="D37" t="str">
            <v>HERBES FOLLES</v>
          </cell>
          <cell r="E37" t="str">
            <v>PP HERBES FOLLES - HF05 - Lé</v>
          </cell>
          <cell r="F37" t="str">
            <v>LE</v>
          </cell>
          <cell r="G37" t="str">
            <v>300</v>
          </cell>
          <cell r="H37" t="str">
            <v>74</v>
          </cell>
          <cell r="I37">
            <v>2.2200000000000002</v>
          </cell>
          <cell r="J37">
            <v>10.43</v>
          </cell>
          <cell r="K37">
            <v>23.154600000000002</v>
          </cell>
          <cell r="L37">
            <v>95</v>
          </cell>
          <cell r="M37">
            <v>79.166666666666671</v>
          </cell>
        </row>
        <row r="38">
          <cell r="A38" t="str">
            <v>PPRHFO06</v>
          </cell>
          <cell r="B38" t="str">
            <v>PPRHFO</v>
          </cell>
          <cell r="C38" t="str">
            <v>HF06</v>
          </cell>
          <cell r="D38" t="str">
            <v>HERBES FOLLES</v>
          </cell>
          <cell r="E38" t="str">
            <v>PP HERBES FOLLES - HF06 - Lé</v>
          </cell>
          <cell r="F38" t="str">
            <v>LE</v>
          </cell>
          <cell r="G38" t="str">
            <v>300</v>
          </cell>
          <cell r="H38" t="str">
            <v>74</v>
          </cell>
          <cell r="I38">
            <v>2.2200000000000002</v>
          </cell>
          <cell r="J38">
            <v>10.43</v>
          </cell>
          <cell r="K38">
            <v>23.154600000000002</v>
          </cell>
          <cell r="L38">
            <v>95</v>
          </cell>
          <cell r="M38">
            <v>79.166666666666671</v>
          </cell>
        </row>
        <row r="39">
          <cell r="A39" t="str">
            <v>PPRHFO07</v>
          </cell>
          <cell r="B39" t="str">
            <v>PPRHFO</v>
          </cell>
          <cell r="C39" t="str">
            <v>HF07</v>
          </cell>
          <cell r="D39" t="str">
            <v>HERBES FOLLES</v>
          </cell>
          <cell r="E39" t="str">
            <v>PP HERBES FOLLES - HF07 - Lé</v>
          </cell>
          <cell r="F39" t="str">
            <v>LE</v>
          </cell>
          <cell r="G39" t="str">
            <v>300</v>
          </cell>
          <cell r="H39" t="str">
            <v>74</v>
          </cell>
          <cell r="I39">
            <v>2.2200000000000002</v>
          </cell>
          <cell r="J39">
            <v>10.43</v>
          </cell>
          <cell r="K39">
            <v>23.154600000000002</v>
          </cell>
          <cell r="L39">
            <v>95</v>
          </cell>
          <cell r="M39">
            <v>79.166666666666671</v>
          </cell>
        </row>
        <row r="40">
          <cell r="A40" t="str">
            <v>PPRHFO08</v>
          </cell>
          <cell r="B40" t="str">
            <v>PPRHFO</v>
          </cell>
          <cell r="C40" t="str">
            <v>HF08</v>
          </cell>
          <cell r="D40" t="str">
            <v>HERBES FOLLES</v>
          </cell>
          <cell r="E40" t="str">
            <v>PP HERBES FOLLES - HF08 - Lé</v>
          </cell>
          <cell r="F40" t="str">
            <v>LE</v>
          </cell>
          <cell r="G40" t="str">
            <v>300</v>
          </cell>
          <cell r="H40" t="str">
            <v>74</v>
          </cell>
          <cell r="I40">
            <v>2.2200000000000002</v>
          </cell>
          <cell r="J40">
            <v>10.43</v>
          </cell>
          <cell r="K40">
            <v>23.154600000000002</v>
          </cell>
          <cell r="L40">
            <v>95</v>
          </cell>
          <cell r="M40">
            <v>79.166666666666671</v>
          </cell>
        </row>
        <row r="41">
          <cell r="A41" t="str">
            <v>PPRHFO09</v>
          </cell>
          <cell r="B41" t="str">
            <v>PPRHFO</v>
          </cell>
          <cell r="C41" t="str">
            <v>HF09</v>
          </cell>
          <cell r="D41" t="str">
            <v>HERBES FOLLES</v>
          </cell>
          <cell r="E41" t="str">
            <v>PP HERBES FOLLES - HF09 - Lé</v>
          </cell>
          <cell r="F41" t="str">
            <v>LE</v>
          </cell>
          <cell r="G41" t="str">
            <v>300</v>
          </cell>
          <cell r="H41" t="str">
            <v>74</v>
          </cell>
          <cell r="I41">
            <v>2.2200000000000002</v>
          </cell>
          <cell r="J41">
            <v>10.43</v>
          </cell>
          <cell r="K41">
            <v>23.154600000000002</v>
          </cell>
          <cell r="L41">
            <v>95</v>
          </cell>
          <cell r="M41">
            <v>79.166666666666671</v>
          </cell>
        </row>
        <row r="42">
          <cell r="A42" t="str">
            <v>PPRNUEG01</v>
          </cell>
          <cell r="B42" t="str">
            <v>PPRNUEG</v>
          </cell>
          <cell r="C42" t="str">
            <v>NG01</v>
          </cell>
          <cell r="D42" t="str">
            <v>NUEE GRAND</v>
          </cell>
          <cell r="E42" t="str">
            <v>PP NUEE GRAND - NG01 - Lé</v>
          </cell>
          <cell r="F42" t="str">
            <v>LE</v>
          </cell>
          <cell r="G42" t="str">
            <v>300</v>
          </cell>
          <cell r="H42" t="str">
            <v>74</v>
          </cell>
          <cell r="I42">
            <v>2.2200000000000002</v>
          </cell>
          <cell r="J42">
            <v>10.43</v>
          </cell>
          <cell r="K42">
            <v>23.154600000000002</v>
          </cell>
          <cell r="L42">
            <v>95</v>
          </cell>
          <cell r="M42">
            <v>79.166666666666671</v>
          </cell>
        </row>
        <row r="43">
          <cell r="A43" t="str">
            <v>PPRNUEG02</v>
          </cell>
          <cell r="B43" t="str">
            <v>PPRNUEG</v>
          </cell>
          <cell r="C43" t="str">
            <v>NG02</v>
          </cell>
          <cell r="D43" t="str">
            <v>NUEE GRAND</v>
          </cell>
          <cell r="E43" t="str">
            <v>PP NUEE GRAND - NG02 - Lé</v>
          </cell>
          <cell r="F43" t="str">
            <v>LE</v>
          </cell>
          <cell r="G43" t="str">
            <v>300</v>
          </cell>
          <cell r="H43" t="str">
            <v>74</v>
          </cell>
          <cell r="I43">
            <v>2.2200000000000002</v>
          </cell>
          <cell r="J43">
            <v>10.43</v>
          </cell>
          <cell r="K43">
            <v>23.154600000000002</v>
          </cell>
          <cell r="L43">
            <v>95</v>
          </cell>
          <cell r="M43">
            <v>79.166666666666671</v>
          </cell>
        </row>
        <row r="44">
          <cell r="A44" t="str">
            <v>PPRNUEG03</v>
          </cell>
          <cell r="B44" t="str">
            <v>PPRNUEG</v>
          </cell>
          <cell r="C44" t="str">
            <v>NG03</v>
          </cell>
          <cell r="D44" t="str">
            <v>NUEE GRAND</v>
          </cell>
          <cell r="E44" t="str">
            <v>PP NUEE GRAND - NG03 - Lé</v>
          </cell>
          <cell r="F44" t="str">
            <v>LE</v>
          </cell>
          <cell r="G44" t="str">
            <v>300</v>
          </cell>
          <cell r="H44" t="str">
            <v>74</v>
          </cell>
          <cell r="I44">
            <v>2.2200000000000002</v>
          </cell>
          <cell r="J44">
            <v>10.43</v>
          </cell>
          <cell r="K44">
            <v>23.154600000000002</v>
          </cell>
          <cell r="L44">
            <v>95</v>
          </cell>
          <cell r="M44">
            <v>79.166666666666671</v>
          </cell>
        </row>
        <row r="45">
          <cell r="A45" t="str">
            <v>PPRNUEG04</v>
          </cell>
          <cell r="B45" t="str">
            <v>PPRNUEG</v>
          </cell>
          <cell r="C45" t="str">
            <v>NG04</v>
          </cell>
          <cell r="D45" t="str">
            <v>NUEE GRAND</v>
          </cell>
          <cell r="E45" t="str">
            <v>PP NUEE GRAND - NG04 - Lé</v>
          </cell>
          <cell r="F45" t="str">
            <v>LE</v>
          </cell>
          <cell r="G45" t="str">
            <v>300</v>
          </cell>
          <cell r="H45" t="str">
            <v>74</v>
          </cell>
          <cell r="I45">
            <v>2.2200000000000002</v>
          </cell>
          <cell r="J45">
            <v>10.43</v>
          </cell>
          <cell r="K45">
            <v>23.154600000000002</v>
          </cell>
          <cell r="L45">
            <v>95</v>
          </cell>
          <cell r="M45">
            <v>79.166666666666671</v>
          </cell>
        </row>
        <row r="46">
          <cell r="A46" t="str">
            <v>PPRNUEG05</v>
          </cell>
          <cell r="B46" t="str">
            <v>PPRNUEG</v>
          </cell>
          <cell r="C46" t="str">
            <v>NG05</v>
          </cell>
          <cell r="D46" t="str">
            <v>NUEE GRAND</v>
          </cell>
          <cell r="E46" t="str">
            <v>PP NUEE GRAND - NG05 - Lé</v>
          </cell>
          <cell r="F46" t="str">
            <v>LE</v>
          </cell>
          <cell r="G46" t="str">
            <v>300</v>
          </cell>
          <cell r="H46" t="str">
            <v>74</v>
          </cell>
          <cell r="I46">
            <v>2.2200000000000002</v>
          </cell>
          <cell r="J46">
            <v>10.43</v>
          </cell>
          <cell r="K46">
            <v>23.154600000000002</v>
          </cell>
          <cell r="L46">
            <v>95</v>
          </cell>
          <cell r="M46">
            <v>79.166666666666671</v>
          </cell>
        </row>
        <row r="47">
          <cell r="A47" t="str">
            <v>PPRNUEG06</v>
          </cell>
          <cell r="B47" t="str">
            <v>PPRNUEG</v>
          </cell>
          <cell r="C47" t="str">
            <v>NG06</v>
          </cell>
          <cell r="D47" t="str">
            <v>NUEE GRAND</v>
          </cell>
          <cell r="E47" t="str">
            <v>PP NUEE GRAND - NG06 - Lé</v>
          </cell>
          <cell r="F47" t="str">
            <v>LE</v>
          </cell>
          <cell r="G47" t="str">
            <v>300</v>
          </cell>
          <cell r="H47" t="str">
            <v>74</v>
          </cell>
          <cell r="I47">
            <v>2.2200000000000002</v>
          </cell>
          <cell r="J47">
            <v>10.43</v>
          </cell>
          <cell r="K47">
            <v>23.154600000000002</v>
          </cell>
          <cell r="L47">
            <v>95</v>
          </cell>
          <cell r="M47">
            <v>79.166666666666671</v>
          </cell>
        </row>
        <row r="48">
          <cell r="A48" t="str">
            <v>PPRNUEG07</v>
          </cell>
          <cell r="B48" t="str">
            <v>PPRNUEG</v>
          </cell>
          <cell r="C48" t="str">
            <v>NG07</v>
          </cell>
          <cell r="D48" t="str">
            <v>NUEE GRAND</v>
          </cell>
          <cell r="E48" t="str">
            <v>PP NUEE GRAND - NG07 - Lé</v>
          </cell>
          <cell r="F48" t="str">
            <v>LE</v>
          </cell>
          <cell r="G48" t="str">
            <v>300</v>
          </cell>
          <cell r="H48" t="str">
            <v>74</v>
          </cell>
          <cell r="I48">
            <v>2.2200000000000002</v>
          </cell>
          <cell r="J48">
            <v>10.43</v>
          </cell>
          <cell r="K48">
            <v>23.154600000000002</v>
          </cell>
          <cell r="L48">
            <v>95</v>
          </cell>
          <cell r="M48">
            <v>79.166666666666671</v>
          </cell>
        </row>
        <row r="49">
          <cell r="A49" t="str">
            <v>PPRNUEP01</v>
          </cell>
          <cell r="B49" t="str">
            <v>PPRNUEP</v>
          </cell>
          <cell r="C49" t="str">
            <v>NP01</v>
          </cell>
          <cell r="D49" t="str">
            <v>NUEE PETIT</v>
          </cell>
          <cell r="E49" t="str">
            <v>PP NUEE PETIT - NP01 - ROULEAU</v>
          </cell>
          <cell r="F49" t="str">
            <v>ROULEAU</v>
          </cell>
          <cell r="G49" t="str">
            <v>1000</v>
          </cell>
          <cell r="H49" t="str">
            <v>74</v>
          </cell>
          <cell r="I49">
            <v>7.4</v>
          </cell>
          <cell r="J49">
            <v>10.43</v>
          </cell>
          <cell r="K49">
            <v>77.182000000000002</v>
          </cell>
          <cell r="L49">
            <v>315</v>
          </cell>
          <cell r="M49">
            <v>262.5</v>
          </cell>
        </row>
        <row r="50">
          <cell r="A50" t="str">
            <v>PPRNUEP02</v>
          </cell>
          <cell r="B50" t="str">
            <v>PPRNUEP</v>
          </cell>
          <cell r="C50" t="str">
            <v>NP02</v>
          </cell>
          <cell r="D50" t="str">
            <v>NUEE PETIT</v>
          </cell>
          <cell r="E50" t="str">
            <v>PP NUEE PETIT - NP02 - ROULEAU</v>
          </cell>
          <cell r="F50" t="str">
            <v>ROULEAU</v>
          </cell>
          <cell r="G50" t="str">
            <v>1000</v>
          </cell>
          <cell r="H50" t="str">
            <v>74</v>
          </cell>
          <cell r="I50">
            <v>7.4</v>
          </cell>
          <cell r="J50">
            <v>10.43</v>
          </cell>
          <cell r="K50">
            <v>77.182000000000002</v>
          </cell>
          <cell r="L50">
            <v>315</v>
          </cell>
          <cell r="M50">
            <v>262.5</v>
          </cell>
        </row>
        <row r="51">
          <cell r="A51" t="str">
            <v>PPRNUEP03</v>
          </cell>
          <cell r="B51" t="str">
            <v>PPRNUEP</v>
          </cell>
          <cell r="C51" t="str">
            <v>NP03</v>
          </cell>
          <cell r="D51" t="str">
            <v>NUEE PETIT</v>
          </cell>
          <cell r="E51" t="str">
            <v>PP NUEE PETIT - NP03 - ROULEAU</v>
          </cell>
          <cell r="F51" t="str">
            <v>ROULEAU</v>
          </cell>
          <cell r="G51" t="str">
            <v>1000</v>
          </cell>
          <cell r="H51" t="str">
            <v>74</v>
          </cell>
          <cell r="I51">
            <v>7.4</v>
          </cell>
          <cell r="J51">
            <v>10.43</v>
          </cell>
          <cell r="K51">
            <v>77.182000000000002</v>
          </cell>
          <cell r="L51">
            <v>315</v>
          </cell>
          <cell r="M51">
            <v>262.5</v>
          </cell>
        </row>
        <row r="52">
          <cell r="A52" t="str">
            <v>PPRNUEP04</v>
          </cell>
          <cell r="B52" t="str">
            <v>PPRNUEP</v>
          </cell>
          <cell r="C52" t="str">
            <v>NP04</v>
          </cell>
          <cell r="D52" t="str">
            <v>NUEE PETIT</v>
          </cell>
          <cell r="E52" t="str">
            <v>PP NUEE PETIT - NP04 - ROULEAU</v>
          </cell>
          <cell r="F52" t="str">
            <v>ROULEAU</v>
          </cell>
          <cell r="G52" t="str">
            <v>1000</v>
          </cell>
          <cell r="H52" t="str">
            <v>74</v>
          </cell>
          <cell r="I52">
            <v>7.4</v>
          </cell>
          <cell r="J52">
            <v>10.43</v>
          </cell>
          <cell r="K52">
            <v>77.182000000000002</v>
          </cell>
          <cell r="L52">
            <v>315</v>
          </cell>
          <cell r="M52">
            <v>262.5</v>
          </cell>
        </row>
        <row r="53">
          <cell r="A53" t="str">
            <v>PPRNUEP05</v>
          </cell>
          <cell r="B53" t="str">
            <v>PPRNUEP</v>
          </cell>
          <cell r="C53" t="str">
            <v>NP05</v>
          </cell>
          <cell r="D53" t="str">
            <v>NUEE PETIT</v>
          </cell>
          <cell r="E53" t="str">
            <v>PP NUEE PETIT - NP05 - ROULEAU</v>
          </cell>
          <cell r="F53" t="str">
            <v>ROULEAU</v>
          </cell>
          <cell r="G53" t="str">
            <v>1000</v>
          </cell>
          <cell r="H53" t="str">
            <v>74</v>
          </cell>
          <cell r="I53">
            <v>7.4</v>
          </cell>
          <cell r="J53">
            <v>10.43</v>
          </cell>
          <cell r="K53">
            <v>77.182000000000002</v>
          </cell>
          <cell r="L53">
            <v>315</v>
          </cell>
          <cell r="M53">
            <v>262.5</v>
          </cell>
        </row>
        <row r="54">
          <cell r="A54" t="str">
            <v>PPRNUEP06</v>
          </cell>
          <cell r="B54" t="str">
            <v>PPRNUEP</v>
          </cell>
          <cell r="C54" t="str">
            <v>NP06</v>
          </cell>
          <cell r="D54" t="str">
            <v>NUEE PETIT</v>
          </cell>
          <cell r="E54" t="str">
            <v>PP NUEE PETIT - NP06 - ROULEAU</v>
          </cell>
          <cell r="F54" t="str">
            <v>ROULEAU</v>
          </cell>
          <cell r="G54" t="str">
            <v>1000</v>
          </cell>
          <cell r="H54" t="str">
            <v>74</v>
          </cell>
          <cell r="I54">
            <v>7.4</v>
          </cell>
          <cell r="J54">
            <v>10.43</v>
          </cell>
          <cell r="K54">
            <v>77.182000000000002</v>
          </cell>
          <cell r="L54">
            <v>315</v>
          </cell>
          <cell r="M54">
            <v>262.5</v>
          </cell>
        </row>
        <row r="55">
          <cell r="A55" t="str">
            <v>PPRNUEP07</v>
          </cell>
          <cell r="B55" t="str">
            <v>PPRNUEP</v>
          </cell>
          <cell r="C55" t="str">
            <v>NP07</v>
          </cell>
          <cell r="D55" t="str">
            <v>NUEE PETIT</v>
          </cell>
          <cell r="E55" t="str">
            <v>PP NUEE PETIT - NP07 - ROULEAU</v>
          </cell>
          <cell r="F55" t="str">
            <v>ROULEAU</v>
          </cell>
          <cell r="G55" t="str">
            <v>1000</v>
          </cell>
          <cell r="H55" t="str">
            <v>74</v>
          </cell>
          <cell r="I55">
            <v>7.4</v>
          </cell>
          <cell r="J55">
            <v>10.43</v>
          </cell>
          <cell r="K55">
            <v>77.182000000000002</v>
          </cell>
          <cell r="L55">
            <v>315</v>
          </cell>
          <cell r="M55">
            <v>262.5</v>
          </cell>
        </row>
        <row r="56">
          <cell r="A56" t="str">
            <v>PPRPANG01</v>
          </cell>
          <cell r="B56" t="str">
            <v>PPRPANG</v>
          </cell>
          <cell r="C56" t="str">
            <v>PAG01</v>
          </cell>
          <cell r="D56" t="str">
            <v>PANACHE GRAND</v>
          </cell>
          <cell r="E56" t="str">
            <v>PP PANACHE GRAND -PAG01 - Lé</v>
          </cell>
          <cell r="F56" t="str">
            <v>LE</v>
          </cell>
          <cell r="G56" t="str">
            <v>300</v>
          </cell>
          <cell r="H56" t="str">
            <v>74</v>
          </cell>
          <cell r="I56">
            <v>2.2200000000000002</v>
          </cell>
          <cell r="J56">
            <v>10.43</v>
          </cell>
          <cell r="K56">
            <v>23.154600000000002</v>
          </cell>
          <cell r="L56">
            <v>95</v>
          </cell>
          <cell r="M56">
            <v>79.166666666666671</v>
          </cell>
        </row>
        <row r="57">
          <cell r="A57" t="str">
            <v>PPRPANG02</v>
          </cell>
          <cell r="B57" t="str">
            <v>PPRPANG</v>
          </cell>
          <cell r="C57" t="str">
            <v>PAG02</v>
          </cell>
          <cell r="D57" t="str">
            <v>PANACHE GRAND</v>
          </cell>
          <cell r="E57" t="str">
            <v>PP PANACHE GRAND -PAG02 - Lé</v>
          </cell>
          <cell r="F57" t="str">
            <v>LE</v>
          </cell>
          <cell r="G57" t="str">
            <v>300</v>
          </cell>
          <cell r="H57" t="str">
            <v>74</v>
          </cell>
          <cell r="I57">
            <v>2.2200000000000002</v>
          </cell>
          <cell r="J57">
            <v>10.43</v>
          </cell>
          <cell r="K57">
            <v>23.154600000000002</v>
          </cell>
          <cell r="L57">
            <v>95</v>
          </cell>
          <cell r="M57">
            <v>79.166666666666671</v>
          </cell>
        </row>
        <row r="58">
          <cell r="A58" t="str">
            <v>PPRPANG03</v>
          </cell>
          <cell r="B58" t="str">
            <v>PPRPANG</v>
          </cell>
          <cell r="C58" t="str">
            <v>PAG03</v>
          </cell>
          <cell r="D58" t="str">
            <v>PANACHE GRAND</v>
          </cell>
          <cell r="E58" t="str">
            <v>PP PANACHE GRAND -PAG03 - Lé</v>
          </cell>
          <cell r="F58" t="str">
            <v>LE</v>
          </cell>
          <cell r="G58" t="str">
            <v>300</v>
          </cell>
          <cell r="H58" t="str">
            <v>74</v>
          </cell>
          <cell r="I58">
            <v>2.2200000000000002</v>
          </cell>
          <cell r="J58">
            <v>10.43</v>
          </cell>
          <cell r="K58">
            <v>23.154600000000002</v>
          </cell>
          <cell r="L58">
            <v>95</v>
          </cell>
          <cell r="M58">
            <v>79.166666666666671</v>
          </cell>
        </row>
        <row r="59">
          <cell r="A59" t="str">
            <v>PPRPANG04</v>
          </cell>
          <cell r="B59" t="str">
            <v>PPRPANG</v>
          </cell>
          <cell r="C59" t="str">
            <v>PAG04</v>
          </cell>
          <cell r="D59" t="str">
            <v>PANACHE GRAND</v>
          </cell>
          <cell r="E59" t="str">
            <v>PP PANACHE GRAND -PAG04 - Lé</v>
          </cell>
          <cell r="F59" t="str">
            <v>LE</v>
          </cell>
          <cell r="G59" t="str">
            <v>300</v>
          </cell>
          <cell r="H59" t="str">
            <v>74</v>
          </cell>
          <cell r="I59">
            <v>2.2200000000000002</v>
          </cell>
          <cell r="J59">
            <v>10.43</v>
          </cell>
          <cell r="K59">
            <v>23.154600000000002</v>
          </cell>
          <cell r="L59">
            <v>95</v>
          </cell>
          <cell r="M59">
            <v>79.166666666666671</v>
          </cell>
        </row>
        <row r="60">
          <cell r="A60" t="str">
            <v>PPRPANG05</v>
          </cell>
          <cell r="B60" t="str">
            <v>PPRPANG</v>
          </cell>
          <cell r="C60" t="str">
            <v>PAG05</v>
          </cell>
          <cell r="D60" t="str">
            <v>PANACHE GRAND</v>
          </cell>
          <cell r="E60" t="str">
            <v>PP PANACHE GRAND -PAG05 - Lé</v>
          </cell>
          <cell r="F60" t="str">
            <v>LE</v>
          </cell>
          <cell r="G60" t="str">
            <v>300</v>
          </cell>
          <cell r="H60" t="str">
            <v>74</v>
          </cell>
          <cell r="I60">
            <v>2.2200000000000002</v>
          </cell>
          <cell r="J60">
            <v>10.43</v>
          </cell>
          <cell r="K60">
            <v>23.154600000000002</v>
          </cell>
          <cell r="L60">
            <v>95</v>
          </cell>
          <cell r="M60">
            <v>79.166666666666671</v>
          </cell>
        </row>
        <row r="61">
          <cell r="A61" t="str">
            <v>PPRPANG06</v>
          </cell>
          <cell r="B61" t="str">
            <v>PPRPANG</v>
          </cell>
          <cell r="C61" t="str">
            <v>PAG06</v>
          </cell>
          <cell r="D61" t="str">
            <v>PANACHE GRAND</v>
          </cell>
          <cell r="E61" t="str">
            <v>PP PANACHE GRAND -PAG06 - Lé</v>
          </cell>
          <cell r="F61" t="str">
            <v>LE</v>
          </cell>
          <cell r="G61" t="str">
            <v>300</v>
          </cell>
          <cell r="H61" t="str">
            <v>74</v>
          </cell>
          <cell r="I61">
            <v>2.2200000000000002</v>
          </cell>
          <cell r="J61">
            <v>10.43</v>
          </cell>
          <cell r="K61">
            <v>23.154600000000002</v>
          </cell>
          <cell r="L61">
            <v>95</v>
          </cell>
          <cell r="M61">
            <v>79.166666666666671</v>
          </cell>
        </row>
        <row r="62">
          <cell r="A62" t="str">
            <v>PPRPANP01</v>
          </cell>
          <cell r="B62" t="str">
            <v>PPRPANP</v>
          </cell>
          <cell r="C62" t="str">
            <v>PAP01</v>
          </cell>
          <cell r="D62" t="str">
            <v>PANACHE PETIT</v>
          </cell>
          <cell r="E62" t="str">
            <v>PP PANACHE PETIT - PAP01 - ROULEAU</v>
          </cell>
          <cell r="F62" t="str">
            <v>ROULEAU</v>
          </cell>
          <cell r="G62" t="str">
            <v>1000</v>
          </cell>
          <cell r="H62" t="str">
            <v>74</v>
          </cell>
          <cell r="I62">
            <v>7.4</v>
          </cell>
          <cell r="J62">
            <v>10.43</v>
          </cell>
          <cell r="K62">
            <v>77.182000000000002</v>
          </cell>
          <cell r="L62">
            <v>315</v>
          </cell>
          <cell r="M62">
            <v>262.5</v>
          </cell>
        </row>
        <row r="63">
          <cell r="A63" t="str">
            <v>PPRPANP02</v>
          </cell>
          <cell r="B63" t="str">
            <v>PPRPANP</v>
          </cell>
          <cell r="C63" t="str">
            <v>PAP02</v>
          </cell>
          <cell r="D63" t="str">
            <v>PANACHE PETIT</v>
          </cell>
          <cell r="E63" t="str">
            <v>PP PANACHE PETIT - PAP02 - ROULEAU</v>
          </cell>
          <cell r="F63" t="str">
            <v>ROULEAU</v>
          </cell>
          <cell r="G63" t="str">
            <v>1000</v>
          </cell>
          <cell r="H63" t="str">
            <v>74</v>
          </cell>
          <cell r="I63">
            <v>7.4</v>
          </cell>
          <cell r="J63">
            <v>10.43</v>
          </cell>
          <cell r="K63">
            <v>77.182000000000002</v>
          </cell>
          <cell r="L63">
            <v>315</v>
          </cell>
          <cell r="M63">
            <v>262.5</v>
          </cell>
        </row>
        <row r="64">
          <cell r="A64" t="str">
            <v>PPRPANP03</v>
          </cell>
          <cell r="B64" t="str">
            <v>PPRPANP</v>
          </cell>
          <cell r="C64" t="str">
            <v>PAP03</v>
          </cell>
          <cell r="D64" t="str">
            <v>PANACHE PETIT</v>
          </cell>
          <cell r="E64" t="str">
            <v>PP PANACHE PETIT - PAP03 - ROULEAU</v>
          </cell>
          <cell r="F64" t="str">
            <v>ROULEAU</v>
          </cell>
          <cell r="G64" t="str">
            <v>1000</v>
          </cell>
          <cell r="H64" t="str">
            <v>74</v>
          </cell>
          <cell r="I64">
            <v>7.4</v>
          </cell>
          <cell r="J64">
            <v>10.43</v>
          </cell>
          <cell r="K64">
            <v>77.182000000000002</v>
          </cell>
          <cell r="L64">
            <v>315</v>
          </cell>
          <cell r="M64">
            <v>262.5</v>
          </cell>
        </row>
        <row r="65">
          <cell r="A65" t="str">
            <v>PPRPANP04</v>
          </cell>
          <cell r="B65" t="str">
            <v>PPRPANP</v>
          </cell>
          <cell r="C65" t="str">
            <v>PAP04</v>
          </cell>
          <cell r="D65" t="str">
            <v>PANACHE PETIT</v>
          </cell>
          <cell r="E65" t="str">
            <v>PP PANACHE PETIT - PAP04 - ROULEAU</v>
          </cell>
          <cell r="F65" t="str">
            <v>ROULEAU</v>
          </cell>
          <cell r="G65" t="str">
            <v>1000</v>
          </cell>
          <cell r="H65" t="str">
            <v>74</v>
          </cell>
          <cell r="I65">
            <v>7.4</v>
          </cell>
          <cell r="J65">
            <v>10.43</v>
          </cell>
          <cell r="K65">
            <v>77.182000000000002</v>
          </cell>
          <cell r="L65">
            <v>315</v>
          </cell>
          <cell r="M65">
            <v>262.5</v>
          </cell>
        </row>
        <row r="66">
          <cell r="A66" t="str">
            <v>PPRPANP05</v>
          </cell>
          <cell r="B66" t="str">
            <v>PPRPANP</v>
          </cell>
          <cell r="C66" t="str">
            <v>PAP05</v>
          </cell>
          <cell r="D66" t="str">
            <v>PANACHE PETIT</v>
          </cell>
          <cell r="E66" t="str">
            <v>PP PANACHE PETIT - PAP05 - ROULEAU</v>
          </cell>
          <cell r="F66" t="str">
            <v>ROULEAU</v>
          </cell>
          <cell r="G66" t="str">
            <v>1000</v>
          </cell>
          <cell r="H66" t="str">
            <v>74</v>
          </cell>
          <cell r="I66">
            <v>7.4</v>
          </cell>
          <cell r="J66">
            <v>10.43</v>
          </cell>
          <cell r="K66">
            <v>77.182000000000002</v>
          </cell>
          <cell r="L66">
            <v>315</v>
          </cell>
          <cell r="M66">
            <v>262.5</v>
          </cell>
        </row>
        <row r="67">
          <cell r="A67" t="str">
            <v>PPRPANP06</v>
          </cell>
          <cell r="B67" t="str">
            <v>PPRPANP</v>
          </cell>
          <cell r="C67" t="str">
            <v>PAP06</v>
          </cell>
          <cell r="D67" t="str">
            <v>PANACHE PETIT</v>
          </cell>
          <cell r="E67" t="str">
            <v>PP PANACHE PETIT - PAP06 - ROULEAU</v>
          </cell>
          <cell r="F67" t="str">
            <v>ROULEAU</v>
          </cell>
          <cell r="G67" t="str">
            <v>1000</v>
          </cell>
          <cell r="H67" t="str">
            <v>74</v>
          </cell>
          <cell r="I67">
            <v>7.4</v>
          </cell>
          <cell r="J67">
            <v>10.43</v>
          </cell>
          <cell r="K67">
            <v>77.182000000000002</v>
          </cell>
          <cell r="L67">
            <v>315</v>
          </cell>
          <cell r="M67">
            <v>262.5</v>
          </cell>
        </row>
        <row r="68">
          <cell r="A68" t="str">
            <v>PPRPLU01</v>
          </cell>
          <cell r="B68" t="str">
            <v>PPRPLU</v>
          </cell>
          <cell r="C68" t="str">
            <v>PL01</v>
          </cell>
          <cell r="D68" t="str">
            <v>PLUMAGE</v>
          </cell>
          <cell r="E68" t="str">
            <v>PP PLUMAGE -PL01 - Lé</v>
          </cell>
          <cell r="F68" t="str">
            <v>LE</v>
          </cell>
          <cell r="G68" t="str">
            <v>300</v>
          </cell>
          <cell r="H68" t="str">
            <v>74</v>
          </cell>
          <cell r="I68">
            <v>2.2200000000000002</v>
          </cell>
          <cell r="J68">
            <v>10.43</v>
          </cell>
          <cell r="K68">
            <v>23.154600000000002</v>
          </cell>
          <cell r="L68">
            <v>95</v>
          </cell>
          <cell r="M68">
            <v>79.166666666666671</v>
          </cell>
        </row>
        <row r="69">
          <cell r="A69" t="str">
            <v>PPRPLU02</v>
          </cell>
          <cell r="B69" t="str">
            <v>PPRPLU</v>
          </cell>
          <cell r="C69" t="str">
            <v>PL02</v>
          </cell>
          <cell r="D69" t="str">
            <v>PLUMAGE</v>
          </cell>
          <cell r="E69" t="str">
            <v>PP PLUMAGE -PL02 - Lé</v>
          </cell>
          <cell r="F69" t="str">
            <v>LE</v>
          </cell>
          <cell r="G69" t="str">
            <v>300</v>
          </cell>
          <cell r="H69" t="str">
            <v>74</v>
          </cell>
          <cell r="I69">
            <v>2.2200000000000002</v>
          </cell>
          <cell r="J69">
            <v>10.43</v>
          </cell>
          <cell r="K69">
            <v>23.154600000000002</v>
          </cell>
          <cell r="L69">
            <v>95</v>
          </cell>
          <cell r="M69">
            <v>79.166666666666671</v>
          </cell>
        </row>
        <row r="70">
          <cell r="A70" t="str">
            <v>PPRPLU03</v>
          </cell>
          <cell r="B70" t="str">
            <v>PPRPLU</v>
          </cell>
          <cell r="C70" t="str">
            <v>PL03</v>
          </cell>
          <cell r="D70" t="str">
            <v>PLUMAGE</v>
          </cell>
          <cell r="E70" t="str">
            <v>PP PLUMAGE -PL03 - Lé</v>
          </cell>
          <cell r="F70" t="str">
            <v>LE</v>
          </cell>
          <cell r="G70" t="str">
            <v>300</v>
          </cell>
          <cell r="H70" t="str">
            <v>74</v>
          </cell>
          <cell r="I70">
            <v>2.2200000000000002</v>
          </cell>
          <cell r="J70">
            <v>10.43</v>
          </cell>
          <cell r="K70">
            <v>23.154600000000002</v>
          </cell>
          <cell r="L70">
            <v>95</v>
          </cell>
          <cell r="M70">
            <v>79.166666666666671</v>
          </cell>
        </row>
        <row r="71">
          <cell r="A71" t="str">
            <v>PPRPLU04</v>
          </cell>
          <cell r="B71" t="str">
            <v>PPRPLU</v>
          </cell>
          <cell r="C71" t="str">
            <v>PL04</v>
          </cell>
          <cell r="D71" t="str">
            <v>PLUMAGE</v>
          </cell>
          <cell r="E71" t="str">
            <v>PP PLUMAGE -PL04 - Lé</v>
          </cell>
          <cell r="F71" t="str">
            <v>LE</v>
          </cell>
          <cell r="G71" t="str">
            <v>300</v>
          </cell>
          <cell r="H71" t="str">
            <v>74</v>
          </cell>
          <cell r="I71">
            <v>2.2200000000000002</v>
          </cell>
          <cell r="J71">
            <v>10.43</v>
          </cell>
          <cell r="K71">
            <v>23.154600000000002</v>
          </cell>
          <cell r="L71">
            <v>95</v>
          </cell>
          <cell r="M71">
            <v>79.166666666666671</v>
          </cell>
        </row>
        <row r="72">
          <cell r="A72" t="str">
            <v>PPRPLU05</v>
          </cell>
          <cell r="B72" t="str">
            <v>PPRPLU</v>
          </cell>
          <cell r="C72" t="str">
            <v>PL05</v>
          </cell>
          <cell r="D72" t="str">
            <v>PLUMAGE</v>
          </cell>
          <cell r="E72" t="str">
            <v>PP PLUMAGE -PL05 - Lé</v>
          </cell>
          <cell r="F72" t="str">
            <v>LE</v>
          </cell>
          <cell r="G72" t="str">
            <v>300</v>
          </cell>
          <cell r="H72" t="str">
            <v>74</v>
          </cell>
          <cell r="I72">
            <v>2.2200000000000002</v>
          </cell>
          <cell r="J72">
            <v>10.43</v>
          </cell>
          <cell r="K72">
            <v>23.154600000000002</v>
          </cell>
          <cell r="L72">
            <v>95</v>
          </cell>
          <cell r="M72">
            <v>79.166666666666671</v>
          </cell>
        </row>
        <row r="73">
          <cell r="A73" t="str">
            <v>PPRPLU06</v>
          </cell>
          <cell r="B73" t="str">
            <v>PPRPLU</v>
          </cell>
          <cell r="C73" t="str">
            <v>PL06</v>
          </cell>
          <cell r="D73" t="str">
            <v>PLUMAGE</v>
          </cell>
          <cell r="E73" t="str">
            <v>PP PLUMAGE -PL06 - Lé</v>
          </cell>
          <cell r="F73" t="str">
            <v>LE</v>
          </cell>
          <cell r="G73" t="str">
            <v>300</v>
          </cell>
          <cell r="H73" t="str">
            <v>74</v>
          </cell>
          <cell r="I73">
            <v>2.2200000000000002</v>
          </cell>
          <cell r="J73">
            <v>10.43</v>
          </cell>
          <cell r="K73">
            <v>23.154600000000002</v>
          </cell>
          <cell r="L73">
            <v>95</v>
          </cell>
          <cell r="M73">
            <v>79.166666666666671</v>
          </cell>
        </row>
        <row r="74">
          <cell r="A74" t="str">
            <v>PPRRAMG01</v>
          </cell>
          <cell r="B74" t="str">
            <v>PPRRAMG</v>
          </cell>
          <cell r="C74" t="str">
            <v>RG01</v>
          </cell>
          <cell r="D74" t="str">
            <v>RAMEAUX GRAND</v>
          </cell>
          <cell r="E74" t="str">
            <v>PP RAMEAUX GRAND - RG01 - Lé</v>
          </cell>
          <cell r="F74" t="str">
            <v>LE</v>
          </cell>
          <cell r="G74" t="str">
            <v>300</v>
          </cell>
          <cell r="H74" t="str">
            <v>74</v>
          </cell>
          <cell r="I74">
            <v>2.2200000000000002</v>
          </cell>
          <cell r="J74">
            <v>10.43</v>
          </cell>
          <cell r="K74">
            <v>23.154600000000002</v>
          </cell>
          <cell r="L74">
            <v>95</v>
          </cell>
          <cell r="M74">
            <v>79.166666666666671</v>
          </cell>
        </row>
        <row r="75">
          <cell r="A75" t="str">
            <v>PPRRAMG02</v>
          </cell>
          <cell r="B75" t="str">
            <v>PPRRAMG</v>
          </cell>
          <cell r="C75" t="str">
            <v>RG02</v>
          </cell>
          <cell r="D75" t="str">
            <v>RAMEAUX GRAND</v>
          </cell>
          <cell r="E75" t="str">
            <v>PP RAMEAUX GRAND - RG02 - Lé</v>
          </cell>
          <cell r="F75" t="str">
            <v>LE</v>
          </cell>
          <cell r="G75" t="str">
            <v>300</v>
          </cell>
          <cell r="H75" t="str">
            <v>74</v>
          </cell>
          <cell r="I75">
            <v>2.2200000000000002</v>
          </cell>
          <cell r="J75">
            <v>10.43</v>
          </cell>
          <cell r="K75">
            <v>23.154600000000002</v>
          </cell>
          <cell r="L75">
            <v>95</v>
          </cell>
          <cell r="M75">
            <v>79.166666666666671</v>
          </cell>
        </row>
        <row r="76">
          <cell r="A76" t="str">
            <v>PPRRAMG03</v>
          </cell>
          <cell r="B76" t="str">
            <v>PPRRAMG</v>
          </cell>
          <cell r="C76" t="str">
            <v>RG03</v>
          </cell>
          <cell r="D76" t="str">
            <v>RAMEAUX GRAND</v>
          </cell>
          <cell r="E76" t="str">
            <v>PP RAMEAUX GRAND - RG03 - Lé</v>
          </cell>
          <cell r="F76" t="str">
            <v>LE</v>
          </cell>
          <cell r="G76" t="str">
            <v>300</v>
          </cell>
          <cell r="H76" t="str">
            <v>74</v>
          </cell>
          <cell r="I76">
            <v>2.2200000000000002</v>
          </cell>
          <cell r="J76">
            <v>10.43</v>
          </cell>
          <cell r="K76">
            <v>23.154600000000002</v>
          </cell>
          <cell r="L76">
            <v>95</v>
          </cell>
          <cell r="M76">
            <v>79.166666666666671</v>
          </cell>
        </row>
        <row r="77">
          <cell r="A77" t="str">
            <v>PPRRAMG04</v>
          </cell>
          <cell r="B77" t="str">
            <v>PPRRAMG</v>
          </cell>
          <cell r="C77" t="str">
            <v>RG04</v>
          </cell>
          <cell r="D77" t="str">
            <v>RAMEAUX GRAND</v>
          </cell>
          <cell r="E77" t="str">
            <v>PP RAMEAUX GRAND - RG04 - Lé</v>
          </cell>
          <cell r="F77" t="str">
            <v>LE</v>
          </cell>
          <cell r="G77" t="str">
            <v>300</v>
          </cell>
          <cell r="H77" t="str">
            <v>74</v>
          </cell>
          <cell r="I77">
            <v>2.2200000000000002</v>
          </cell>
          <cell r="J77">
            <v>10.43</v>
          </cell>
          <cell r="K77">
            <v>23.154600000000002</v>
          </cell>
          <cell r="L77">
            <v>95</v>
          </cell>
          <cell r="M77">
            <v>79.166666666666671</v>
          </cell>
        </row>
        <row r="78">
          <cell r="A78" t="str">
            <v>PPRRAMG05</v>
          </cell>
          <cell r="B78" t="str">
            <v>PPRRAMG</v>
          </cell>
          <cell r="C78" t="str">
            <v>RG05</v>
          </cell>
          <cell r="D78" t="str">
            <v>RAMEAUX GRAND</v>
          </cell>
          <cell r="E78" t="str">
            <v>PP RAMEAUX GRAND - RG05 - Lé</v>
          </cell>
          <cell r="F78" t="str">
            <v>LE</v>
          </cell>
          <cell r="G78" t="str">
            <v>300</v>
          </cell>
          <cell r="H78" t="str">
            <v>74</v>
          </cell>
          <cell r="I78">
            <v>2.2200000000000002</v>
          </cell>
          <cell r="J78">
            <v>10.43</v>
          </cell>
          <cell r="K78">
            <v>23.154600000000002</v>
          </cell>
          <cell r="L78">
            <v>95</v>
          </cell>
          <cell r="M78">
            <v>79.166666666666671</v>
          </cell>
        </row>
        <row r="79">
          <cell r="A79" t="str">
            <v>PPRRAMG06</v>
          </cell>
          <cell r="B79" t="str">
            <v>PPRRAMG</v>
          </cell>
          <cell r="C79" t="str">
            <v>RG06</v>
          </cell>
          <cell r="D79" t="str">
            <v>RAMEAUX GRAND</v>
          </cell>
          <cell r="E79" t="str">
            <v>PP RAMEAUX GRAND - RG06 - Lé</v>
          </cell>
          <cell r="F79" t="str">
            <v>LE</v>
          </cell>
          <cell r="G79" t="str">
            <v>300</v>
          </cell>
          <cell r="H79" t="str">
            <v>74</v>
          </cell>
          <cell r="I79">
            <v>2.2200000000000002</v>
          </cell>
          <cell r="J79">
            <v>10.43</v>
          </cell>
          <cell r="K79">
            <v>23.154600000000002</v>
          </cell>
          <cell r="L79">
            <v>95</v>
          </cell>
          <cell r="M79">
            <v>79.166666666666671</v>
          </cell>
        </row>
        <row r="80">
          <cell r="A80" t="str">
            <v>PPRRAMG07</v>
          </cell>
          <cell r="B80" t="str">
            <v>PPRRAMG</v>
          </cell>
          <cell r="C80" t="str">
            <v>RG07</v>
          </cell>
          <cell r="D80" t="str">
            <v>RAMEAUX GRAND</v>
          </cell>
          <cell r="E80" t="str">
            <v>PP RAMEAUX GRAND - RG07 - Lé</v>
          </cell>
          <cell r="F80" t="str">
            <v>LE</v>
          </cell>
          <cell r="G80" t="str">
            <v>300</v>
          </cell>
          <cell r="H80" t="str">
            <v>74</v>
          </cell>
          <cell r="I80">
            <v>2.2200000000000002</v>
          </cell>
          <cell r="J80">
            <v>10.43</v>
          </cell>
          <cell r="K80">
            <v>23.154600000000002</v>
          </cell>
          <cell r="L80">
            <v>95</v>
          </cell>
          <cell r="M80">
            <v>79.166666666666671</v>
          </cell>
        </row>
        <row r="81">
          <cell r="A81" t="str">
            <v>PPRRAMG08</v>
          </cell>
          <cell r="B81" t="str">
            <v>PPRRAMG</v>
          </cell>
          <cell r="C81" t="str">
            <v>RG08</v>
          </cell>
          <cell r="D81" t="str">
            <v>RAMEAUX GRAND</v>
          </cell>
          <cell r="E81" t="str">
            <v>PP RAMEAUX GRAND - RG08 - Lé</v>
          </cell>
          <cell r="F81" t="str">
            <v>LE</v>
          </cell>
          <cell r="G81" t="str">
            <v>300</v>
          </cell>
          <cell r="H81" t="str">
            <v>74</v>
          </cell>
          <cell r="I81">
            <v>2.2200000000000002</v>
          </cell>
          <cell r="J81">
            <v>10.43</v>
          </cell>
          <cell r="K81">
            <v>23.154600000000002</v>
          </cell>
          <cell r="L81">
            <v>95</v>
          </cell>
          <cell r="M81">
            <v>79.166666666666671</v>
          </cell>
        </row>
        <row r="82">
          <cell r="A82" t="str">
            <v>PPRRAMP01</v>
          </cell>
          <cell r="B82" t="str">
            <v>PPRRAMP</v>
          </cell>
          <cell r="C82" t="str">
            <v>RP01</v>
          </cell>
          <cell r="D82" t="str">
            <v>RAMEAUX PETIT</v>
          </cell>
          <cell r="E82" t="str">
            <v>PP RAMEAUX PETIT - RP01 - ROULEAU</v>
          </cell>
          <cell r="F82" t="str">
            <v>ROULEAU</v>
          </cell>
          <cell r="G82" t="str">
            <v>1000</v>
          </cell>
          <cell r="H82" t="str">
            <v>74</v>
          </cell>
          <cell r="I82">
            <v>7.4</v>
          </cell>
          <cell r="J82">
            <v>10.43</v>
          </cell>
          <cell r="K82">
            <v>77.182000000000002</v>
          </cell>
          <cell r="L82">
            <v>315</v>
          </cell>
          <cell r="M82">
            <v>262.5</v>
          </cell>
        </row>
        <row r="83">
          <cell r="A83" t="str">
            <v>PPRRAMP02</v>
          </cell>
          <cell r="B83" t="str">
            <v>PPRRAMP</v>
          </cell>
          <cell r="C83" t="str">
            <v>RP02</v>
          </cell>
          <cell r="D83" t="str">
            <v>RAMEAUX PETIT</v>
          </cell>
          <cell r="E83" t="str">
            <v>PP RAMEAUX PETIT - RP02 - ROULEAU</v>
          </cell>
          <cell r="F83" t="str">
            <v>ROULEAU</v>
          </cell>
          <cell r="G83" t="str">
            <v>1000</v>
          </cell>
          <cell r="H83" t="str">
            <v>74</v>
          </cell>
          <cell r="I83">
            <v>7.4</v>
          </cell>
          <cell r="J83">
            <v>10.43</v>
          </cell>
          <cell r="K83">
            <v>77.182000000000002</v>
          </cell>
          <cell r="L83">
            <v>315</v>
          </cell>
          <cell r="M83">
            <v>262.5</v>
          </cell>
        </row>
        <row r="84">
          <cell r="A84" t="str">
            <v>PPRRAMP03</v>
          </cell>
          <cell r="B84" t="str">
            <v>PPRRAMP</v>
          </cell>
          <cell r="C84" t="str">
            <v>RP03</v>
          </cell>
          <cell r="D84" t="str">
            <v>RAMEAUX PETIT</v>
          </cell>
          <cell r="E84" t="str">
            <v>PP RAMEAUX PETIT - RP03 - ROULEAU</v>
          </cell>
          <cell r="F84" t="str">
            <v>ROULEAU</v>
          </cell>
          <cell r="G84" t="str">
            <v>1000</v>
          </cell>
          <cell r="H84" t="str">
            <v>74</v>
          </cell>
          <cell r="I84">
            <v>7.4</v>
          </cell>
          <cell r="J84">
            <v>10.43</v>
          </cell>
          <cell r="K84">
            <v>77.182000000000002</v>
          </cell>
          <cell r="L84">
            <v>315</v>
          </cell>
          <cell r="M84">
            <v>262.5</v>
          </cell>
        </row>
        <row r="85">
          <cell r="A85" t="str">
            <v>PPRRAMP04</v>
          </cell>
          <cell r="B85" t="str">
            <v>PPRRAMP</v>
          </cell>
          <cell r="C85" t="str">
            <v>RP04</v>
          </cell>
          <cell r="D85" t="str">
            <v>RAMEAUX PETIT</v>
          </cell>
          <cell r="E85" t="str">
            <v>PP RAMEAUX PETIT - RP04 - ROULEAU</v>
          </cell>
          <cell r="F85" t="str">
            <v>ROULEAU</v>
          </cell>
          <cell r="G85" t="str">
            <v>1000</v>
          </cell>
          <cell r="H85" t="str">
            <v>74</v>
          </cell>
          <cell r="I85">
            <v>7.4</v>
          </cell>
          <cell r="J85">
            <v>10.43</v>
          </cell>
          <cell r="K85">
            <v>77.182000000000002</v>
          </cell>
          <cell r="L85">
            <v>315</v>
          </cell>
          <cell r="M85">
            <v>262.5</v>
          </cell>
        </row>
        <row r="86">
          <cell r="A86" t="str">
            <v>PPRRAMP05</v>
          </cell>
          <cell r="B86" t="str">
            <v>PPRRAMP</v>
          </cell>
          <cell r="C86" t="str">
            <v>RP05</v>
          </cell>
          <cell r="D86" t="str">
            <v>RAMEAUX PETIT</v>
          </cell>
          <cell r="E86" t="str">
            <v>PP RAMEAUX PETIT - RP05 - ROULEAU</v>
          </cell>
          <cell r="F86" t="str">
            <v>ROULEAU</v>
          </cell>
          <cell r="G86" t="str">
            <v>1000</v>
          </cell>
          <cell r="H86" t="str">
            <v>74</v>
          </cell>
          <cell r="I86">
            <v>7.4</v>
          </cell>
          <cell r="J86">
            <v>10.43</v>
          </cell>
          <cell r="K86">
            <v>77.182000000000002</v>
          </cell>
          <cell r="L86">
            <v>315</v>
          </cell>
          <cell r="M86">
            <v>262.5</v>
          </cell>
        </row>
        <row r="87">
          <cell r="A87" t="str">
            <v>PPRRAMP06</v>
          </cell>
          <cell r="B87" t="str">
            <v>PPRRAMP</v>
          </cell>
          <cell r="C87" t="str">
            <v>RP06</v>
          </cell>
          <cell r="D87" t="str">
            <v>RAMEAUX PETIT</v>
          </cell>
          <cell r="E87" t="str">
            <v>PP RAMEAUX PETIT - RP06 - ROULEAU</v>
          </cell>
          <cell r="F87" t="str">
            <v>ROULEAU</v>
          </cell>
          <cell r="G87" t="str">
            <v>1000</v>
          </cell>
          <cell r="H87" t="str">
            <v>74</v>
          </cell>
          <cell r="I87">
            <v>7.4</v>
          </cell>
          <cell r="J87">
            <v>10.43</v>
          </cell>
          <cell r="K87">
            <v>77.182000000000002</v>
          </cell>
          <cell r="L87">
            <v>315</v>
          </cell>
          <cell r="M87">
            <v>262.5</v>
          </cell>
        </row>
        <row r="88">
          <cell r="A88" t="str">
            <v>PPRRAMP07</v>
          </cell>
          <cell r="B88" t="str">
            <v>PPRRAMP</v>
          </cell>
          <cell r="C88" t="str">
            <v>RP07</v>
          </cell>
          <cell r="D88" t="str">
            <v>RAMEAUX PETIT</v>
          </cell>
          <cell r="E88" t="str">
            <v>PP RAMEAUX PETIT - RP07 - ROULEAU</v>
          </cell>
          <cell r="F88" t="str">
            <v>ROULEAU</v>
          </cell>
          <cell r="G88" t="str">
            <v>1000</v>
          </cell>
          <cell r="H88" t="str">
            <v>74</v>
          </cell>
          <cell r="I88">
            <v>7.4</v>
          </cell>
          <cell r="J88">
            <v>10.43</v>
          </cell>
          <cell r="K88">
            <v>77.182000000000002</v>
          </cell>
          <cell r="L88">
            <v>315</v>
          </cell>
          <cell r="M88">
            <v>262.5</v>
          </cell>
        </row>
        <row r="89">
          <cell r="A89" t="str">
            <v>PPRRAMP08</v>
          </cell>
          <cell r="B89" t="str">
            <v>PPRRAMP</v>
          </cell>
          <cell r="C89" t="str">
            <v>RP08</v>
          </cell>
          <cell r="D89" t="str">
            <v>RAMEAUX PETIT</v>
          </cell>
          <cell r="E89" t="str">
            <v>PP RAMEAUX PETIT - RP08 - ROULEAU</v>
          </cell>
          <cell r="F89" t="str">
            <v>ROULEAU</v>
          </cell>
          <cell r="G89" t="str">
            <v>1000</v>
          </cell>
          <cell r="H89" t="str">
            <v>74</v>
          </cell>
          <cell r="I89">
            <v>7.4</v>
          </cell>
          <cell r="J89">
            <v>10.43</v>
          </cell>
          <cell r="K89">
            <v>77.182000000000002</v>
          </cell>
          <cell r="L89">
            <v>315</v>
          </cell>
          <cell r="M89">
            <v>262.5</v>
          </cell>
        </row>
        <row r="90">
          <cell r="A90" t="str">
            <v>PPRSTE01</v>
          </cell>
          <cell r="B90" t="str">
            <v>PPRSTE</v>
          </cell>
          <cell r="C90" t="str">
            <v>S01</v>
          </cell>
          <cell r="D90" t="str">
            <v>STELLA</v>
          </cell>
          <cell r="E90" t="str">
            <v>PP STELLA - S01 - ROULEAU</v>
          </cell>
          <cell r="F90" t="str">
            <v>ROULEAU</v>
          </cell>
          <cell r="G90" t="str">
            <v>1000</v>
          </cell>
          <cell r="H90" t="str">
            <v>74</v>
          </cell>
          <cell r="I90">
            <v>7.4</v>
          </cell>
          <cell r="J90">
            <v>10.43</v>
          </cell>
          <cell r="K90">
            <v>77.182000000000002</v>
          </cell>
          <cell r="L90">
            <v>315</v>
          </cell>
          <cell r="M90">
            <v>262.5</v>
          </cell>
        </row>
        <row r="91">
          <cell r="A91" t="str">
            <v>PPRSTE02</v>
          </cell>
          <cell r="B91" t="str">
            <v>PPRSTE</v>
          </cell>
          <cell r="C91" t="str">
            <v>S02</v>
          </cell>
          <cell r="D91" t="str">
            <v>STELLA</v>
          </cell>
          <cell r="E91" t="str">
            <v>PP STELLA - S02 - ROULEAU</v>
          </cell>
          <cell r="F91" t="str">
            <v>ROULEAU</v>
          </cell>
          <cell r="G91" t="str">
            <v>1000</v>
          </cell>
          <cell r="H91" t="str">
            <v>74</v>
          </cell>
          <cell r="I91">
            <v>7.4</v>
          </cell>
          <cell r="J91">
            <v>10.43</v>
          </cell>
          <cell r="K91">
            <v>77.182000000000002</v>
          </cell>
          <cell r="L91">
            <v>315</v>
          </cell>
          <cell r="M91">
            <v>262.5</v>
          </cell>
        </row>
        <row r="92">
          <cell r="A92" t="str">
            <v>PPRSTE03</v>
          </cell>
          <cell r="B92" t="str">
            <v>PPRSTE</v>
          </cell>
          <cell r="C92" t="str">
            <v>S03</v>
          </cell>
          <cell r="D92" t="str">
            <v>STELLA</v>
          </cell>
          <cell r="E92" t="str">
            <v>PP STELLA - S03 - ROULEAU</v>
          </cell>
          <cell r="F92" t="str">
            <v>ROULEAU</v>
          </cell>
          <cell r="G92" t="str">
            <v>1000</v>
          </cell>
          <cell r="H92" t="str">
            <v>74</v>
          </cell>
          <cell r="I92">
            <v>7.4</v>
          </cell>
          <cell r="J92">
            <v>10.43</v>
          </cell>
          <cell r="K92">
            <v>77.182000000000002</v>
          </cell>
          <cell r="L92">
            <v>315</v>
          </cell>
          <cell r="M92">
            <v>262.5</v>
          </cell>
        </row>
        <row r="93">
          <cell r="A93" t="str">
            <v>PPRSTE04</v>
          </cell>
          <cell r="B93" t="str">
            <v>PPRSTE</v>
          </cell>
          <cell r="C93" t="str">
            <v>S04</v>
          </cell>
          <cell r="D93" t="str">
            <v>STELLA</v>
          </cell>
          <cell r="E93" t="str">
            <v>PP STELLA - S04 - ROULEAU</v>
          </cell>
          <cell r="F93" t="str">
            <v>ROULEAU</v>
          </cell>
          <cell r="G93" t="str">
            <v>1000</v>
          </cell>
          <cell r="H93" t="str">
            <v>74</v>
          </cell>
          <cell r="I93">
            <v>7.4</v>
          </cell>
          <cell r="J93">
            <v>10.43</v>
          </cell>
          <cell r="K93">
            <v>77.182000000000002</v>
          </cell>
          <cell r="L93">
            <v>315</v>
          </cell>
          <cell r="M93">
            <v>262.5</v>
          </cell>
        </row>
        <row r="94">
          <cell r="A94" t="str">
            <v>PPRSTE05</v>
          </cell>
          <cell r="B94" t="str">
            <v>PPRSTE</v>
          </cell>
          <cell r="C94" t="str">
            <v>S05</v>
          </cell>
          <cell r="D94" t="str">
            <v>STELLA</v>
          </cell>
          <cell r="E94" t="str">
            <v>PP STELLA - S05 - ROULEAU</v>
          </cell>
          <cell r="F94" t="str">
            <v>ROULEAU</v>
          </cell>
          <cell r="G94" t="str">
            <v>1000</v>
          </cell>
          <cell r="H94" t="str">
            <v>74</v>
          </cell>
          <cell r="I94">
            <v>7.4</v>
          </cell>
          <cell r="J94">
            <v>10.43</v>
          </cell>
          <cell r="K94">
            <v>77.182000000000002</v>
          </cell>
          <cell r="L94">
            <v>315</v>
          </cell>
          <cell r="M94">
            <v>262.5</v>
          </cell>
        </row>
        <row r="95">
          <cell r="A95" t="str">
            <v>PPRSTE06</v>
          </cell>
          <cell r="B95" t="str">
            <v>PPRSTE</v>
          </cell>
          <cell r="C95" t="str">
            <v>S06</v>
          </cell>
          <cell r="D95" t="str">
            <v>STELLA</v>
          </cell>
          <cell r="E95" t="str">
            <v>PP STELLA - S06 - ROULEAU</v>
          </cell>
          <cell r="F95" t="str">
            <v>ROULEAU</v>
          </cell>
          <cell r="G95" t="str">
            <v>1000</v>
          </cell>
          <cell r="H95" t="str">
            <v>74</v>
          </cell>
          <cell r="I95">
            <v>7.4</v>
          </cell>
          <cell r="J95">
            <v>10.43</v>
          </cell>
          <cell r="K95">
            <v>77.182000000000002</v>
          </cell>
          <cell r="L95">
            <v>315</v>
          </cell>
          <cell r="M95">
            <v>262.5</v>
          </cell>
        </row>
        <row r="96">
          <cell r="A96" t="str">
            <v>PPREST01</v>
          </cell>
          <cell r="B96" t="str">
            <v>PPREST</v>
          </cell>
          <cell r="C96" t="str">
            <v>ES01</v>
          </cell>
          <cell r="D96" t="str">
            <v>ESTAMPE</v>
          </cell>
          <cell r="E96" t="str">
            <v>PP ESTAMPE - ES01 - LE</v>
          </cell>
          <cell r="F96" t="str">
            <v>LE</v>
          </cell>
          <cell r="G96" t="str">
            <v>300</v>
          </cell>
          <cell r="H96" t="str">
            <v>74</v>
          </cell>
          <cell r="I96">
            <v>2.2200000000000002</v>
          </cell>
          <cell r="J96">
            <v>10.43</v>
          </cell>
          <cell r="K96">
            <v>23.154600000000002</v>
          </cell>
          <cell r="L96">
            <v>95</v>
          </cell>
          <cell r="M96">
            <v>79.166666666666671</v>
          </cell>
        </row>
        <row r="97">
          <cell r="A97" t="str">
            <v>PPREST02</v>
          </cell>
          <cell r="B97" t="str">
            <v>PPREST</v>
          </cell>
          <cell r="C97" t="str">
            <v>ES02</v>
          </cell>
          <cell r="D97" t="str">
            <v>ESTAMPE</v>
          </cell>
          <cell r="E97" t="str">
            <v>PP ESTAMPE - ES02 - LE</v>
          </cell>
          <cell r="F97" t="str">
            <v>LE</v>
          </cell>
          <cell r="G97" t="str">
            <v>300</v>
          </cell>
          <cell r="H97" t="str">
            <v>74</v>
          </cell>
          <cell r="I97">
            <v>2.2200000000000002</v>
          </cell>
          <cell r="J97">
            <v>10.43</v>
          </cell>
          <cell r="K97">
            <v>23.154600000000002</v>
          </cell>
          <cell r="L97">
            <v>95</v>
          </cell>
          <cell r="M97">
            <v>79.166666666666671</v>
          </cell>
        </row>
        <row r="98">
          <cell r="A98" t="str">
            <v>PPREST03</v>
          </cell>
          <cell r="B98" t="str">
            <v>PPREST</v>
          </cell>
          <cell r="C98" t="str">
            <v>ES03</v>
          </cell>
          <cell r="D98" t="str">
            <v>ESTAMPE</v>
          </cell>
          <cell r="E98" t="str">
            <v>PP ESTAMPE - ES03 - LE</v>
          </cell>
          <cell r="F98" t="str">
            <v>LE</v>
          </cell>
          <cell r="G98" t="str">
            <v>300</v>
          </cell>
          <cell r="H98" t="str">
            <v>74</v>
          </cell>
          <cell r="I98">
            <v>2.2200000000000002</v>
          </cell>
          <cell r="J98">
            <v>10.43</v>
          </cell>
          <cell r="K98">
            <v>23.154600000000002</v>
          </cell>
          <cell r="L98">
            <v>95</v>
          </cell>
          <cell r="M98">
            <v>79.166666666666671</v>
          </cell>
        </row>
        <row r="99">
          <cell r="A99" t="str">
            <v>PPREST04</v>
          </cell>
          <cell r="B99" t="str">
            <v>PPREST</v>
          </cell>
          <cell r="C99" t="str">
            <v>ES04</v>
          </cell>
          <cell r="D99" t="str">
            <v>ESTAMPE</v>
          </cell>
          <cell r="E99" t="str">
            <v>PP ESTAMPE - ES04 - LE</v>
          </cell>
          <cell r="F99" t="str">
            <v>LE</v>
          </cell>
          <cell r="G99" t="str">
            <v>300</v>
          </cell>
          <cell r="H99" t="str">
            <v>74</v>
          </cell>
          <cell r="I99">
            <v>2.2200000000000002</v>
          </cell>
          <cell r="J99">
            <v>10.43</v>
          </cell>
          <cell r="K99">
            <v>23.154600000000002</v>
          </cell>
          <cell r="L99">
            <v>95</v>
          </cell>
          <cell r="M99">
            <v>79.166666666666671</v>
          </cell>
        </row>
        <row r="100">
          <cell r="A100" t="str">
            <v>PPREST05</v>
          </cell>
          <cell r="B100" t="str">
            <v>PPREST</v>
          </cell>
          <cell r="C100" t="str">
            <v>ES05</v>
          </cell>
          <cell r="D100" t="str">
            <v>ESTAMPE</v>
          </cell>
          <cell r="E100" t="str">
            <v>PP ESTAMPE - ES05 - LE</v>
          </cell>
          <cell r="F100" t="str">
            <v>LE</v>
          </cell>
          <cell r="G100" t="str">
            <v>300</v>
          </cell>
          <cell r="H100" t="str">
            <v>74</v>
          </cell>
          <cell r="I100">
            <v>2.2200000000000002</v>
          </cell>
          <cell r="J100">
            <v>10.43</v>
          </cell>
          <cell r="K100">
            <v>23.154600000000002</v>
          </cell>
          <cell r="L100">
            <v>95</v>
          </cell>
          <cell r="M100">
            <v>79.166666666666671</v>
          </cell>
        </row>
        <row r="101">
          <cell r="A101" t="str">
            <v>PPREST06</v>
          </cell>
          <cell r="B101" t="str">
            <v>PPREST</v>
          </cell>
          <cell r="C101" t="str">
            <v>ES06</v>
          </cell>
          <cell r="D101" t="str">
            <v>ESTAMPE</v>
          </cell>
          <cell r="E101" t="str">
            <v>PP ESTAMPE - ES06 - LE</v>
          </cell>
          <cell r="F101" t="str">
            <v>LE</v>
          </cell>
          <cell r="G101" t="str">
            <v>300</v>
          </cell>
          <cell r="H101" t="str">
            <v>74</v>
          </cell>
          <cell r="I101">
            <v>2.2200000000000002</v>
          </cell>
          <cell r="J101">
            <v>10.43</v>
          </cell>
          <cell r="K101">
            <v>23.154600000000002</v>
          </cell>
          <cell r="L101">
            <v>95</v>
          </cell>
          <cell r="M101">
            <v>79.166666666666671</v>
          </cell>
        </row>
        <row r="103">
          <cell r="A103" t="str">
            <v>PPRA4FFL</v>
          </cell>
          <cell r="E103" t="str">
            <v>A4 PAPIER PEINT FAUNE &amp; FLORE</v>
          </cell>
          <cell r="G103">
            <v>29.7</v>
          </cell>
          <cell r="H103">
            <v>21</v>
          </cell>
          <cell r="I103">
            <v>6.2369999999999995E-2</v>
          </cell>
          <cell r="J103">
            <v>10.43</v>
          </cell>
          <cell r="K103">
            <v>0.65051909999999991</v>
          </cell>
          <cell r="L103">
            <v>3</v>
          </cell>
          <cell r="M103">
            <v>2.5</v>
          </cell>
        </row>
        <row r="104">
          <cell r="A104" t="str">
            <v>PPRBA4FFL</v>
          </cell>
          <cell r="E104" t="str">
            <v>BOITE A4 PP ARCHI FAUNE &amp; FLORE (99 Variations)</v>
          </cell>
          <cell r="F104" t="str">
            <v>A4</v>
          </cell>
          <cell r="G104">
            <v>29.7</v>
          </cell>
          <cell r="H104">
            <v>21</v>
          </cell>
          <cell r="I104">
            <v>6.2369999999999995E-2</v>
          </cell>
          <cell r="J104">
            <v>10.43</v>
          </cell>
          <cell r="K104">
            <v>79.401390899999996</v>
          </cell>
          <cell r="L104">
            <v>69</v>
          </cell>
          <cell r="M104">
            <v>57.5</v>
          </cell>
        </row>
        <row r="105">
          <cell r="A105" t="str">
            <v>PPRCOLFFL</v>
          </cell>
          <cell r="E105" t="str">
            <v>COLLECTION FAUNE &amp; FLORE (double classeur)</v>
          </cell>
          <cell r="L105">
            <v>320</v>
          </cell>
          <cell r="M105">
            <v>266.66666666666669</v>
          </cell>
        </row>
        <row r="106">
          <cell r="A106" t="str">
            <v>PPRSM</v>
          </cell>
          <cell r="F106" t="str">
            <v>SUR-MESURE</v>
          </cell>
          <cell r="J106">
            <v>15.35</v>
          </cell>
          <cell r="K106">
            <v>15.35</v>
          </cell>
          <cell r="L106">
            <v>63</v>
          </cell>
          <cell r="M106">
            <v>52.5</v>
          </cell>
        </row>
        <row r="107">
          <cell r="I107">
            <v>9.9</v>
          </cell>
          <cell r="J107">
            <v>4.92</v>
          </cell>
          <cell r="K107">
            <v>0.47171620325982744</v>
          </cell>
          <cell r="L107">
            <v>20.383269415148611</v>
          </cell>
        </row>
        <row r="109">
          <cell r="A109" t="str">
            <v>REF Y2</v>
          </cell>
          <cell r="B109" t="str">
            <v>RÉFÉRENCE</v>
          </cell>
          <cell r="C109" t="str">
            <v>REF PP</v>
          </cell>
          <cell r="D109" t="str">
            <v>NOM</v>
          </cell>
          <cell r="E109" t="str">
            <v>LIBELLE PRODUIT</v>
          </cell>
          <cell r="F109" t="str">
            <v>FORMAT</v>
          </cell>
          <cell r="G109" t="str">
            <v>HAUTEURS / LONGUEURS CM</v>
          </cell>
          <cell r="H109" t="str">
            <v>LARGEURS CM</v>
          </cell>
          <cell r="I109" t="str">
            <v>surface m²</v>
          </cell>
          <cell r="J109" t="str">
            <v>Prix achat m²</v>
          </cell>
          <cell r="K109" t="str">
            <v>Prix achat Ressource modèle HT</v>
          </cell>
          <cell r="L109" t="str">
            <v>PRIX Public TTC</v>
          </cell>
          <cell r="M109" t="str">
            <v>PRIX Public HT</v>
          </cell>
        </row>
        <row r="110">
          <cell r="A110" t="str">
            <v>PPRANN01L</v>
          </cell>
          <cell r="B110" t="str">
            <v>PPRANN</v>
          </cell>
          <cell r="C110" t="str">
            <v>AA01</v>
          </cell>
          <cell r="D110" t="str">
            <v>ANNA</v>
          </cell>
          <cell r="E110" t="str">
            <v>PP ANNA - AA01 - Lé - LESSIVABLE</v>
          </cell>
          <cell r="F110" t="str">
            <v>LE</v>
          </cell>
          <cell r="G110" t="str">
            <v>300</v>
          </cell>
          <cell r="H110" t="str">
            <v>74</v>
          </cell>
          <cell r="I110">
            <v>2.2200000000000002</v>
          </cell>
          <cell r="J110">
            <v>13.85</v>
          </cell>
          <cell r="K110">
            <v>30.747000000000003</v>
          </cell>
          <cell r="L110">
            <v>127</v>
          </cell>
          <cell r="M110">
            <v>105.83333333333334</v>
          </cell>
        </row>
        <row r="111">
          <cell r="A111" t="str">
            <v>PPRANN02L</v>
          </cell>
          <cell r="B111" t="str">
            <v>PPRANN</v>
          </cell>
          <cell r="C111" t="str">
            <v>AA02</v>
          </cell>
          <cell r="D111" t="str">
            <v>ANNA</v>
          </cell>
          <cell r="E111" t="str">
            <v>PP ANNA - AA02 - Lé - LESSIVABLE</v>
          </cell>
          <cell r="F111" t="str">
            <v>LE</v>
          </cell>
          <cell r="G111" t="str">
            <v>300</v>
          </cell>
          <cell r="H111" t="str">
            <v>74</v>
          </cell>
          <cell r="I111">
            <v>2.2200000000000002</v>
          </cell>
          <cell r="J111">
            <v>13.85</v>
          </cell>
          <cell r="K111">
            <v>30.747000000000003</v>
          </cell>
          <cell r="L111">
            <v>127</v>
          </cell>
          <cell r="M111">
            <v>105.83333333333334</v>
          </cell>
        </row>
        <row r="112">
          <cell r="A112" t="str">
            <v>PPRANN03L</v>
          </cell>
          <cell r="B112" t="str">
            <v>PPRANN</v>
          </cell>
          <cell r="C112" t="str">
            <v>AA03</v>
          </cell>
          <cell r="D112" t="str">
            <v>ANNA</v>
          </cell>
          <cell r="E112" t="str">
            <v>PP ANNA - AA03 - Lé - LESSIVABLE</v>
          </cell>
          <cell r="F112" t="str">
            <v>LE</v>
          </cell>
          <cell r="G112" t="str">
            <v>300</v>
          </cell>
          <cell r="H112" t="str">
            <v>74</v>
          </cell>
          <cell r="I112">
            <v>2.2200000000000002</v>
          </cell>
          <cell r="J112">
            <v>13.85</v>
          </cell>
          <cell r="K112">
            <v>30.747000000000003</v>
          </cell>
          <cell r="L112">
            <v>127</v>
          </cell>
          <cell r="M112">
            <v>105.83333333333334</v>
          </cell>
        </row>
        <row r="113">
          <cell r="A113" t="str">
            <v>PPRANN04L</v>
          </cell>
          <cell r="B113" t="str">
            <v>PPRANN</v>
          </cell>
          <cell r="C113" t="str">
            <v>AA04</v>
          </cell>
          <cell r="D113" t="str">
            <v>ANNA</v>
          </cell>
          <cell r="E113" t="str">
            <v>PP ANNA - AA04 - Lé - LESSIVABLE</v>
          </cell>
          <cell r="F113" t="str">
            <v>LE</v>
          </cell>
          <cell r="G113" t="str">
            <v>300</v>
          </cell>
          <cell r="H113" t="str">
            <v>74</v>
          </cell>
          <cell r="I113">
            <v>2.2200000000000002</v>
          </cell>
          <cell r="J113">
            <v>13.85</v>
          </cell>
          <cell r="K113">
            <v>30.747000000000003</v>
          </cell>
          <cell r="L113">
            <v>127</v>
          </cell>
          <cell r="M113">
            <v>105.83333333333334</v>
          </cell>
        </row>
        <row r="114">
          <cell r="A114" t="str">
            <v>PPRANN05L</v>
          </cell>
          <cell r="B114" t="str">
            <v>PPRANN</v>
          </cell>
          <cell r="C114" t="str">
            <v>AA05</v>
          </cell>
          <cell r="D114" t="str">
            <v>ANNA</v>
          </cell>
          <cell r="E114" t="str">
            <v>PP ANNA - AA05 - Lé - LESSIVABLE</v>
          </cell>
          <cell r="F114" t="str">
            <v>LE</v>
          </cell>
          <cell r="G114" t="str">
            <v>300</v>
          </cell>
          <cell r="H114" t="str">
            <v>74</v>
          </cell>
          <cell r="I114">
            <v>2.2200000000000002</v>
          </cell>
          <cell r="J114">
            <v>13.85</v>
          </cell>
          <cell r="K114">
            <v>30.747000000000003</v>
          </cell>
          <cell r="L114">
            <v>127</v>
          </cell>
          <cell r="M114">
            <v>105.83333333333334</v>
          </cell>
        </row>
        <row r="115">
          <cell r="A115" t="str">
            <v>PPRANN06L</v>
          </cell>
          <cell r="B115" t="str">
            <v>PPRANN</v>
          </cell>
          <cell r="C115" t="str">
            <v>AA06</v>
          </cell>
          <cell r="D115" t="str">
            <v>ANNA</v>
          </cell>
          <cell r="E115" t="str">
            <v>PP ANNA - AA06 - Lé - LESSIVABLE</v>
          </cell>
          <cell r="F115" t="str">
            <v>LE</v>
          </cell>
          <cell r="G115" t="str">
            <v>300</v>
          </cell>
          <cell r="H115" t="str">
            <v>74</v>
          </cell>
          <cell r="I115">
            <v>2.2200000000000002</v>
          </cell>
          <cell r="J115">
            <v>13.85</v>
          </cell>
          <cell r="K115">
            <v>30.747000000000003</v>
          </cell>
          <cell r="L115">
            <v>127</v>
          </cell>
          <cell r="M115">
            <v>105.83333333333334</v>
          </cell>
        </row>
        <row r="116">
          <cell r="A116" t="str">
            <v>PPRANN07L</v>
          </cell>
          <cell r="B116" t="str">
            <v>PPRANN</v>
          </cell>
          <cell r="C116" t="str">
            <v>AA07</v>
          </cell>
          <cell r="D116" t="str">
            <v>ANNA</v>
          </cell>
          <cell r="E116" t="str">
            <v>PP ANNA - AA07 - Lé - LESSIVABLE</v>
          </cell>
          <cell r="F116" t="str">
            <v>LE</v>
          </cell>
          <cell r="G116" t="str">
            <v>300</v>
          </cell>
          <cell r="H116" t="str">
            <v>74</v>
          </cell>
          <cell r="I116">
            <v>2.2200000000000002</v>
          </cell>
          <cell r="J116">
            <v>13.85</v>
          </cell>
          <cell r="K116">
            <v>30.747000000000003</v>
          </cell>
          <cell r="L116">
            <v>127</v>
          </cell>
          <cell r="M116">
            <v>105.83333333333334</v>
          </cell>
        </row>
        <row r="117">
          <cell r="A117" t="str">
            <v>PPRCHAG01L</v>
          </cell>
          <cell r="B117" t="str">
            <v>PPRCHAG</v>
          </cell>
          <cell r="C117" t="str">
            <v>CG01</v>
          </cell>
          <cell r="D117" t="str">
            <v>CHARMILLE GRAND</v>
          </cell>
          <cell r="E117" t="str">
            <v>PP CHARMILLE GRAND - CG01 - Lé - LESSIVABLE</v>
          </cell>
          <cell r="F117" t="str">
            <v>LE</v>
          </cell>
          <cell r="G117" t="str">
            <v>300</v>
          </cell>
          <cell r="H117" t="str">
            <v>74</v>
          </cell>
          <cell r="I117">
            <v>2.2200000000000002</v>
          </cell>
          <cell r="J117">
            <v>13.85</v>
          </cell>
          <cell r="K117">
            <v>30.747000000000003</v>
          </cell>
          <cell r="L117">
            <v>127</v>
          </cell>
          <cell r="M117">
            <v>105.83333333333334</v>
          </cell>
        </row>
        <row r="118">
          <cell r="A118" t="str">
            <v>PPRCHAG02L</v>
          </cell>
          <cell r="B118" t="str">
            <v>PPRCHAG</v>
          </cell>
          <cell r="C118" t="str">
            <v>CG02</v>
          </cell>
          <cell r="D118" t="str">
            <v>CHARMILLE GRAND</v>
          </cell>
          <cell r="E118" t="str">
            <v>PP CHARMILLE GRAND - CG02 - Lé - LESSIVABLE</v>
          </cell>
          <cell r="F118" t="str">
            <v>LE</v>
          </cell>
          <cell r="G118" t="str">
            <v>300</v>
          </cell>
          <cell r="H118" t="str">
            <v>74</v>
          </cell>
          <cell r="I118">
            <v>2.2200000000000002</v>
          </cell>
          <cell r="J118">
            <v>13.85</v>
          </cell>
          <cell r="K118">
            <v>30.747000000000003</v>
          </cell>
          <cell r="L118">
            <v>127</v>
          </cell>
          <cell r="M118">
            <v>105.83333333333334</v>
          </cell>
        </row>
        <row r="119">
          <cell r="A119" t="str">
            <v>PPRCHAG03L</v>
          </cell>
          <cell r="B119" t="str">
            <v>PPRCHAG</v>
          </cell>
          <cell r="C119" t="str">
            <v>CG03</v>
          </cell>
          <cell r="D119" t="str">
            <v>CHARMILLE GRAND</v>
          </cell>
          <cell r="E119" t="str">
            <v>PP CHARMILLE GRAND - CG03 - Lé - LESSIVABLE</v>
          </cell>
          <cell r="F119" t="str">
            <v>LE</v>
          </cell>
          <cell r="G119" t="str">
            <v>300</v>
          </cell>
          <cell r="H119" t="str">
            <v>74</v>
          </cell>
          <cell r="I119">
            <v>2.2200000000000002</v>
          </cell>
          <cell r="J119">
            <v>13.85</v>
          </cell>
          <cell r="K119">
            <v>30.747000000000003</v>
          </cell>
          <cell r="L119">
            <v>127</v>
          </cell>
          <cell r="M119">
            <v>105.83333333333334</v>
          </cell>
        </row>
        <row r="120">
          <cell r="A120" t="str">
            <v>PPRCHAG04L</v>
          </cell>
          <cell r="B120" t="str">
            <v>PPRCHAG</v>
          </cell>
          <cell r="C120" t="str">
            <v>CG04</v>
          </cell>
          <cell r="D120" t="str">
            <v>CHARMILLE GRAND</v>
          </cell>
          <cell r="E120" t="str">
            <v>PP CHARMILLE GRAND - CG04 - Lé - LESSIVABLE</v>
          </cell>
          <cell r="F120" t="str">
            <v>LE</v>
          </cell>
          <cell r="G120" t="str">
            <v>300</v>
          </cell>
          <cell r="H120" t="str">
            <v>74</v>
          </cell>
          <cell r="I120">
            <v>2.2200000000000002</v>
          </cell>
          <cell r="J120">
            <v>13.85</v>
          </cell>
          <cell r="K120">
            <v>30.747000000000003</v>
          </cell>
          <cell r="L120">
            <v>127</v>
          </cell>
          <cell r="M120">
            <v>105.83333333333334</v>
          </cell>
        </row>
        <row r="121">
          <cell r="A121" t="str">
            <v>PPRCHAG05L</v>
          </cell>
          <cell r="B121" t="str">
            <v>PPRCHAG</v>
          </cell>
          <cell r="C121" t="str">
            <v>CG05</v>
          </cell>
          <cell r="D121" t="str">
            <v>CHARMILLE GRAND</v>
          </cell>
          <cell r="E121" t="str">
            <v>PP CHARMILLE GRAND - CG05 - Lé - LESSIVABLE</v>
          </cell>
          <cell r="F121" t="str">
            <v>LE</v>
          </cell>
          <cell r="G121" t="str">
            <v>300</v>
          </cell>
          <cell r="H121" t="str">
            <v>74</v>
          </cell>
          <cell r="I121">
            <v>2.2200000000000002</v>
          </cell>
          <cell r="J121">
            <v>13.85</v>
          </cell>
          <cell r="K121">
            <v>30.747000000000003</v>
          </cell>
          <cell r="L121">
            <v>127</v>
          </cell>
          <cell r="M121">
            <v>105.83333333333334</v>
          </cell>
        </row>
        <row r="122">
          <cell r="A122" t="str">
            <v>PPRCHAG06L</v>
          </cell>
          <cell r="B122" t="str">
            <v>PPRCHAG</v>
          </cell>
          <cell r="C122" t="str">
            <v>CG06</v>
          </cell>
          <cell r="D122" t="str">
            <v>CHARMILLE GRAND</v>
          </cell>
          <cell r="E122" t="str">
            <v>PP CHARMILLE GRAND - CG06 - Lé - LESSIVABLE</v>
          </cell>
          <cell r="F122" t="str">
            <v>LE</v>
          </cell>
          <cell r="G122" t="str">
            <v>300</v>
          </cell>
          <cell r="H122" t="str">
            <v>74</v>
          </cell>
          <cell r="I122">
            <v>2.2200000000000002</v>
          </cell>
          <cell r="J122">
            <v>13.85</v>
          </cell>
          <cell r="K122">
            <v>30.747000000000003</v>
          </cell>
          <cell r="L122">
            <v>127</v>
          </cell>
          <cell r="M122">
            <v>105.83333333333334</v>
          </cell>
        </row>
        <row r="123">
          <cell r="A123" t="str">
            <v>PPRCHAP01L</v>
          </cell>
          <cell r="B123" t="str">
            <v>PPRCHAP</v>
          </cell>
          <cell r="C123" t="str">
            <v>CP01</v>
          </cell>
          <cell r="D123" t="str">
            <v>CHARMILLE PETIT</v>
          </cell>
          <cell r="E123" t="str">
            <v>PP CHARMILLE PETIT - CP01 - Lé - LESSIVABLE</v>
          </cell>
          <cell r="F123" t="str">
            <v>LE</v>
          </cell>
          <cell r="G123" t="str">
            <v>300</v>
          </cell>
          <cell r="H123" t="str">
            <v>74</v>
          </cell>
          <cell r="I123">
            <v>2.2200000000000002</v>
          </cell>
          <cell r="J123">
            <v>13.85</v>
          </cell>
          <cell r="K123">
            <v>30.747000000000003</v>
          </cell>
          <cell r="L123">
            <v>127</v>
          </cell>
          <cell r="M123">
            <v>105.83333333333334</v>
          </cell>
        </row>
        <row r="124">
          <cell r="A124" t="str">
            <v>PPRCHAP02L</v>
          </cell>
          <cell r="B124" t="str">
            <v>PPRCHAP</v>
          </cell>
          <cell r="C124" t="str">
            <v>CP02</v>
          </cell>
          <cell r="D124" t="str">
            <v>CHARMILLE PETIT</v>
          </cell>
          <cell r="E124" t="str">
            <v>PP CHARMILLE PETIT - CP02 - Lé - LESSIVABLE</v>
          </cell>
          <cell r="F124" t="str">
            <v>LE</v>
          </cell>
          <cell r="G124" t="str">
            <v>300</v>
          </cell>
          <cell r="H124" t="str">
            <v>74</v>
          </cell>
          <cell r="I124">
            <v>2.2200000000000002</v>
          </cell>
          <cell r="J124">
            <v>13.85</v>
          </cell>
          <cell r="K124">
            <v>30.747000000000003</v>
          </cell>
          <cell r="L124">
            <v>127</v>
          </cell>
          <cell r="M124">
            <v>105.83333333333334</v>
          </cell>
        </row>
        <row r="125">
          <cell r="A125" t="str">
            <v>PPRCHAP03L</v>
          </cell>
          <cell r="B125" t="str">
            <v>PPRCHAP</v>
          </cell>
          <cell r="C125" t="str">
            <v>CP03</v>
          </cell>
          <cell r="D125" t="str">
            <v>CHARMILLE PETIT</v>
          </cell>
          <cell r="E125" t="str">
            <v>PP CHARMILLE PETIT - CP03 - Lé - LESSIVABLE</v>
          </cell>
          <cell r="F125" t="str">
            <v>LE</v>
          </cell>
          <cell r="G125" t="str">
            <v>300</v>
          </cell>
          <cell r="H125" t="str">
            <v>74</v>
          </cell>
          <cell r="I125">
            <v>2.2200000000000002</v>
          </cell>
          <cell r="J125">
            <v>13.85</v>
          </cell>
          <cell r="K125">
            <v>30.747000000000003</v>
          </cell>
          <cell r="L125">
            <v>127</v>
          </cell>
          <cell r="M125">
            <v>105.83333333333334</v>
          </cell>
        </row>
        <row r="126">
          <cell r="A126" t="str">
            <v>PPRCHAP04L</v>
          </cell>
          <cell r="B126" t="str">
            <v>PPRCHAP</v>
          </cell>
          <cell r="C126" t="str">
            <v>CP04</v>
          </cell>
          <cell r="D126" t="str">
            <v>CHARMILLE PETIT</v>
          </cell>
          <cell r="E126" t="str">
            <v>PP CHARMILLE PETIT - CP04 - Lé - LESSIVABLE</v>
          </cell>
          <cell r="F126" t="str">
            <v>LE</v>
          </cell>
          <cell r="G126" t="str">
            <v>300</v>
          </cell>
          <cell r="H126" t="str">
            <v>74</v>
          </cell>
          <cell r="I126">
            <v>2.2200000000000002</v>
          </cell>
          <cell r="J126">
            <v>13.85</v>
          </cell>
          <cell r="K126">
            <v>30.747000000000003</v>
          </cell>
          <cell r="L126">
            <v>127</v>
          </cell>
          <cell r="M126">
            <v>105.83333333333334</v>
          </cell>
        </row>
        <row r="127">
          <cell r="A127" t="str">
            <v>PPRCHAP05L</v>
          </cell>
          <cell r="B127" t="str">
            <v>PPRCHAP</v>
          </cell>
          <cell r="C127" t="str">
            <v>CP05</v>
          </cell>
          <cell r="D127" t="str">
            <v>CHARMILLE PETIT</v>
          </cell>
          <cell r="E127" t="str">
            <v>PP CHARMILLE PETIT - CP05 - Lé - LESSIVABLE</v>
          </cell>
          <cell r="F127" t="str">
            <v>LE</v>
          </cell>
          <cell r="G127" t="str">
            <v>300</v>
          </cell>
          <cell r="H127" t="str">
            <v>74</v>
          </cell>
          <cell r="I127">
            <v>2.2200000000000002</v>
          </cell>
          <cell r="J127">
            <v>13.85</v>
          </cell>
          <cell r="K127">
            <v>30.747000000000003</v>
          </cell>
          <cell r="L127">
            <v>127</v>
          </cell>
          <cell r="M127">
            <v>105.83333333333334</v>
          </cell>
        </row>
        <row r="128">
          <cell r="A128" t="str">
            <v>PPRCHAP06L</v>
          </cell>
          <cell r="B128" t="str">
            <v>PPRCHAP</v>
          </cell>
          <cell r="C128" t="str">
            <v>CP06</v>
          </cell>
          <cell r="D128" t="str">
            <v>CHARMILLE PETIT</v>
          </cell>
          <cell r="E128" t="str">
            <v>PP CHARMILLE PETIT - CP06 - Lé - LESSIVABLE</v>
          </cell>
          <cell r="F128" t="str">
            <v>LE</v>
          </cell>
          <cell r="G128" t="str">
            <v>300</v>
          </cell>
          <cell r="H128" t="str">
            <v>74</v>
          </cell>
          <cell r="I128">
            <v>2.2200000000000002</v>
          </cell>
          <cell r="J128">
            <v>13.85</v>
          </cell>
          <cell r="K128">
            <v>30.747000000000003</v>
          </cell>
          <cell r="L128">
            <v>127</v>
          </cell>
          <cell r="M128">
            <v>105.83333333333334</v>
          </cell>
        </row>
        <row r="129">
          <cell r="A129" t="str">
            <v>PPRDEM01L</v>
          </cell>
          <cell r="B129" t="str">
            <v>PPRDEM</v>
          </cell>
          <cell r="C129" t="str">
            <v>D01</v>
          </cell>
          <cell r="D129" t="str">
            <v>DEMOISELLES</v>
          </cell>
          <cell r="E129" t="str">
            <v>PP DEMOISELLES - D01 - LE - LESSIVABLE</v>
          </cell>
          <cell r="F129" t="str">
            <v>LE</v>
          </cell>
          <cell r="G129" t="str">
            <v>300</v>
          </cell>
          <cell r="H129" t="str">
            <v>74</v>
          </cell>
          <cell r="I129">
            <v>2.2200000000000002</v>
          </cell>
          <cell r="J129">
            <v>13.85</v>
          </cell>
          <cell r="K129">
            <v>30.747000000000003</v>
          </cell>
          <cell r="L129">
            <v>127</v>
          </cell>
          <cell r="M129">
            <v>105.83333333333334</v>
          </cell>
        </row>
        <row r="130">
          <cell r="A130" t="str">
            <v>PPRDEM02L</v>
          </cell>
          <cell r="B130" t="str">
            <v>PPRDEM</v>
          </cell>
          <cell r="C130" t="str">
            <v>D02</v>
          </cell>
          <cell r="D130" t="str">
            <v>DEMOISELLES</v>
          </cell>
          <cell r="E130" t="str">
            <v>PP DEMOISELLES - D02 - LE - LESSIVABLE</v>
          </cell>
          <cell r="F130" t="str">
            <v xml:space="preserve">LE </v>
          </cell>
          <cell r="G130" t="str">
            <v>300</v>
          </cell>
          <cell r="H130" t="str">
            <v>74</v>
          </cell>
          <cell r="I130">
            <v>2.2200000000000002</v>
          </cell>
          <cell r="J130">
            <v>13.85</v>
          </cell>
          <cell r="K130">
            <v>30.747000000000003</v>
          </cell>
          <cell r="L130">
            <v>127</v>
          </cell>
          <cell r="M130">
            <v>105.83333333333334</v>
          </cell>
        </row>
        <row r="131">
          <cell r="A131" t="str">
            <v>PPRDEM03L</v>
          </cell>
          <cell r="B131" t="str">
            <v>PPRDEM</v>
          </cell>
          <cell r="C131" t="str">
            <v>D03</v>
          </cell>
          <cell r="D131" t="str">
            <v>DEMOISELLES</v>
          </cell>
          <cell r="E131" t="str">
            <v>PP DEMOISELLES - D03 - LE - LESSIVABLE</v>
          </cell>
          <cell r="F131" t="str">
            <v>LE</v>
          </cell>
          <cell r="G131" t="str">
            <v>300</v>
          </cell>
          <cell r="H131" t="str">
            <v>74</v>
          </cell>
          <cell r="I131">
            <v>2.2200000000000002</v>
          </cell>
          <cell r="J131">
            <v>13.85</v>
          </cell>
          <cell r="K131">
            <v>30.747000000000003</v>
          </cell>
          <cell r="L131">
            <v>127</v>
          </cell>
          <cell r="M131">
            <v>105.83333333333334</v>
          </cell>
        </row>
        <row r="132">
          <cell r="A132" t="str">
            <v>PPRDEM04L</v>
          </cell>
          <cell r="B132" t="str">
            <v>PPRDEM</v>
          </cell>
          <cell r="C132" t="str">
            <v>D04</v>
          </cell>
          <cell r="D132" t="str">
            <v>DEMOISELLES</v>
          </cell>
          <cell r="E132" t="str">
            <v>PP DEMOISELLES - D04 - LE - LESSIVABLE</v>
          </cell>
          <cell r="F132" t="str">
            <v>LE</v>
          </cell>
          <cell r="G132" t="str">
            <v>300</v>
          </cell>
          <cell r="H132" t="str">
            <v>74</v>
          </cell>
          <cell r="I132">
            <v>2.2200000000000002</v>
          </cell>
          <cell r="J132">
            <v>13.85</v>
          </cell>
          <cell r="K132">
            <v>30.747000000000003</v>
          </cell>
          <cell r="L132">
            <v>127</v>
          </cell>
          <cell r="M132">
            <v>105.83333333333334</v>
          </cell>
        </row>
        <row r="133">
          <cell r="A133" t="str">
            <v>PPRDEM05L</v>
          </cell>
          <cell r="B133" t="str">
            <v>PPRDEM</v>
          </cell>
          <cell r="C133" t="str">
            <v>D05</v>
          </cell>
          <cell r="D133" t="str">
            <v>DEMOISELLES</v>
          </cell>
          <cell r="E133" t="str">
            <v>PP DEMOISELLES - D05 - LE - LESSIVABLE</v>
          </cell>
          <cell r="F133" t="str">
            <v>LE</v>
          </cell>
          <cell r="G133" t="str">
            <v>300</v>
          </cell>
          <cell r="H133" t="str">
            <v>74</v>
          </cell>
          <cell r="I133">
            <v>2.2200000000000002</v>
          </cell>
          <cell r="J133">
            <v>13.85</v>
          </cell>
          <cell r="K133">
            <v>30.747000000000003</v>
          </cell>
          <cell r="L133">
            <v>127</v>
          </cell>
          <cell r="M133">
            <v>105.83333333333334</v>
          </cell>
        </row>
        <row r="134">
          <cell r="A134" t="str">
            <v>PPREST07L</v>
          </cell>
          <cell r="B134" t="str">
            <v>PPREST</v>
          </cell>
          <cell r="C134" t="str">
            <v>ES07</v>
          </cell>
          <cell r="D134" t="str">
            <v>ESTAMPE</v>
          </cell>
          <cell r="E134" t="str">
            <v>PP ESTAMPE - ES07 - Lé - LESSIVABLE</v>
          </cell>
          <cell r="F134" t="str">
            <v>LE</v>
          </cell>
          <cell r="G134" t="str">
            <v>300</v>
          </cell>
          <cell r="H134" t="str">
            <v>74</v>
          </cell>
          <cell r="I134">
            <v>2.2200000000000002</v>
          </cell>
          <cell r="J134">
            <v>13.85</v>
          </cell>
          <cell r="K134">
            <v>30.747000000000003</v>
          </cell>
          <cell r="L134">
            <v>127</v>
          </cell>
          <cell r="M134">
            <v>105.83333333333334</v>
          </cell>
        </row>
        <row r="135">
          <cell r="A135" t="str">
            <v>PPREST08L</v>
          </cell>
          <cell r="B135" t="str">
            <v>PPREST</v>
          </cell>
          <cell r="C135" t="str">
            <v>ES08</v>
          </cell>
          <cell r="D135" t="str">
            <v>ESTAMPE</v>
          </cell>
          <cell r="E135" t="str">
            <v>PP ESTAMPE - ES08 - Lé - LESSIVABLE</v>
          </cell>
          <cell r="F135" t="str">
            <v>LE</v>
          </cell>
          <cell r="G135" t="str">
            <v>300</v>
          </cell>
          <cell r="H135" t="str">
            <v>74</v>
          </cell>
          <cell r="I135">
            <v>2.2200000000000002</v>
          </cell>
          <cell r="J135">
            <v>13.85</v>
          </cell>
          <cell r="K135">
            <v>30.747000000000003</v>
          </cell>
          <cell r="L135">
            <v>127</v>
          </cell>
          <cell r="M135">
            <v>105.83333333333334</v>
          </cell>
        </row>
        <row r="136">
          <cell r="A136" t="str">
            <v>PPRGES01L</v>
          </cell>
          <cell r="B136" t="str">
            <v>PPRGES</v>
          </cell>
          <cell r="C136" t="str">
            <v>GE01</v>
          </cell>
          <cell r="D136" t="str">
            <v>GRANDS ESPACES</v>
          </cell>
          <cell r="E136" t="str">
            <v>PP GRANDS ESPACES - GE01 - Lé - LESSIVABLE</v>
          </cell>
          <cell r="F136" t="str">
            <v>LE</v>
          </cell>
          <cell r="G136" t="str">
            <v>300</v>
          </cell>
          <cell r="H136" t="str">
            <v>74</v>
          </cell>
          <cell r="I136">
            <v>2.2200000000000002</v>
          </cell>
          <cell r="J136">
            <v>13.85</v>
          </cell>
          <cell r="K136">
            <v>30.747000000000003</v>
          </cell>
          <cell r="L136">
            <v>127</v>
          </cell>
          <cell r="M136">
            <v>105.83333333333334</v>
          </cell>
        </row>
        <row r="137">
          <cell r="A137" t="str">
            <v>PPRGES02L</v>
          </cell>
          <cell r="B137" t="str">
            <v>PPRGES</v>
          </cell>
          <cell r="C137" t="str">
            <v>GE02</v>
          </cell>
          <cell r="D137" t="str">
            <v>GRANDS ESPACES</v>
          </cell>
          <cell r="E137" t="str">
            <v>PP GRANDS ESPACES - GE02 - Lé - LESSIVABLE</v>
          </cell>
          <cell r="F137" t="str">
            <v>LE</v>
          </cell>
          <cell r="G137" t="str">
            <v>300</v>
          </cell>
          <cell r="H137" t="str">
            <v>74</v>
          </cell>
          <cell r="I137">
            <v>2.2200000000000002</v>
          </cell>
          <cell r="J137">
            <v>13.85</v>
          </cell>
          <cell r="K137">
            <v>30.747000000000003</v>
          </cell>
          <cell r="L137">
            <v>127</v>
          </cell>
          <cell r="M137">
            <v>105.83333333333334</v>
          </cell>
        </row>
        <row r="138">
          <cell r="A138" t="str">
            <v>PPRGES03L</v>
          </cell>
          <cell r="B138" t="str">
            <v>PPRGES</v>
          </cell>
          <cell r="C138" t="str">
            <v>GE03</v>
          </cell>
          <cell r="D138" t="str">
            <v>GRANDS ESPACES</v>
          </cell>
          <cell r="E138" t="str">
            <v>PP GRANDS ESPACES - GE03 - Lé - LESSIVABLE</v>
          </cell>
          <cell r="F138" t="str">
            <v>LE</v>
          </cell>
          <cell r="G138" t="str">
            <v>300</v>
          </cell>
          <cell r="H138" t="str">
            <v>74</v>
          </cell>
          <cell r="I138">
            <v>2.2200000000000002</v>
          </cell>
          <cell r="J138">
            <v>13.85</v>
          </cell>
          <cell r="K138">
            <v>30.747000000000003</v>
          </cell>
          <cell r="L138">
            <v>127</v>
          </cell>
          <cell r="M138">
            <v>105.83333333333334</v>
          </cell>
        </row>
        <row r="139">
          <cell r="A139" t="str">
            <v>PPRGES04L</v>
          </cell>
          <cell r="B139" t="str">
            <v>PPRGES</v>
          </cell>
          <cell r="C139" t="str">
            <v>GE04</v>
          </cell>
          <cell r="D139" t="str">
            <v>GRANDS ESPACES</v>
          </cell>
          <cell r="E139" t="str">
            <v>PP GRANDS ESPACES - GE04 - Lé - LESSIVABLE</v>
          </cell>
          <cell r="F139" t="str">
            <v>LE</v>
          </cell>
          <cell r="G139" t="str">
            <v>300</v>
          </cell>
          <cell r="H139" t="str">
            <v>74</v>
          </cell>
          <cell r="I139">
            <v>2.2200000000000002</v>
          </cell>
          <cell r="J139">
            <v>13.85</v>
          </cell>
          <cell r="K139">
            <v>30.747000000000003</v>
          </cell>
          <cell r="L139">
            <v>127</v>
          </cell>
          <cell r="M139">
            <v>105.83333333333334</v>
          </cell>
        </row>
        <row r="140">
          <cell r="A140" t="str">
            <v>PPRHFO01L</v>
          </cell>
          <cell r="B140" t="str">
            <v>PPRHFO</v>
          </cell>
          <cell r="C140" t="str">
            <v>HF01</v>
          </cell>
          <cell r="D140" t="str">
            <v>HERBES FOLLES</v>
          </cell>
          <cell r="E140" t="str">
            <v>PP HERBES FOLLES - HF01 - Lé - LESSIVABLE</v>
          </cell>
          <cell r="F140" t="str">
            <v>LE</v>
          </cell>
          <cell r="G140" t="str">
            <v>300</v>
          </cell>
          <cell r="H140" t="str">
            <v>74</v>
          </cell>
          <cell r="I140">
            <v>2.2200000000000002</v>
          </cell>
          <cell r="J140">
            <v>13.85</v>
          </cell>
          <cell r="K140">
            <v>30.747000000000003</v>
          </cell>
          <cell r="L140">
            <v>127</v>
          </cell>
          <cell r="M140">
            <v>105.83333333333334</v>
          </cell>
        </row>
        <row r="141">
          <cell r="A141" t="str">
            <v>PPRHFO02L</v>
          </cell>
          <cell r="B141" t="str">
            <v>PPRHFO</v>
          </cell>
          <cell r="C141" t="str">
            <v>HF02</v>
          </cell>
          <cell r="D141" t="str">
            <v>HERBES FOLLES</v>
          </cell>
          <cell r="E141" t="str">
            <v>PP HERBES FOLLES - HF02 - Lé - LESSIVABLE</v>
          </cell>
          <cell r="F141" t="str">
            <v>LE</v>
          </cell>
          <cell r="G141" t="str">
            <v>300</v>
          </cell>
          <cell r="H141" t="str">
            <v>74</v>
          </cell>
          <cell r="I141">
            <v>2.2200000000000002</v>
          </cell>
          <cell r="J141">
            <v>13.85</v>
          </cell>
          <cell r="K141">
            <v>30.747000000000003</v>
          </cell>
          <cell r="L141">
            <v>127</v>
          </cell>
          <cell r="M141">
            <v>105.83333333333334</v>
          </cell>
        </row>
        <row r="142">
          <cell r="A142" t="str">
            <v>PPRHFO03L</v>
          </cell>
          <cell r="B142" t="str">
            <v>PPRHFO</v>
          </cell>
          <cell r="C142" t="str">
            <v>HF03</v>
          </cell>
          <cell r="D142" t="str">
            <v>HERBES FOLLES</v>
          </cell>
          <cell r="E142" t="str">
            <v>PP HERBES FOLLES - HF03 - Lé - LESSIVABLE</v>
          </cell>
          <cell r="F142" t="str">
            <v>LE</v>
          </cell>
          <cell r="G142" t="str">
            <v>300</v>
          </cell>
          <cell r="H142" t="str">
            <v>74</v>
          </cell>
          <cell r="I142">
            <v>2.2200000000000002</v>
          </cell>
          <cell r="J142">
            <v>13.85</v>
          </cell>
          <cell r="K142">
            <v>30.747000000000003</v>
          </cell>
          <cell r="L142">
            <v>127</v>
          </cell>
          <cell r="M142">
            <v>105.83333333333334</v>
          </cell>
        </row>
        <row r="143">
          <cell r="A143" t="str">
            <v>PPRHFO04L</v>
          </cell>
          <cell r="B143" t="str">
            <v>PPRHFO</v>
          </cell>
          <cell r="C143" t="str">
            <v>HF04</v>
          </cell>
          <cell r="D143" t="str">
            <v>HERBES FOLLES</v>
          </cell>
          <cell r="E143" t="str">
            <v>PP HERBES FOLLES - HF04 - Lé - LESSIVABLE</v>
          </cell>
          <cell r="F143" t="str">
            <v>LE</v>
          </cell>
          <cell r="G143" t="str">
            <v>300</v>
          </cell>
          <cell r="H143" t="str">
            <v>74</v>
          </cell>
          <cell r="I143">
            <v>2.2200000000000002</v>
          </cell>
          <cell r="J143">
            <v>13.85</v>
          </cell>
          <cell r="K143">
            <v>30.747000000000003</v>
          </cell>
          <cell r="L143">
            <v>127</v>
          </cell>
          <cell r="M143">
            <v>105.83333333333334</v>
          </cell>
        </row>
        <row r="144">
          <cell r="A144" t="str">
            <v>PPRHFO05L</v>
          </cell>
          <cell r="B144" t="str">
            <v>PPRHFO</v>
          </cell>
          <cell r="C144" t="str">
            <v>HF05</v>
          </cell>
          <cell r="D144" t="str">
            <v>HERBES FOLLES</v>
          </cell>
          <cell r="E144" t="str">
            <v>PP HERBES FOLLES - HF05 - Lé - LESSIVABLE</v>
          </cell>
          <cell r="F144" t="str">
            <v>LE</v>
          </cell>
          <cell r="G144" t="str">
            <v>300</v>
          </cell>
          <cell r="H144" t="str">
            <v>74</v>
          </cell>
          <cell r="I144">
            <v>2.2200000000000002</v>
          </cell>
          <cell r="J144">
            <v>13.85</v>
          </cell>
          <cell r="K144">
            <v>30.747000000000003</v>
          </cell>
          <cell r="L144">
            <v>127</v>
          </cell>
          <cell r="M144">
            <v>105.83333333333334</v>
          </cell>
        </row>
        <row r="145">
          <cell r="A145" t="str">
            <v>PPRHFO06L</v>
          </cell>
          <cell r="B145" t="str">
            <v>PPRHFO</v>
          </cell>
          <cell r="C145" t="str">
            <v>HF06</v>
          </cell>
          <cell r="D145" t="str">
            <v>HERBES FOLLES</v>
          </cell>
          <cell r="E145" t="str">
            <v>PP HERBES FOLLES - HF06 - Lé - LESSIVABLE</v>
          </cell>
          <cell r="F145" t="str">
            <v>LE</v>
          </cell>
          <cell r="G145" t="str">
            <v>300</v>
          </cell>
          <cell r="H145" t="str">
            <v>74</v>
          </cell>
          <cell r="I145">
            <v>2.2200000000000002</v>
          </cell>
          <cell r="J145">
            <v>13.85</v>
          </cell>
          <cell r="K145">
            <v>30.747000000000003</v>
          </cell>
          <cell r="L145">
            <v>127</v>
          </cell>
          <cell r="M145">
            <v>105.83333333333334</v>
          </cell>
        </row>
        <row r="146">
          <cell r="A146" t="str">
            <v>PPRHFO07L</v>
          </cell>
          <cell r="B146" t="str">
            <v>PPRHFO</v>
          </cell>
          <cell r="C146" t="str">
            <v>HF07</v>
          </cell>
          <cell r="D146" t="str">
            <v>HERBES FOLLES</v>
          </cell>
          <cell r="E146" t="str">
            <v>PP HERBES FOLLES - HF07 - Lé - LESSIVABLE</v>
          </cell>
          <cell r="F146" t="str">
            <v>LE</v>
          </cell>
          <cell r="G146" t="str">
            <v>300</v>
          </cell>
          <cell r="H146" t="str">
            <v>74</v>
          </cell>
          <cell r="I146">
            <v>2.2200000000000002</v>
          </cell>
          <cell r="J146">
            <v>13.85</v>
          </cell>
          <cell r="K146">
            <v>30.747000000000003</v>
          </cell>
          <cell r="L146">
            <v>127</v>
          </cell>
          <cell r="M146">
            <v>105.83333333333334</v>
          </cell>
        </row>
        <row r="147">
          <cell r="A147" t="str">
            <v>PPRHFO08L</v>
          </cell>
          <cell r="B147" t="str">
            <v>PPRHFO</v>
          </cell>
          <cell r="C147" t="str">
            <v>HF08</v>
          </cell>
          <cell r="D147" t="str">
            <v>HERBES FOLLES</v>
          </cell>
          <cell r="E147" t="str">
            <v>PP HERBES FOLLES - HF08 - Lé - LESSIVABLE</v>
          </cell>
          <cell r="F147" t="str">
            <v>LE</v>
          </cell>
          <cell r="G147" t="str">
            <v>300</v>
          </cell>
          <cell r="H147" t="str">
            <v>74</v>
          </cell>
          <cell r="I147">
            <v>2.2200000000000002</v>
          </cell>
          <cell r="J147">
            <v>13.85</v>
          </cell>
          <cell r="K147">
            <v>30.747000000000003</v>
          </cell>
          <cell r="L147">
            <v>127</v>
          </cell>
          <cell r="M147">
            <v>105.83333333333334</v>
          </cell>
        </row>
        <row r="148">
          <cell r="A148" t="str">
            <v>PPRHFO09L</v>
          </cell>
          <cell r="B148" t="str">
            <v>PPRHFO</v>
          </cell>
          <cell r="C148" t="str">
            <v>HF09</v>
          </cell>
          <cell r="D148" t="str">
            <v>HERBES FOLLES</v>
          </cell>
          <cell r="E148" t="str">
            <v>PP HERBES FOLLES - HF09 - Lé - LESSIVABLE</v>
          </cell>
          <cell r="F148" t="str">
            <v>LE</v>
          </cell>
          <cell r="G148" t="str">
            <v>300</v>
          </cell>
          <cell r="H148" t="str">
            <v>74</v>
          </cell>
          <cell r="I148">
            <v>2.2200000000000002</v>
          </cell>
          <cell r="J148">
            <v>13.85</v>
          </cell>
          <cell r="K148">
            <v>30.747000000000003</v>
          </cell>
          <cell r="L148">
            <v>127</v>
          </cell>
          <cell r="M148">
            <v>105.83333333333334</v>
          </cell>
        </row>
        <row r="149">
          <cell r="A149" t="str">
            <v>PPRNUEG01L</v>
          </cell>
          <cell r="B149" t="str">
            <v>PPRNUEG</v>
          </cell>
          <cell r="C149" t="str">
            <v>NG01</v>
          </cell>
          <cell r="D149" t="str">
            <v>NUEE GRAND</v>
          </cell>
          <cell r="E149" t="str">
            <v>PP NUEE GRAND - NG01 - Lé - LESSIVABLE</v>
          </cell>
          <cell r="F149" t="str">
            <v>LE</v>
          </cell>
          <cell r="G149" t="str">
            <v>300</v>
          </cell>
          <cell r="H149" t="str">
            <v>74</v>
          </cell>
          <cell r="I149">
            <v>2.2200000000000002</v>
          </cell>
          <cell r="J149">
            <v>13.85</v>
          </cell>
          <cell r="K149">
            <v>30.747000000000003</v>
          </cell>
          <cell r="L149">
            <v>127</v>
          </cell>
          <cell r="M149">
            <v>105.83333333333334</v>
          </cell>
        </row>
        <row r="150">
          <cell r="A150" t="str">
            <v>PPRNUEG02L</v>
          </cell>
          <cell r="B150" t="str">
            <v>PPRNUEG</v>
          </cell>
          <cell r="C150" t="str">
            <v>NG02</v>
          </cell>
          <cell r="D150" t="str">
            <v>NUEE GRAND</v>
          </cell>
          <cell r="E150" t="str">
            <v>PP NUEE GRAND - NG02 - Lé - LESSIVABLE</v>
          </cell>
          <cell r="F150" t="str">
            <v>LE</v>
          </cell>
          <cell r="G150" t="str">
            <v>300</v>
          </cell>
          <cell r="H150" t="str">
            <v>74</v>
          </cell>
          <cell r="I150">
            <v>2.2200000000000002</v>
          </cell>
          <cell r="J150">
            <v>13.85</v>
          </cell>
          <cell r="K150">
            <v>30.747000000000003</v>
          </cell>
          <cell r="L150">
            <v>127</v>
          </cell>
          <cell r="M150">
            <v>105.83333333333334</v>
          </cell>
        </row>
        <row r="151">
          <cell r="A151" t="str">
            <v>PPRNUEG03L</v>
          </cell>
          <cell r="B151" t="str">
            <v>PPRNUEG</v>
          </cell>
          <cell r="C151" t="str">
            <v>NG03</v>
          </cell>
          <cell r="D151" t="str">
            <v>NUEE GRAND</v>
          </cell>
          <cell r="E151" t="str">
            <v>PP NUEE GRAND - NG03 - Lé - LESSIVABLE</v>
          </cell>
          <cell r="F151" t="str">
            <v>LE</v>
          </cell>
          <cell r="G151" t="str">
            <v>300</v>
          </cell>
          <cell r="H151" t="str">
            <v>74</v>
          </cell>
          <cell r="I151">
            <v>2.2200000000000002</v>
          </cell>
          <cell r="J151">
            <v>13.85</v>
          </cell>
          <cell r="K151">
            <v>30.747000000000003</v>
          </cell>
          <cell r="L151">
            <v>127</v>
          </cell>
          <cell r="M151">
            <v>105.83333333333334</v>
          </cell>
        </row>
        <row r="152">
          <cell r="A152" t="str">
            <v>PPRNUEG04L</v>
          </cell>
          <cell r="B152" t="str">
            <v>PPRNUEG</v>
          </cell>
          <cell r="C152" t="str">
            <v>NG04</v>
          </cell>
          <cell r="D152" t="str">
            <v>NUEE GRAND</v>
          </cell>
          <cell r="E152" t="str">
            <v>PP NUEE GRAND - NG04 - Lé - LESSIVABLE</v>
          </cell>
          <cell r="F152" t="str">
            <v>LE</v>
          </cell>
          <cell r="G152" t="str">
            <v>300</v>
          </cell>
          <cell r="H152" t="str">
            <v>74</v>
          </cell>
          <cell r="I152">
            <v>2.2200000000000002</v>
          </cell>
          <cell r="J152">
            <v>13.85</v>
          </cell>
          <cell r="K152">
            <v>30.747000000000003</v>
          </cell>
          <cell r="L152">
            <v>127</v>
          </cell>
          <cell r="M152">
            <v>105.83333333333334</v>
          </cell>
        </row>
        <row r="153">
          <cell r="A153" t="str">
            <v>PPRNUEG05L</v>
          </cell>
          <cell r="B153" t="str">
            <v>PPRNUEG</v>
          </cell>
          <cell r="C153" t="str">
            <v>NG05</v>
          </cell>
          <cell r="D153" t="str">
            <v>NUEE GRAND</v>
          </cell>
          <cell r="E153" t="str">
            <v>PP NUEE GRAND - NG05 - Lé - LESSIVABLE</v>
          </cell>
          <cell r="F153" t="str">
            <v>LE</v>
          </cell>
          <cell r="G153" t="str">
            <v>300</v>
          </cell>
          <cell r="H153" t="str">
            <v>74</v>
          </cell>
          <cell r="I153">
            <v>2.2200000000000002</v>
          </cell>
          <cell r="J153">
            <v>13.85</v>
          </cell>
          <cell r="K153">
            <v>30.747000000000003</v>
          </cell>
          <cell r="L153">
            <v>127</v>
          </cell>
          <cell r="M153">
            <v>105.83333333333334</v>
          </cell>
        </row>
        <row r="154">
          <cell r="A154" t="str">
            <v>PPRNUEG06L</v>
          </cell>
          <cell r="B154" t="str">
            <v>PPRNUEG</v>
          </cell>
          <cell r="C154" t="str">
            <v>NG06</v>
          </cell>
          <cell r="D154" t="str">
            <v>NUEE GRAND</v>
          </cell>
          <cell r="E154" t="str">
            <v>PP NUEE GRAND - NG06 - Lé - LESSIVABLE</v>
          </cell>
          <cell r="F154" t="str">
            <v>LE</v>
          </cell>
          <cell r="G154" t="str">
            <v>300</v>
          </cell>
          <cell r="H154" t="str">
            <v>74</v>
          </cell>
          <cell r="I154">
            <v>2.2200000000000002</v>
          </cell>
          <cell r="J154">
            <v>13.85</v>
          </cell>
          <cell r="K154">
            <v>30.747000000000003</v>
          </cell>
          <cell r="L154">
            <v>127</v>
          </cell>
          <cell r="M154">
            <v>105.83333333333334</v>
          </cell>
        </row>
        <row r="155">
          <cell r="A155" t="str">
            <v>PPRNUEG07L</v>
          </cell>
          <cell r="B155" t="str">
            <v>PPRNUEG</v>
          </cell>
          <cell r="C155" t="str">
            <v>NG07</v>
          </cell>
          <cell r="D155" t="str">
            <v>NUEE GRAND</v>
          </cell>
          <cell r="E155" t="str">
            <v>PP NUEE GRAND - NG07 - Lé - LESSIVABLE</v>
          </cell>
          <cell r="F155" t="str">
            <v>LE</v>
          </cell>
          <cell r="G155" t="str">
            <v>300</v>
          </cell>
          <cell r="H155" t="str">
            <v>74</v>
          </cell>
          <cell r="I155">
            <v>2.2200000000000002</v>
          </cell>
          <cell r="J155">
            <v>13.85</v>
          </cell>
          <cell r="K155">
            <v>30.747000000000003</v>
          </cell>
          <cell r="L155">
            <v>127</v>
          </cell>
          <cell r="M155">
            <v>105.83333333333334</v>
          </cell>
        </row>
        <row r="156">
          <cell r="A156" t="str">
            <v>PPRNUEP01L</v>
          </cell>
          <cell r="B156" t="str">
            <v>PPRNUEP</v>
          </cell>
          <cell r="C156" t="str">
            <v>NP01</v>
          </cell>
          <cell r="D156" t="str">
            <v>NUEE PETIT</v>
          </cell>
          <cell r="E156" t="str">
            <v>PP NUEE PETIT - NP01 - ROULEAU - LESSIVABLE</v>
          </cell>
          <cell r="F156" t="str">
            <v>ROULEAU</v>
          </cell>
          <cell r="G156" t="str">
            <v>1000</v>
          </cell>
          <cell r="H156" t="str">
            <v>74</v>
          </cell>
          <cell r="I156">
            <v>7.4</v>
          </cell>
          <cell r="J156">
            <v>13.85</v>
          </cell>
          <cell r="K156">
            <v>102.49000000000001</v>
          </cell>
          <cell r="L156">
            <v>424</v>
          </cell>
          <cell r="M156">
            <v>353.33333333333337</v>
          </cell>
        </row>
        <row r="157">
          <cell r="A157" t="str">
            <v>PPRNUEP02L</v>
          </cell>
          <cell r="B157" t="str">
            <v>PPRNUEP</v>
          </cell>
          <cell r="C157" t="str">
            <v>NP02</v>
          </cell>
          <cell r="D157" t="str">
            <v>NUEE PETIT</v>
          </cell>
          <cell r="E157" t="str">
            <v>PP NUEE PETIT - NP02 - ROULEAU - LESSIVABLE</v>
          </cell>
          <cell r="F157" t="str">
            <v>ROULEAU</v>
          </cell>
          <cell r="G157" t="str">
            <v>1000</v>
          </cell>
          <cell r="H157" t="str">
            <v>74</v>
          </cell>
          <cell r="I157">
            <v>7.4</v>
          </cell>
          <cell r="J157">
            <v>13.85</v>
          </cell>
          <cell r="K157">
            <v>102.49000000000001</v>
          </cell>
          <cell r="L157">
            <v>424</v>
          </cell>
          <cell r="M157">
            <v>353.33333333333337</v>
          </cell>
        </row>
        <row r="158">
          <cell r="A158" t="str">
            <v>PPRNUEP03L</v>
          </cell>
          <cell r="B158" t="str">
            <v>PPRNUEP</v>
          </cell>
          <cell r="C158" t="str">
            <v>NP03</v>
          </cell>
          <cell r="D158" t="str">
            <v>NUEE PETIT</v>
          </cell>
          <cell r="E158" t="str">
            <v>PP NUEE PETIT - NP03 - ROULEAU - LESSIVABLE</v>
          </cell>
          <cell r="F158" t="str">
            <v>ROULEAU</v>
          </cell>
          <cell r="G158" t="str">
            <v>1000</v>
          </cell>
          <cell r="H158" t="str">
            <v>74</v>
          </cell>
          <cell r="I158">
            <v>7.4</v>
          </cell>
          <cell r="J158">
            <v>13.85</v>
          </cell>
          <cell r="K158">
            <v>102.49000000000001</v>
          </cell>
          <cell r="L158">
            <v>424</v>
          </cell>
          <cell r="M158">
            <v>353.33333333333337</v>
          </cell>
        </row>
        <row r="159">
          <cell r="A159" t="str">
            <v>PPRNUEP04L</v>
          </cell>
          <cell r="B159" t="str">
            <v>PPRNUEP</v>
          </cell>
          <cell r="C159" t="str">
            <v>NP04</v>
          </cell>
          <cell r="D159" t="str">
            <v>NUEE PETIT</v>
          </cell>
          <cell r="E159" t="str">
            <v>PP NUEE PETIT - NP04 - ROULEAU - LESSIVABLE</v>
          </cell>
          <cell r="F159" t="str">
            <v>ROULEAU</v>
          </cell>
          <cell r="G159" t="str">
            <v>1000</v>
          </cell>
          <cell r="H159" t="str">
            <v>74</v>
          </cell>
          <cell r="I159">
            <v>7.4</v>
          </cell>
          <cell r="J159">
            <v>13.85</v>
          </cell>
          <cell r="K159">
            <v>102.49000000000001</v>
          </cell>
          <cell r="L159">
            <v>424</v>
          </cell>
          <cell r="M159">
            <v>353.33333333333337</v>
          </cell>
        </row>
        <row r="160">
          <cell r="A160" t="str">
            <v>PPRNUEP05L</v>
          </cell>
          <cell r="B160" t="str">
            <v>PPRNUEP</v>
          </cell>
          <cell r="C160" t="str">
            <v>NP05</v>
          </cell>
          <cell r="D160" t="str">
            <v>NUEE PETIT</v>
          </cell>
          <cell r="E160" t="str">
            <v>PP NUEE PETIT - NP05 - ROULEAU - LESSIVABLE</v>
          </cell>
          <cell r="F160" t="str">
            <v>ROULEAU</v>
          </cell>
          <cell r="G160" t="str">
            <v>1000</v>
          </cell>
          <cell r="H160" t="str">
            <v>74</v>
          </cell>
          <cell r="I160">
            <v>7.4</v>
          </cell>
          <cell r="J160">
            <v>13.85</v>
          </cell>
          <cell r="K160">
            <v>102.49000000000001</v>
          </cell>
          <cell r="L160">
            <v>424</v>
          </cell>
          <cell r="M160">
            <v>353.33333333333337</v>
          </cell>
        </row>
        <row r="161">
          <cell r="A161" t="str">
            <v>PPRNUEP06L</v>
          </cell>
          <cell r="B161" t="str">
            <v>PPRNUEP</v>
          </cell>
          <cell r="C161" t="str">
            <v>NP06</v>
          </cell>
          <cell r="D161" t="str">
            <v>NUEE PETIT</v>
          </cell>
          <cell r="E161" t="str">
            <v>PP NUEE PETIT - NP06 - ROULEAU - LESSIVABLE</v>
          </cell>
          <cell r="F161" t="str">
            <v>ROULEAU</v>
          </cell>
          <cell r="G161" t="str">
            <v>1000</v>
          </cell>
          <cell r="H161" t="str">
            <v>74</v>
          </cell>
          <cell r="I161">
            <v>7.4</v>
          </cell>
          <cell r="J161">
            <v>13.85</v>
          </cell>
          <cell r="K161">
            <v>102.49000000000001</v>
          </cell>
          <cell r="L161">
            <v>424</v>
          </cell>
          <cell r="M161">
            <v>353.33333333333337</v>
          </cell>
        </row>
        <row r="162">
          <cell r="A162" t="str">
            <v>PPRNUEP07L</v>
          </cell>
          <cell r="B162" t="str">
            <v>PPRNUEP</v>
          </cell>
          <cell r="C162" t="str">
            <v>NP07</v>
          </cell>
          <cell r="D162" t="str">
            <v>NUEE PETIT</v>
          </cell>
          <cell r="E162" t="str">
            <v>PP NUEE PETIT - NP07 - ROULEAU - LESSIVABLE</v>
          </cell>
          <cell r="F162" t="str">
            <v>ROULEAU</v>
          </cell>
          <cell r="G162" t="str">
            <v>1000</v>
          </cell>
          <cell r="H162" t="str">
            <v>74</v>
          </cell>
          <cell r="I162">
            <v>7.4</v>
          </cell>
          <cell r="J162">
            <v>13.85</v>
          </cell>
          <cell r="K162">
            <v>102.49000000000001</v>
          </cell>
          <cell r="L162">
            <v>424</v>
          </cell>
          <cell r="M162">
            <v>353.33333333333337</v>
          </cell>
        </row>
        <row r="163">
          <cell r="A163" t="str">
            <v>PPRPANG01L</v>
          </cell>
          <cell r="B163" t="str">
            <v>PPRPANG</v>
          </cell>
          <cell r="C163" t="str">
            <v>PAG01</v>
          </cell>
          <cell r="D163" t="str">
            <v>PANACHE GRAND</v>
          </cell>
          <cell r="E163" t="str">
            <v>PP PANACHE GRAND -PAG01 - Lé - LESSIVABLE</v>
          </cell>
          <cell r="F163" t="str">
            <v>LE</v>
          </cell>
          <cell r="G163" t="str">
            <v>300</v>
          </cell>
          <cell r="H163" t="str">
            <v>74</v>
          </cell>
          <cell r="I163">
            <v>2.2200000000000002</v>
          </cell>
          <cell r="J163">
            <v>13.85</v>
          </cell>
          <cell r="K163">
            <v>30.747000000000003</v>
          </cell>
          <cell r="L163">
            <v>127</v>
          </cell>
          <cell r="M163">
            <v>105.83333333333334</v>
          </cell>
        </row>
        <row r="164">
          <cell r="A164" t="str">
            <v>PPRPANG02L</v>
          </cell>
          <cell r="B164" t="str">
            <v>PPRPANG</v>
          </cell>
          <cell r="C164" t="str">
            <v>PAG02</v>
          </cell>
          <cell r="D164" t="str">
            <v>PANACHE GRAND</v>
          </cell>
          <cell r="E164" t="str">
            <v>PP PANACHE GRAND -PAG02 - Lé - LESSIVABLE</v>
          </cell>
          <cell r="F164" t="str">
            <v>LE</v>
          </cell>
          <cell r="G164" t="str">
            <v>300</v>
          </cell>
          <cell r="H164" t="str">
            <v>74</v>
          </cell>
          <cell r="I164">
            <v>2.2200000000000002</v>
          </cell>
          <cell r="J164">
            <v>13.85</v>
          </cell>
          <cell r="K164">
            <v>30.747000000000003</v>
          </cell>
          <cell r="L164">
            <v>127</v>
          </cell>
          <cell r="M164">
            <v>105.83333333333334</v>
          </cell>
        </row>
        <row r="165">
          <cell r="A165" t="str">
            <v>PPRPANG03L</v>
          </cell>
          <cell r="B165" t="str">
            <v>PPRPANG</v>
          </cell>
          <cell r="C165" t="str">
            <v>PAG03</v>
          </cell>
          <cell r="D165" t="str">
            <v>PANACHE GRAND</v>
          </cell>
          <cell r="E165" t="str">
            <v>PP PANACHE GRAND -PAG03 - Lé - LESSIVABLE</v>
          </cell>
          <cell r="F165" t="str">
            <v>LE</v>
          </cell>
          <cell r="G165" t="str">
            <v>300</v>
          </cell>
          <cell r="H165" t="str">
            <v>74</v>
          </cell>
          <cell r="I165">
            <v>2.2200000000000002</v>
          </cell>
          <cell r="J165">
            <v>13.85</v>
          </cell>
          <cell r="K165">
            <v>30.747000000000003</v>
          </cell>
          <cell r="L165">
            <v>127</v>
          </cell>
          <cell r="M165">
            <v>105.83333333333334</v>
          </cell>
        </row>
        <row r="166">
          <cell r="A166" t="str">
            <v>PPRPANG04L</v>
          </cell>
          <cell r="B166" t="str">
            <v>PPRPANG</v>
          </cell>
          <cell r="C166" t="str">
            <v>PAG04</v>
          </cell>
          <cell r="D166" t="str">
            <v>PANACHE GRAND</v>
          </cell>
          <cell r="E166" t="str">
            <v>PP PANACHE GRAND -PAG04 - Lé - LESSIVABLE</v>
          </cell>
          <cell r="F166" t="str">
            <v>LE</v>
          </cell>
          <cell r="G166" t="str">
            <v>300</v>
          </cell>
          <cell r="H166" t="str">
            <v>74</v>
          </cell>
          <cell r="I166">
            <v>2.2200000000000002</v>
          </cell>
          <cell r="J166">
            <v>13.85</v>
          </cell>
          <cell r="K166">
            <v>30.747000000000003</v>
          </cell>
          <cell r="L166">
            <v>127</v>
          </cell>
          <cell r="M166">
            <v>105.83333333333334</v>
          </cell>
        </row>
        <row r="167">
          <cell r="A167" t="str">
            <v>PPRPANG05L</v>
          </cell>
          <cell r="B167" t="str">
            <v>PPRPANG</v>
          </cell>
          <cell r="C167" t="str">
            <v>PAG05</v>
          </cell>
          <cell r="D167" t="str">
            <v>PANACHE GRAND</v>
          </cell>
          <cell r="E167" t="str">
            <v>PP PANACHE GRAND -PAG05 - Lé - LESSIVABLE</v>
          </cell>
          <cell r="F167" t="str">
            <v>LE</v>
          </cell>
          <cell r="G167" t="str">
            <v>300</v>
          </cell>
          <cell r="H167" t="str">
            <v>74</v>
          </cell>
          <cell r="I167">
            <v>2.2200000000000002</v>
          </cell>
          <cell r="J167">
            <v>13.85</v>
          </cell>
          <cell r="K167">
            <v>30.747000000000003</v>
          </cell>
          <cell r="L167">
            <v>127</v>
          </cell>
          <cell r="M167">
            <v>105.83333333333334</v>
          </cell>
        </row>
        <row r="168">
          <cell r="A168" t="str">
            <v>PPRPANG06L</v>
          </cell>
          <cell r="B168" t="str">
            <v>PPRPANG</v>
          </cell>
          <cell r="C168" t="str">
            <v>PAG06</v>
          </cell>
          <cell r="D168" t="str">
            <v>PANACHE GRAND</v>
          </cell>
          <cell r="E168" t="str">
            <v>PP PANACHE GRAND -PAG06 - Lé - LESSIVABLE</v>
          </cell>
          <cell r="F168" t="str">
            <v>LE</v>
          </cell>
          <cell r="G168" t="str">
            <v>300</v>
          </cell>
          <cell r="H168" t="str">
            <v>74</v>
          </cell>
          <cell r="I168">
            <v>2.2200000000000002</v>
          </cell>
          <cell r="J168">
            <v>13.85</v>
          </cell>
          <cell r="K168">
            <v>30.747000000000003</v>
          </cell>
          <cell r="L168">
            <v>127</v>
          </cell>
          <cell r="M168">
            <v>105.83333333333334</v>
          </cell>
        </row>
        <row r="169">
          <cell r="A169" t="str">
            <v>PPRPANP01L</v>
          </cell>
          <cell r="B169" t="str">
            <v>PPRPANP</v>
          </cell>
          <cell r="C169" t="str">
            <v>PAP01</v>
          </cell>
          <cell r="D169" t="str">
            <v>PANACHE PETIT</v>
          </cell>
          <cell r="E169" t="str">
            <v>PP PANACHE PETIT - PAP01 - ROULEAU - LESSIVABLE</v>
          </cell>
          <cell r="F169" t="str">
            <v>ROULEAU</v>
          </cell>
          <cell r="G169" t="str">
            <v>1000</v>
          </cell>
          <cell r="H169" t="str">
            <v>74</v>
          </cell>
          <cell r="I169">
            <v>7.4</v>
          </cell>
          <cell r="J169">
            <v>13.85</v>
          </cell>
          <cell r="K169">
            <v>102.49000000000001</v>
          </cell>
          <cell r="L169">
            <v>424</v>
          </cell>
          <cell r="M169">
            <v>353.33333333333337</v>
          </cell>
        </row>
        <row r="170">
          <cell r="A170" t="str">
            <v>PPRPANP02L</v>
          </cell>
          <cell r="B170" t="str">
            <v>PPRPANP</v>
          </cell>
          <cell r="C170" t="str">
            <v>PAP02</v>
          </cell>
          <cell r="D170" t="str">
            <v>PANACHE PETIT</v>
          </cell>
          <cell r="E170" t="str">
            <v>PP PANACHE PETIT - PAP02 - ROULEAU - LESSIVABLE</v>
          </cell>
          <cell r="F170" t="str">
            <v>ROULEAU</v>
          </cell>
          <cell r="G170" t="str">
            <v>1000</v>
          </cell>
          <cell r="H170" t="str">
            <v>74</v>
          </cell>
          <cell r="I170">
            <v>7.4</v>
          </cell>
          <cell r="J170">
            <v>13.85</v>
          </cell>
          <cell r="K170">
            <v>102.49000000000001</v>
          </cell>
          <cell r="L170">
            <v>424</v>
          </cell>
          <cell r="M170">
            <v>353.33333333333337</v>
          </cell>
        </row>
        <row r="171">
          <cell r="A171" t="str">
            <v>PPRPANP03L</v>
          </cell>
          <cell r="B171" t="str">
            <v>PPRPANP</v>
          </cell>
          <cell r="C171" t="str">
            <v>PAP03</v>
          </cell>
          <cell r="D171" t="str">
            <v>PANACHE PETIT</v>
          </cell>
          <cell r="E171" t="str">
            <v>PP PANACHE PETIT - PAP03 - ROULEAU - LESSIVABLE</v>
          </cell>
          <cell r="F171" t="str">
            <v>ROULEAU</v>
          </cell>
          <cell r="G171" t="str">
            <v>1000</v>
          </cell>
          <cell r="H171" t="str">
            <v>74</v>
          </cell>
          <cell r="I171">
            <v>7.4</v>
          </cell>
          <cell r="J171">
            <v>13.85</v>
          </cell>
          <cell r="K171">
            <v>102.49000000000001</v>
          </cell>
          <cell r="L171">
            <v>424</v>
          </cell>
          <cell r="M171">
            <v>353.33333333333337</v>
          </cell>
        </row>
        <row r="172">
          <cell r="A172" t="str">
            <v>PPRPANP04L</v>
          </cell>
          <cell r="B172" t="str">
            <v>PPRPANP</v>
          </cell>
          <cell r="C172" t="str">
            <v>PAP04</v>
          </cell>
          <cell r="D172" t="str">
            <v>PANACHE PETIT</v>
          </cell>
          <cell r="E172" t="str">
            <v>PP PANACHE PETIT - PAP04 - ROULEAU - LESSIVABLE</v>
          </cell>
          <cell r="F172" t="str">
            <v>ROULEAU</v>
          </cell>
          <cell r="G172" t="str">
            <v>1000</v>
          </cell>
          <cell r="H172" t="str">
            <v>74</v>
          </cell>
          <cell r="I172">
            <v>7.4</v>
          </cell>
          <cell r="J172">
            <v>13.85</v>
          </cell>
          <cell r="K172">
            <v>102.49000000000001</v>
          </cell>
          <cell r="L172">
            <v>424</v>
          </cell>
          <cell r="M172">
            <v>353.33333333333337</v>
          </cell>
        </row>
        <row r="173">
          <cell r="A173" t="str">
            <v>PPRPANP05L</v>
          </cell>
          <cell r="B173" t="str">
            <v>PPRPANP</v>
          </cell>
          <cell r="C173" t="str">
            <v>PAP05</v>
          </cell>
          <cell r="D173" t="str">
            <v>PANACHE PETIT</v>
          </cell>
          <cell r="E173" t="str">
            <v>PP PANACHE PETIT - PAP05 - ROULEAU - LESSIVABLE</v>
          </cell>
          <cell r="F173" t="str">
            <v>ROULEAU</v>
          </cell>
          <cell r="G173" t="str">
            <v>1000</v>
          </cell>
          <cell r="H173" t="str">
            <v>74</v>
          </cell>
          <cell r="I173">
            <v>7.4</v>
          </cell>
          <cell r="J173">
            <v>13.85</v>
          </cell>
          <cell r="K173">
            <v>102.49000000000001</v>
          </cell>
          <cell r="L173">
            <v>424</v>
          </cell>
          <cell r="M173">
            <v>353.33333333333337</v>
          </cell>
        </row>
        <row r="174">
          <cell r="A174" t="str">
            <v>PPRPANP06L</v>
          </cell>
          <cell r="B174" t="str">
            <v>PPRPANP</v>
          </cell>
          <cell r="C174" t="str">
            <v>PAP06</v>
          </cell>
          <cell r="D174" t="str">
            <v>PANACHE PETIT</v>
          </cell>
          <cell r="E174" t="str">
            <v>PP PANACHE PETIT - PAP06 - ROULEAU - LESSIVABLE</v>
          </cell>
          <cell r="F174" t="str">
            <v>ROULEAU</v>
          </cell>
          <cell r="G174" t="str">
            <v>1000</v>
          </cell>
          <cell r="H174" t="str">
            <v>74</v>
          </cell>
          <cell r="I174">
            <v>7.4</v>
          </cell>
          <cell r="J174">
            <v>13.85</v>
          </cell>
          <cell r="K174">
            <v>102.49000000000001</v>
          </cell>
          <cell r="L174">
            <v>424</v>
          </cell>
          <cell r="M174">
            <v>353.33333333333337</v>
          </cell>
        </row>
        <row r="175">
          <cell r="A175" t="str">
            <v>PPRPLU01L</v>
          </cell>
          <cell r="B175" t="str">
            <v>PPRPLU</v>
          </cell>
          <cell r="C175" t="str">
            <v>PL01</v>
          </cell>
          <cell r="D175" t="str">
            <v>PLUMAGE</v>
          </cell>
          <cell r="E175" t="str">
            <v>PP PLUMAGE -PL01 - Lé - LESSIVABLE</v>
          </cell>
          <cell r="F175" t="str">
            <v>LE</v>
          </cell>
          <cell r="G175" t="str">
            <v>300</v>
          </cell>
          <cell r="H175" t="str">
            <v>74</v>
          </cell>
          <cell r="I175">
            <v>2.2200000000000002</v>
          </cell>
          <cell r="J175">
            <v>13.85</v>
          </cell>
          <cell r="K175">
            <v>30.747000000000003</v>
          </cell>
          <cell r="L175">
            <v>127</v>
          </cell>
          <cell r="M175">
            <v>105.83333333333334</v>
          </cell>
        </row>
        <row r="176">
          <cell r="A176" t="str">
            <v>PPRPLU02L</v>
          </cell>
          <cell r="B176" t="str">
            <v>PPRPLU</v>
          </cell>
          <cell r="C176" t="str">
            <v>PL02</v>
          </cell>
          <cell r="D176" t="str">
            <v>PLUMAGE</v>
          </cell>
          <cell r="E176" t="str">
            <v>PP PLUMAGE -PL02 - Lé - LESSIVABLE</v>
          </cell>
          <cell r="F176" t="str">
            <v>LE</v>
          </cell>
          <cell r="G176" t="str">
            <v>300</v>
          </cell>
          <cell r="H176" t="str">
            <v>74</v>
          </cell>
          <cell r="I176">
            <v>2.2200000000000002</v>
          </cell>
          <cell r="J176">
            <v>13.85</v>
          </cell>
          <cell r="K176">
            <v>30.747000000000003</v>
          </cell>
          <cell r="L176">
            <v>127</v>
          </cell>
          <cell r="M176">
            <v>105.83333333333334</v>
          </cell>
        </row>
        <row r="177">
          <cell r="A177" t="str">
            <v>PPRPLU03L</v>
          </cell>
          <cell r="B177" t="str">
            <v>PPRPLU</v>
          </cell>
          <cell r="C177" t="str">
            <v>PL03</v>
          </cell>
          <cell r="D177" t="str">
            <v>PLUMAGE</v>
          </cell>
          <cell r="E177" t="str">
            <v>PP PLUMAGE -PL03 - Lé - LESSIVABLE</v>
          </cell>
          <cell r="F177" t="str">
            <v>LE</v>
          </cell>
          <cell r="G177" t="str">
            <v>300</v>
          </cell>
          <cell r="H177" t="str">
            <v>74</v>
          </cell>
          <cell r="I177">
            <v>2.2200000000000002</v>
          </cell>
          <cell r="J177">
            <v>13.85</v>
          </cell>
          <cell r="K177">
            <v>30.747000000000003</v>
          </cell>
          <cell r="L177">
            <v>127</v>
          </cell>
          <cell r="M177">
            <v>105.83333333333334</v>
          </cell>
        </row>
        <row r="178">
          <cell r="A178" t="str">
            <v>PPRPLU04L</v>
          </cell>
          <cell r="B178" t="str">
            <v>PPRPLU</v>
          </cell>
          <cell r="C178" t="str">
            <v>PL04</v>
          </cell>
          <cell r="D178" t="str">
            <v>PLUMAGE</v>
          </cell>
          <cell r="E178" t="str">
            <v>PP PLUMAGE -PL04 - Lé - LESSIVABLE</v>
          </cell>
          <cell r="F178" t="str">
            <v>LE</v>
          </cell>
          <cell r="G178" t="str">
            <v>300</v>
          </cell>
          <cell r="H178" t="str">
            <v>74</v>
          </cell>
          <cell r="I178">
            <v>2.2200000000000002</v>
          </cell>
          <cell r="J178">
            <v>13.85</v>
          </cell>
          <cell r="K178">
            <v>30.747000000000003</v>
          </cell>
          <cell r="L178">
            <v>127</v>
          </cell>
          <cell r="M178">
            <v>105.83333333333334</v>
          </cell>
        </row>
        <row r="179">
          <cell r="A179" t="str">
            <v>PPRPLU05L</v>
          </cell>
          <cell r="B179" t="str">
            <v>PPRPLU</v>
          </cell>
          <cell r="C179" t="str">
            <v>PL05</v>
          </cell>
          <cell r="D179" t="str">
            <v>PLUMAGE</v>
          </cell>
          <cell r="E179" t="str">
            <v>PP PLUMAGE -PL05 - Lé - LESSIVABLE</v>
          </cell>
          <cell r="F179" t="str">
            <v>LE</v>
          </cell>
          <cell r="G179" t="str">
            <v>300</v>
          </cell>
          <cell r="H179" t="str">
            <v>74</v>
          </cell>
          <cell r="I179">
            <v>2.2200000000000002</v>
          </cell>
          <cell r="J179">
            <v>13.85</v>
          </cell>
          <cell r="K179">
            <v>30.747000000000003</v>
          </cell>
          <cell r="L179">
            <v>127</v>
          </cell>
          <cell r="M179">
            <v>105.83333333333334</v>
          </cell>
        </row>
        <row r="180">
          <cell r="A180" t="str">
            <v>PPRPLU06L</v>
          </cell>
          <cell r="B180" t="str">
            <v>PPRPLU</v>
          </cell>
          <cell r="C180" t="str">
            <v>PL06</v>
          </cell>
          <cell r="D180" t="str">
            <v>PLUMAGE</v>
          </cell>
          <cell r="E180" t="str">
            <v>PP PLUMAGE -PL06 - Lé - LESSIVABLE</v>
          </cell>
          <cell r="F180" t="str">
            <v>LE</v>
          </cell>
          <cell r="G180" t="str">
            <v>300</v>
          </cell>
          <cell r="H180" t="str">
            <v>74</v>
          </cell>
          <cell r="I180">
            <v>2.2200000000000002</v>
          </cell>
          <cell r="J180">
            <v>13.85</v>
          </cell>
          <cell r="K180">
            <v>30.747000000000003</v>
          </cell>
          <cell r="L180">
            <v>127</v>
          </cell>
          <cell r="M180">
            <v>105.83333333333334</v>
          </cell>
        </row>
        <row r="181">
          <cell r="A181" t="str">
            <v>PPRRAMG01L</v>
          </cell>
          <cell r="B181" t="str">
            <v>PPRRAMG</v>
          </cell>
          <cell r="C181" t="str">
            <v>RG01</v>
          </cell>
          <cell r="D181" t="str">
            <v>RAMEAUX GRAND</v>
          </cell>
          <cell r="E181" t="str">
            <v>PP RAMEAUX GRAND - RG01 - Lé - LESSIVABLE</v>
          </cell>
          <cell r="F181" t="str">
            <v>LE</v>
          </cell>
          <cell r="G181" t="str">
            <v>300</v>
          </cell>
          <cell r="H181" t="str">
            <v>74</v>
          </cell>
          <cell r="I181">
            <v>2.2200000000000002</v>
          </cell>
          <cell r="J181">
            <v>13.85</v>
          </cell>
          <cell r="K181">
            <v>30.747000000000003</v>
          </cell>
          <cell r="L181">
            <v>127</v>
          </cell>
          <cell r="M181">
            <v>105.83333333333334</v>
          </cell>
        </row>
        <row r="182">
          <cell r="A182" t="str">
            <v>PPRRAMG02L</v>
          </cell>
          <cell r="B182" t="str">
            <v>PPRRAMG</v>
          </cell>
          <cell r="C182" t="str">
            <v>RG02</v>
          </cell>
          <cell r="D182" t="str">
            <v>RAMEAUX GRAND</v>
          </cell>
          <cell r="E182" t="str">
            <v>PP RAMEAUX GRAND - RG02 - Lé - LESSIVABLE</v>
          </cell>
          <cell r="F182" t="str">
            <v>LE</v>
          </cell>
          <cell r="G182" t="str">
            <v>300</v>
          </cell>
          <cell r="H182" t="str">
            <v>74</v>
          </cell>
          <cell r="I182">
            <v>2.2200000000000002</v>
          </cell>
          <cell r="J182">
            <v>13.85</v>
          </cell>
          <cell r="K182">
            <v>30.747000000000003</v>
          </cell>
          <cell r="L182">
            <v>127</v>
          </cell>
          <cell r="M182">
            <v>105.83333333333334</v>
          </cell>
        </row>
        <row r="183">
          <cell r="A183" t="str">
            <v>PPRRAMG03L</v>
          </cell>
          <cell r="B183" t="str">
            <v>PPRRAMG</v>
          </cell>
          <cell r="C183" t="str">
            <v>RG03</v>
          </cell>
          <cell r="D183" t="str">
            <v>RAMEAUX GRAND</v>
          </cell>
          <cell r="E183" t="str">
            <v>PP RAMEAUX GRAND - RG03 - Lé - LESSIVABLE</v>
          </cell>
          <cell r="F183" t="str">
            <v>LE</v>
          </cell>
          <cell r="G183" t="str">
            <v>300</v>
          </cell>
          <cell r="H183" t="str">
            <v>74</v>
          </cell>
          <cell r="I183">
            <v>2.2200000000000002</v>
          </cell>
          <cell r="J183">
            <v>13.85</v>
          </cell>
          <cell r="K183">
            <v>30.747000000000003</v>
          </cell>
          <cell r="L183">
            <v>127</v>
          </cell>
          <cell r="M183">
            <v>105.83333333333334</v>
          </cell>
        </row>
        <row r="184">
          <cell r="A184" t="str">
            <v>PPRRAMG04L</v>
          </cell>
          <cell r="B184" t="str">
            <v>PPRRAMG</v>
          </cell>
          <cell r="C184" t="str">
            <v>RG04</v>
          </cell>
          <cell r="D184" t="str">
            <v>RAMEAUX GRAND</v>
          </cell>
          <cell r="E184" t="str">
            <v>PP RAMEAUX GRAND - RG04 - Lé - LESSIVABLE</v>
          </cell>
          <cell r="F184" t="str">
            <v>LE</v>
          </cell>
          <cell r="G184" t="str">
            <v>300</v>
          </cell>
          <cell r="H184" t="str">
            <v>74</v>
          </cell>
          <cell r="I184">
            <v>2.2200000000000002</v>
          </cell>
          <cell r="J184">
            <v>13.85</v>
          </cell>
          <cell r="K184">
            <v>30.747000000000003</v>
          </cell>
          <cell r="L184">
            <v>127</v>
          </cell>
          <cell r="M184">
            <v>105.83333333333334</v>
          </cell>
        </row>
        <row r="185">
          <cell r="A185" t="str">
            <v>PPRRAMG05L</v>
          </cell>
          <cell r="B185" t="str">
            <v>PPRRAMG</v>
          </cell>
          <cell r="C185" t="str">
            <v>RG05</v>
          </cell>
          <cell r="D185" t="str">
            <v>RAMEAUX GRAND</v>
          </cell>
          <cell r="E185" t="str">
            <v>PP RAMEAUX GRAND - RG05 - Lé - LESSIVABLE</v>
          </cell>
          <cell r="F185" t="str">
            <v>LE</v>
          </cell>
          <cell r="G185" t="str">
            <v>300</v>
          </cell>
          <cell r="H185" t="str">
            <v>74</v>
          </cell>
          <cell r="I185">
            <v>2.2200000000000002</v>
          </cell>
          <cell r="J185">
            <v>13.85</v>
          </cell>
          <cell r="K185">
            <v>30.747000000000003</v>
          </cell>
          <cell r="L185">
            <v>127</v>
          </cell>
          <cell r="M185">
            <v>105.83333333333334</v>
          </cell>
        </row>
        <row r="186">
          <cell r="A186" t="str">
            <v>PPRRAMG06L</v>
          </cell>
          <cell r="B186" t="str">
            <v>PPRRAMG</v>
          </cell>
          <cell r="C186" t="str">
            <v>RG06</v>
          </cell>
          <cell r="D186" t="str">
            <v>RAMEAUX GRAND</v>
          </cell>
          <cell r="E186" t="str">
            <v>PP RAMEAUX GRAND - RG06 - Lé - LESSIVABLE</v>
          </cell>
          <cell r="F186" t="str">
            <v>LE</v>
          </cell>
          <cell r="G186" t="str">
            <v>300</v>
          </cell>
          <cell r="H186" t="str">
            <v>74</v>
          </cell>
          <cell r="I186">
            <v>2.2200000000000002</v>
          </cell>
          <cell r="J186">
            <v>13.85</v>
          </cell>
          <cell r="K186">
            <v>30.747000000000003</v>
          </cell>
          <cell r="L186">
            <v>127</v>
          </cell>
          <cell r="M186">
            <v>105.83333333333334</v>
          </cell>
        </row>
        <row r="187">
          <cell r="A187" t="str">
            <v>PPRRAMG07L</v>
          </cell>
          <cell r="B187" t="str">
            <v>PPRRAMG</v>
          </cell>
          <cell r="C187" t="str">
            <v>RG07</v>
          </cell>
          <cell r="D187" t="str">
            <v>RAMEAUX GRAND</v>
          </cell>
          <cell r="E187" t="str">
            <v>PP RAMEAUX GRAND - RG07 - Lé - LESSIVABLE</v>
          </cell>
          <cell r="F187" t="str">
            <v>LE</v>
          </cell>
          <cell r="G187" t="str">
            <v>300</v>
          </cell>
          <cell r="H187" t="str">
            <v>74</v>
          </cell>
          <cell r="I187">
            <v>2.2200000000000002</v>
          </cell>
          <cell r="J187">
            <v>13.85</v>
          </cell>
          <cell r="K187">
            <v>30.747000000000003</v>
          </cell>
          <cell r="L187">
            <v>127</v>
          </cell>
          <cell r="M187">
            <v>105.83333333333334</v>
          </cell>
        </row>
        <row r="188">
          <cell r="A188" t="str">
            <v>PPRRAMG08L</v>
          </cell>
          <cell r="B188" t="str">
            <v>PPRRAMG</v>
          </cell>
          <cell r="C188" t="str">
            <v>RG08</v>
          </cell>
          <cell r="D188" t="str">
            <v>RAMEAUX GRAND</v>
          </cell>
          <cell r="E188" t="str">
            <v>PP RAMEAUX GRAND - RG08 - Lé - LESSIVABLE</v>
          </cell>
          <cell r="F188" t="str">
            <v>LE</v>
          </cell>
          <cell r="G188" t="str">
            <v>300</v>
          </cell>
          <cell r="H188" t="str">
            <v>74</v>
          </cell>
          <cell r="I188">
            <v>2.2200000000000002</v>
          </cell>
          <cell r="J188">
            <v>13.85</v>
          </cell>
          <cell r="K188">
            <v>30.747000000000003</v>
          </cell>
          <cell r="L188">
            <v>127</v>
          </cell>
          <cell r="M188">
            <v>105.83333333333334</v>
          </cell>
        </row>
        <row r="189">
          <cell r="A189" t="str">
            <v>PPRRAMP01L</v>
          </cell>
          <cell r="B189" t="str">
            <v>PPRRAMP</v>
          </cell>
          <cell r="C189" t="str">
            <v>RP01</v>
          </cell>
          <cell r="D189" t="str">
            <v>RAMEAUX PETIT</v>
          </cell>
          <cell r="E189" t="str">
            <v>PP RAMEAUX PETIT - RP01 - ROULEAU - LESSIVABLE</v>
          </cell>
          <cell r="F189" t="str">
            <v>ROULEAU</v>
          </cell>
          <cell r="G189" t="str">
            <v>1000</v>
          </cell>
          <cell r="H189" t="str">
            <v>74</v>
          </cell>
          <cell r="I189">
            <v>7.4</v>
          </cell>
          <cell r="J189">
            <v>13.85</v>
          </cell>
          <cell r="K189">
            <v>102.49000000000001</v>
          </cell>
          <cell r="L189">
            <v>424</v>
          </cell>
          <cell r="M189">
            <v>353.33333333333337</v>
          </cell>
        </row>
        <row r="190">
          <cell r="A190" t="str">
            <v>PPRRAMP02L</v>
          </cell>
          <cell r="B190" t="str">
            <v>PPRRAMP</v>
          </cell>
          <cell r="C190" t="str">
            <v>RP02</v>
          </cell>
          <cell r="D190" t="str">
            <v>RAMEAUX PETIT</v>
          </cell>
          <cell r="E190" t="str">
            <v>PP RAMEAUX PETIT - RP02 - ROULEAU - LESSIVABLE</v>
          </cell>
          <cell r="F190" t="str">
            <v>ROULEAU</v>
          </cell>
          <cell r="G190" t="str">
            <v>1000</v>
          </cell>
          <cell r="H190" t="str">
            <v>74</v>
          </cell>
          <cell r="I190">
            <v>7.4</v>
          </cell>
          <cell r="J190">
            <v>13.85</v>
          </cell>
          <cell r="K190">
            <v>102.49000000000001</v>
          </cell>
          <cell r="L190">
            <v>424</v>
          </cell>
          <cell r="M190">
            <v>353.33333333333337</v>
          </cell>
        </row>
        <row r="191">
          <cell r="A191" t="str">
            <v>PPRRAMP03L</v>
          </cell>
          <cell r="B191" t="str">
            <v>PPRRAMP</v>
          </cell>
          <cell r="C191" t="str">
            <v>RP03</v>
          </cell>
          <cell r="D191" t="str">
            <v>RAMEAUX PETIT</v>
          </cell>
          <cell r="E191" t="str">
            <v>PP RAMEAUX PETIT - RP03 - ROULEAU - LESSIVABLE</v>
          </cell>
          <cell r="F191" t="str">
            <v>ROULEAU</v>
          </cell>
          <cell r="G191" t="str">
            <v>1000</v>
          </cell>
          <cell r="H191" t="str">
            <v>74</v>
          </cell>
          <cell r="I191">
            <v>7.4</v>
          </cell>
          <cell r="J191">
            <v>13.85</v>
          </cell>
          <cell r="K191">
            <v>102.49000000000001</v>
          </cell>
          <cell r="L191">
            <v>424</v>
          </cell>
          <cell r="M191">
            <v>353.33333333333337</v>
          </cell>
        </row>
        <row r="192">
          <cell r="A192" t="str">
            <v>PPRRAMP04L</v>
          </cell>
          <cell r="B192" t="str">
            <v>PPRRAMP</v>
          </cell>
          <cell r="C192" t="str">
            <v>RP04</v>
          </cell>
          <cell r="D192" t="str">
            <v>RAMEAUX PETIT</v>
          </cell>
          <cell r="E192" t="str">
            <v>PP RAMEAUX PETIT - RP04 - ROULEAU - LESSIVABLE</v>
          </cell>
          <cell r="F192" t="str">
            <v>ROULEAU</v>
          </cell>
          <cell r="G192" t="str">
            <v>1000</v>
          </cell>
          <cell r="H192" t="str">
            <v>74</v>
          </cell>
          <cell r="I192">
            <v>7.4</v>
          </cell>
          <cell r="J192">
            <v>13.85</v>
          </cell>
          <cell r="K192">
            <v>102.49000000000001</v>
          </cell>
          <cell r="L192">
            <v>424</v>
          </cell>
          <cell r="M192">
            <v>353.33333333333337</v>
          </cell>
        </row>
        <row r="193">
          <cell r="A193" t="str">
            <v>PPRRAMP05L</v>
          </cell>
          <cell r="B193" t="str">
            <v>PPRRAMP</v>
          </cell>
          <cell r="C193" t="str">
            <v>RP05</v>
          </cell>
          <cell r="D193" t="str">
            <v>RAMEAUX PETIT</v>
          </cell>
          <cell r="E193" t="str">
            <v>PP RAMEAUX PETIT - RP05 - ROULEAU - LESSIVABLE</v>
          </cell>
          <cell r="F193" t="str">
            <v>ROULEAU</v>
          </cell>
          <cell r="G193" t="str">
            <v>1000</v>
          </cell>
          <cell r="H193" t="str">
            <v>74</v>
          </cell>
          <cell r="I193">
            <v>7.4</v>
          </cell>
          <cell r="J193">
            <v>13.85</v>
          </cell>
          <cell r="K193">
            <v>102.49000000000001</v>
          </cell>
          <cell r="L193">
            <v>424</v>
          </cell>
          <cell r="M193">
            <v>353.33333333333337</v>
          </cell>
        </row>
        <row r="194">
          <cell r="A194" t="str">
            <v>PPRRAMP06L</v>
          </cell>
          <cell r="B194" t="str">
            <v>PPRRAMP</v>
          </cell>
          <cell r="C194" t="str">
            <v>RP06</v>
          </cell>
          <cell r="D194" t="str">
            <v>RAMEAUX PETIT</v>
          </cell>
          <cell r="E194" t="str">
            <v>PP RAMEAUX PETIT - RP06 - ROULEAU - LESSIVABLE</v>
          </cell>
          <cell r="F194" t="str">
            <v>ROULEAU</v>
          </cell>
          <cell r="G194" t="str">
            <v>1000</v>
          </cell>
          <cell r="H194" t="str">
            <v>74</v>
          </cell>
          <cell r="I194">
            <v>7.4</v>
          </cell>
          <cell r="J194">
            <v>13.85</v>
          </cell>
          <cell r="K194">
            <v>102.49000000000001</v>
          </cell>
          <cell r="L194">
            <v>424</v>
          </cell>
          <cell r="M194">
            <v>353.33333333333337</v>
          </cell>
        </row>
        <row r="195">
          <cell r="A195" t="str">
            <v>PPRRAMP07L</v>
          </cell>
          <cell r="B195" t="str">
            <v>PPRRAMP</v>
          </cell>
          <cell r="C195" t="str">
            <v>RP07</v>
          </cell>
          <cell r="D195" t="str">
            <v>RAMEAUX PETIT</v>
          </cell>
          <cell r="E195" t="str">
            <v>PP RAMEAUX PETIT - RP07 - ROULEAU - LESSIVABLE</v>
          </cell>
          <cell r="F195" t="str">
            <v>ROULEAU</v>
          </cell>
          <cell r="G195" t="str">
            <v>1000</v>
          </cell>
          <cell r="H195" t="str">
            <v>74</v>
          </cell>
          <cell r="I195">
            <v>7.4</v>
          </cell>
          <cell r="J195">
            <v>13.85</v>
          </cell>
          <cell r="K195">
            <v>102.49000000000001</v>
          </cell>
          <cell r="L195">
            <v>424</v>
          </cell>
          <cell r="M195">
            <v>353.33333333333337</v>
          </cell>
        </row>
        <row r="196">
          <cell r="A196" t="str">
            <v>PPRRAMP08L</v>
          </cell>
          <cell r="B196" t="str">
            <v>PPRRAMP</v>
          </cell>
          <cell r="C196" t="str">
            <v>RP08</v>
          </cell>
          <cell r="D196" t="str">
            <v>RAMEAUX PETIT</v>
          </cell>
          <cell r="E196" t="str">
            <v>PP RAMEAUX PETIT - RP08 - ROULEAU - LESSIVABLE</v>
          </cell>
          <cell r="F196" t="str">
            <v>ROULEAU</v>
          </cell>
          <cell r="G196" t="str">
            <v>1000</v>
          </cell>
          <cell r="H196" t="str">
            <v>74</v>
          </cell>
          <cell r="I196">
            <v>7.4</v>
          </cell>
          <cell r="J196">
            <v>13.85</v>
          </cell>
          <cell r="K196">
            <v>102.49000000000001</v>
          </cell>
          <cell r="L196">
            <v>424</v>
          </cell>
          <cell r="M196">
            <v>353.33333333333337</v>
          </cell>
        </row>
        <row r="197">
          <cell r="A197" t="str">
            <v>PPRSTE01L</v>
          </cell>
          <cell r="B197" t="str">
            <v>PPRSTE</v>
          </cell>
          <cell r="C197" t="str">
            <v>S01</v>
          </cell>
          <cell r="D197" t="str">
            <v>STELLA</v>
          </cell>
          <cell r="E197" t="str">
            <v>PP STELLA - S01 - ROULEAU - LESSIVABLE</v>
          </cell>
          <cell r="F197" t="str">
            <v>ROULEAU</v>
          </cell>
          <cell r="G197" t="str">
            <v>1000</v>
          </cell>
          <cell r="H197" t="str">
            <v>74</v>
          </cell>
          <cell r="I197">
            <v>7.4</v>
          </cell>
          <cell r="J197">
            <v>13.85</v>
          </cell>
          <cell r="K197">
            <v>102.49000000000001</v>
          </cell>
          <cell r="L197">
            <v>424</v>
          </cell>
          <cell r="M197">
            <v>353.33333333333337</v>
          </cell>
        </row>
        <row r="198">
          <cell r="A198" t="str">
            <v>PPRSTE02L</v>
          </cell>
          <cell r="B198" t="str">
            <v>PPRSTE</v>
          </cell>
          <cell r="C198" t="str">
            <v>S02</v>
          </cell>
          <cell r="D198" t="str">
            <v>STELLA</v>
          </cell>
          <cell r="E198" t="str">
            <v>PP STELLA - S02 - ROULEAU - LESSIVABLE</v>
          </cell>
          <cell r="F198" t="str">
            <v>ROULEAU</v>
          </cell>
          <cell r="G198" t="str">
            <v>1000</v>
          </cell>
          <cell r="H198" t="str">
            <v>74</v>
          </cell>
          <cell r="I198">
            <v>7.4</v>
          </cell>
          <cell r="J198">
            <v>13.85</v>
          </cell>
          <cell r="K198">
            <v>102.49000000000001</v>
          </cell>
          <cell r="L198">
            <v>424</v>
          </cell>
          <cell r="M198">
            <v>353.33333333333337</v>
          </cell>
        </row>
        <row r="199">
          <cell r="A199" t="str">
            <v>PPRSTE03L</v>
          </cell>
          <cell r="B199" t="str">
            <v>PPRSTE</v>
          </cell>
          <cell r="C199" t="str">
            <v>S03</v>
          </cell>
          <cell r="D199" t="str">
            <v>STELLA</v>
          </cell>
          <cell r="E199" t="str">
            <v>PP STELLA - S03 - ROULEAU - LESSIVABLE</v>
          </cell>
          <cell r="F199" t="str">
            <v>ROULEAU</v>
          </cell>
          <cell r="G199" t="str">
            <v>1000</v>
          </cell>
          <cell r="H199" t="str">
            <v>74</v>
          </cell>
          <cell r="I199">
            <v>7.4</v>
          </cell>
          <cell r="J199">
            <v>13.85</v>
          </cell>
          <cell r="K199">
            <v>102.49000000000001</v>
          </cell>
          <cell r="L199">
            <v>424</v>
          </cell>
          <cell r="M199">
            <v>353.33333333333337</v>
          </cell>
        </row>
        <row r="200">
          <cell r="A200" t="str">
            <v>PPRSTE04L</v>
          </cell>
          <cell r="B200" t="str">
            <v>PPRSTE</v>
          </cell>
          <cell r="C200" t="str">
            <v>S04</v>
          </cell>
          <cell r="D200" t="str">
            <v>STELLA</v>
          </cell>
          <cell r="E200" t="str">
            <v>PP STELLA - S04 - ROULEAU - LESSIVABLE</v>
          </cell>
          <cell r="F200" t="str">
            <v>ROULEAU</v>
          </cell>
          <cell r="G200" t="str">
            <v>1000</v>
          </cell>
          <cell r="H200" t="str">
            <v>74</v>
          </cell>
          <cell r="I200">
            <v>7.4</v>
          </cell>
          <cell r="J200">
            <v>13.85</v>
          </cell>
          <cell r="K200">
            <v>102.49000000000001</v>
          </cell>
          <cell r="L200">
            <v>424</v>
          </cell>
          <cell r="M200">
            <v>353.33333333333337</v>
          </cell>
        </row>
        <row r="201">
          <cell r="A201" t="str">
            <v>PPRSTE05L</v>
          </cell>
          <cell r="B201" t="str">
            <v>PPRSTE</v>
          </cell>
          <cell r="C201" t="str">
            <v>S05</v>
          </cell>
          <cell r="D201" t="str">
            <v>STELLA</v>
          </cell>
          <cell r="E201" t="str">
            <v>PP STELLA - S05 - ROULEAU - LESSIVABLE</v>
          </cell>
          <cell r="F201" t="str">
            <v>ROULEAU</v>
          </cell>
          <cell r="G201" t="str">
            <v>1000</v>
          </cell>
          <cell r="H201" t="str">
            <v>74</v>
          </cell>
          <cell r="I201">
            <v>7.4</v>
          </cell>
          <cell r="J201">
            <v>13.85</v>
          </cell>
          <cell r="K201">
            <v>102.49000000000001</v>
          </cell>
          <cell r="L201">
            <v>424</v>
          </cell>
          <cell r="M201">
            <v>353.33333333333337</v>
          </cell>
        </row>
        <row r="202">
          <cell r="A202" t="str">
            <v>PPRSTE06L</v>
          </cell>
          <cell r="B202" t="str">
            <v>PPRSTE</v>
          </cell>
          <cell r="C202" t="str">
            <v>S06</v>
          </cell>
          <cell r="D202" t="str">
            <v>STELLA</v>
          </cell>
          <cell r="E202" t="str">
            <v>PP STELLA - S06 - ROULEAU - LESSIVABLE</v>
          </cell>
          <cell r="F202" t="str">
            <v>ROULEAU</v>
          </cell>
          <cell r="G202" t="str">
            <v>1000</v>
          </cell>
          <cell r="H202" t="str">
            <v>74</v>
          </cell>
          <cell r="I202">
            <v>7.4</v>
          </cell>
          <cell r="J202">
            <v>13.85</v>
          </cell>
          <cell r="K202">
            <v>102.49000000000001</v>
          </cell>
          <cell r="L202">
            <v>424</v>
          </cell>
          <cell r="M202">
            <v>353.33333333333337</v>
          </cell>
        </row>
        <row r="203">
          <cell r="A203" t="str">
            <v>PPREST01L</v>
          </cell>
          <cell r="B203" t="str">
            <v>PPREST</v>
          </cell>
          <cell r="C203" t="str">
            <v>EST01</v>
          </cell>
          <cell r="D203" t="str">
            <v>ESTAMPE</v>
          </cell>
          <cell r="E203" t="str">
            <v>PP ESTAMPE - ES01 - LE - LESSIVABLE</v>
          </cell>
          <cell r="F203" t="str">
            <v>LE</v>
          </cell>
          <cell r="G203" t="str">
            <v>300</v>
          </cell>
          <cell r="H203" t="str">
            <v>74</v>
          </cell>
          <cell r="I203">
            <v>2.2200000000000002</v>
          </cell>
          <cell r="J203">
            <v>13.85</v>
          </cell>
          <cell r="K203">
            <v>30.747000000000003</v>
          </cell>
          <cell r="L203">
            <v>127</v>
          </cell>
          <cell r="M203">
            <v>105.83333333333334</v>
          </cell>
        </row>
        <row r="204">
          <cell r="A204" t="str">
            <v>PPREST02L</v>
          </cell>
          <cell r="B204" t="str">
            <v>PPREST</v>
          </cell>
          <cell r="C204" t="str">
            <v>EST02</v>
          </cell>
          <cell r="D204" t="str">
            <v>ESTAMPE</v>
          </cell>
          <cell r="E204" t="str">
            <v>PP ESTAMPE - ES02 - LE - LESSIVABLE</v>
          </cell>
          <cell r="F204" t="str">
            <v>LE</v>
          </cell>
          <cell r="G204" t="str">
            <v>300</v>
          </cell>
          <cell r="H204" t="str">
            <v>74</v>
          </cell>
          <cell r="I204">
            <v>2.2200000000000002</v>
          </cell>
          <cell r="J204">
            <v>13.85</v>
          </cell>
          <cell r="K204">
            <v>30.747000000000003</v>
          </cell>
          <cell r="L204">
            <v>127</v>
          </cell>
          <cell r="M204">
            <v>105.83333333333334</v>
          </cell>
        </row>
        <row r="205">
          <cell r="A205" t="str">
            <v>PPREST03L</v>
          </cell>
          <cell r="B205" t="str">
            <v>PPREST</v>
          </cell>
          <cell r="C205" t="str">
            <v>EST03</v>
          </cell>
          <cell r="D205" t="str">
            <v>ESTAMPE</v>
          </cell>
          <cell r="E205" t="str">
            <v>PP ESTAMPE - ES03 - LE - LESSIVABLE</v>
          </cell>
          <cell r="F205" t="str">
            <v>LE</v>
          </cell>
          <cell r="G205" t="str">
            <v>300</v>
          </cell>
          <cell r="H205" t="str">
            <v>74</v>
          </cell>
          <cell r="I205">
            <v>2.2200000000000002</v>
          </cell>
          <cell r="J205">
            <v>13.85</v>
          </cell>
          <cell r="K205">
            <v>30.747000000000003</v>
          </cell>
          <cell r="L205">
            <v>127</v>
          </cell>
          <cell r="M205">
            <v>105.83333333333334</v>
          </cell>
        </row>
        <row r="206">
          <cell r="A206" t="str">
            <v>PPREST04L</v>
          </cell>
          <cell r="B206" t="str">
            <v>PPREST</v>
          </cell>
          <cell r="C206" t="str">
            <v>EST04</v>
          </cell>
          <cell r="D206" t="str">
            <v>ESTAMPE</v>
          </cell>
          <cell r="E206" t="str">
            <v>PP ESTAMPE - ES04 - LE - LESSIVABLE</v>
          </cell>
          <cell r="F206" t="str">
            <v>LE</v>
          </cell>
          <cell r="G206" t="str">
            <v>300</v>
          </cell>
          <cell r="H206" t="str">
            <v>74</v>
          </cell>
          <cell r="I206">
            <v>2.2200000000000002</v>
          </cell>
          <cell r="J206">
            <v>13.85</v>
          </cell>
          <cell r="K206">
            <v>30.747000000000003</v>
          </cell>
          <cell r="L206">
            <v>127</v>
          </cell>
          <cell r="M206">
            <v>105.83333333333334</v>
          </cell>
        </row>
        <row r="207">
          <cell r="A207" t="str">
            <v>PPREST05L</v>
          </cell>
          <cell r="B207" t="str">
            <v>PPREST</v>
          </cell>
          <cell r="C207" t="str">
            <v>EST05</v>
          </cell>
          <cell r="D207" t="str">
            <v>ESTAMPE</v>
          </cell>
          <cell r="E207" t="str">
            <v>PP ESTAMPE - ES05 - LE - LESSIVABLE</v>
          </cell>
          <cell r="F207" t="str">
            <v>LE</v>
          </cell>
          <cell r="G207" t="str">
            <v>300</v>
          </cell>
          <cell r="H207" t="str">
            <v>74</v>
          </cell>
          <cell r="I207">
            <v>2.2200000000000002</v>
          </cell>
          <cell r="J207">
            <v>13.85</v>
          </cell>
          <cell r="K207">
            <v>30.747000000000003</v>
          </cell>
          <cell r="L207">
            <v>127</v>
          </cell>
          <cell r="M207">
            <v>105.83333333333334</v>
          </cell>
        </row>
        <row r="208">
          <cell r="A208" t="str">
            <v>PPREST06L</v>
          </cell>
          <cell r="B208" t="str">
            <v>PPREST</v>
          </cell>
          <cell r="C208" t="str">
            <v>EST06</v>
          </cell>
          <cell r="D208" t="str">
            <v>ESTAMPE</v>
          </cell>
          <cell r="E208" t="str">
            <v>PP ESTAMPE - ES06 - LE - LESSIVABLE</v>
          </cell>
          <cell r="F208" t="str">
            <v>LE</v>
          </cell>
          <cell r="G208" t="str">
            <v>300</v>
          </cell>
          <cell r="H208" t="str">
            <v>74</v>
          </cell>
          <cell r="I208">
            <v>2.2200000000000002</v>
          </cell>
          <cell r="J208">
            <v>13.85</v>
          </cell>
          <cell r="K208">
            <v>30.747000000000003</v>
          </cell>
          <cell r="L208">
            <v>127</v>
          </cell>
          <cell r="M208">
            <v>105.83333333333334</v>
          </cell>
        </row>
        <row r="209">
          <cell r="E209" t="str">
            <v>=-LESSIVABLE</v>
          </cell>
        </row>
        <row r="210">
          <cell r="A210" t="str">
            <v>PPRA4FFLL</v>
          </cell>
          <cell r="E210" t="str">
            <v>A4 PAPIER PEINT FAUNE &amp; FLORE LESSIVABLE</v>
          </cell>
          <cell r="G210">
            <v>29.7</v>
          </cell>
          <cell r="H210">
            <v>21</v>
          </cell>
          <cell r="I210">
            <v>6.2369999999999995E-2</v>
          </cell>
          <cell r="J210">
            <v>13.85</v>
          </cell>
          <cell r="K210">
            <v>0.86382449999999988</v>
          </cell>
          <cell r="L210">
            <v>4</v>
          </cell>
          <cell r="M210">
            <v>3.3333333333333335</v>
          </cell>
        </row>
        <row r="211">
          <cell r="A211" t="str">
            <v>PPRBA4FFLL</v>
          </cell>
          <cell r="E211" t="str">
            <v>BOITE A4 PP ARCH FAUNE &amp; FLORE LESSIVABLE (99 Variations)</v>
          </cell>
          <cell r="F211" t="str">
            <v>A4</v>
          </cell>
          <cell r="G211">
            <v>29.7</v>
          </cell>
          <cell r="H211">
            <v>21</v>
          </cell>
          <cell r="I211">
            <v>5.8004099999999994</v>
          </cell>
          <cell r="J211">
            <v>13.85</v>
          </cell>
          <cell r="K211">
            <v>80.335678499999986</v>
          </cell>
          <cell r="L211">
            <v>79</v>
          </cell>
          <cell r="M211">
            <v>65.833333333333343</v>
          </cell>
        </row>
        <row r="213">
          <cell r="A213" t="str">
            <v>PPRSML</v>
          </cell>
          <cell r="F213" t="str">
            <v>SUR-MESURE</v>
          </cell>
          <cell r="J213">
            <v>20.383269415148611</v>
          </cell>
          <cell r="K213">
            <v>20.383269415148611</v>
          </cell>
          <cell r="L213">
            <v>81</v>
          </cell>
          <cell r="M213">
            <v>67.5</v>
          </cell>
        </row>
        <row r="215">
          <cell r="D215" t="str">
            <v>SUR MERSURE</v>
          </cell>
        </row>
        <row r="216">
          <cell r="A216" t="str">
            <v>PPRSMANN01L</v>
          </cell>
          <cell r="B216" t="str">
            <v>PPRANN</v>
          </cell>
          <cell r="C216" t="str">
            <v>AA01</v>
          </cell>
          <cell r="D216" t="str">
            <v>ANNA</v>
          </cell>
          <cell r="E216" t="str">
            <v>SM - ANNA - AA01 - METRE LINEAIRE - LESSIVABLE</v>
          </cell>
          <cell r="J216">
            <v>20.383269415148611</v>
          </cell>
          <cell r="K216">
            <v>20.383269415148611</v>
          </cell>
          <cell r="L216">
            <v>81</v>
          </cell>
          <cell r="M216">
            <v>67.5</v>
          </cell>
        </row>
        <row r="217">
          <cell r="A217" t="str">
            <v>PPRSMANN02L</v>
          </cell>
          <cell r="B217" t="str">
            <v>PPRANN</v>
          </cell>
          <cell r="C217" t="str">
            <v>AA02</v>
          </cell>
          <cell r="D217" t="str">
            <v>ANNA</v>
          </cell>
          <cell r="E217" t="str">
            <v>SM - ANNA - AA02 - METRE LINEAIRE - LESSIVABLE</v>
          </cell>
          <cell r="J217">
            <v>20.383269415148611</v>
          </cell>
          <cell r="K217">
            <v>20.383269415148611</v>
          </cell>
          <cell r="L217">
            <v>81</v>
          </cell>
          <cell r="M217">
            <v>67.5</v>
          </cell>
        </row>
        <row r="218">
          <cell r="A218" t="str">
            <v>PPRSMANN03L</v>
          </cell>
          <cell r="B218" t="str">
            <v>PPRANN</v>
          </cell>
          <cell r="C218" t="str">
            <v>AA03</v>
          </cell>
          <cell r="D218" t="str">
            <v>ANNA</v>
          </cell>
          <cell r="E218" t="str">
            <v>SM - ANNA - AA03 - METRE LINEAIRE - LESSIVABLE</v>
          </cell>
          <cell r="J218">
            <v>20.383269415148611</v>
          </cell>
          <cell r="K218">
            <v>20.383269415148611</v>
          </cell>
          <cell r="L218">
            <v>81</v>
          </cell>
          <cell r="M218">
            <v>67.5</v>
          </cell>
        </row>
        <row r="219">
          <cell r="A219" t="str">
            <v>PPRSMANN04L</v>
          </cell>
          <cell r="B219" t="str">
            <v>PPRANN</v>
          </cell>
          <cell r="C219" t="str">
            <v>AA04</v>
          </cell>
          <cell r="D219" t="str">
            <v>ANNA</v>
          </cell>
          <cell r="E219" t="str">
            <v>SM - ANNA - AA04 - METRE LINEAIRE - LESSIVABLE</v>
          </cell>
          <cell r="J219">
            <v>20.383269415148611</v>
          </cell>
          <cell r="K219">
            <v>20.383269415148611</v>
          </cell>
          <cell r="L219">
            <v>81</v>
          </cell>
          <cell r="M219">
            <v>67.5</v>
          </cell>
        </row>
        <row r="220">
          <cell r="A220" t="str">
            <v>PPRSMANN05L</v>
          </cell>
          <cell r="B220" t="str">
            <v>PPRANN</v>
          </cell>
          <cell r="C220" t="str">
            <v>AA05</v>
          </cell>
          <cell r="D220" t="str">
            <v>ANNA</v>
          </cell>
          <cell r="E220" t="str">
            <v>SM - ANNA - AA05 - METRE LINEAIRE - LESSIVABLE</v>
          </cell>
          <cell r="J220">
            <v>20.383269415148611</v>
          </cell>
          <cell r="K220">
            <v>20.383269415148611</v>
          </cell>
          <cell r="L220">
            <v>81</v>
          </cell>
          <cell r="M220">
            <v>67.5</v>
          </cell>
        </row>
        <row r="221">
          <cell r="A221" t="str">
            <v>PPRSMANN06L</v>
          </cell>
          <cell r="B221" t="str">
            <v>PPRANN</v>
          </cell>
          <cell r="C221" t="str">
            <v>AA06</v>
          </cell>
          <cell r="D221" t="str">
            <v>ANNA</v>
          </cell>
          <cell r="E221" t="str">
            <v>SM - ANNA - AA06 - METRE LINEAIRE - LESSIVABLE</v>
          </cell>
          <cell r="J221">
            <v>20.383269415148611</v>
          </cell>
          <cell r="K221">
            <v>20.383269415148611</v>
          </cell>
          <cell r="L221">
            <v>81</v>
          </cell>
          <cell r="M221">
            <v>67.5</v>
          </cell>
        </row>
        <row r="222">
          <cell r="A222" t="str">
            <v>PPRSMANN07L</v>
          </cell>
          <cell r="B222" t="str">
            <v>PPRANN</v>
          </cell>
          <cell r="C222" t="str">
            <v>AA07</v>
          </cell>
          <cell r="D222" t="str">
            <v>ANNA</v>
          </cell>
          <cell r="E222" t="str">
            <v>SM - ANNA - AA07 - METRE LINEAIRE - LESSIVABLE</v>
          </cell>
          <cell r="J222">
            <v>20.383269415148611</v>
          </cell>
          <cell r="K222">
            <v>20.383269415148611</v>
          </cell>
          <cell r="L222">
            <v>81</v>
          </cell>
          <cell r="M222">
            <v>67.5</v>
          </cell>
        </row>
        <row r="223">
          <cell r="A223" t="str">
            <v>PPRSMCHAG01L</v>
          </cell>
          <cell r="B223" t="str">
            <v>PPRCHAG</v>
          </cell>
          <cell r="C223" t="str">
            <v>CG01</v>
          </cell>
          <cell r="D223" t="str">
            <v>CHARMILLE GRAND</v>
          </cell>
          <cell r="E223" t="str">
            <v>SM - CHARMILLE GRAND - CG01 - METRE LINEAIRE - LESSIVABLE</v>
          </cell>
          <cell r="J223">
            <v>20.383269415148611</v>
          </cell>
          <cell r="K223">
            <v>20.383269415148611</v>
          </cell>
          <cell r="L223">
            <v>81</v>
          </cell>
          <cell r="M223">
            <v>67.5</v>
          </cell>
        </row>
        <row r="224">
          <cell r="A224" t="str">
            <v>PPRSMCHAG02L</v>
          </cell>
          <cell r="B224" t="str">
            <v>PPRCHAG</v>
          </cell>
          <cell r="C224" t="str">
            <v>CG02</v>
          </cell>
          <cell r="D224" t="str">
            <v>CHARMILLE GRAND</v>
          </cell>
          <cell r="E224" t="str">
            <v>SM - CHARMILLE GRAND - CG02 - METRE LINEAIRE - LESSIVABLE</v>
          </cell>
          <cell r="J224">
            <v>20.383269415148611</v>
          </cell>
          <cell r="K224">
            <v>20.383269415148611</v>
          </cell>
          <cell r="L224">
            <v>81</v>
          </cell>
          <cell r="M224">
            <v>67.5</v>
          </cell>
        </row>
        <row r="225">
          <cell r="A225" t="str">
            <v>PPRSMCHAG03L</v>
          </cell>
          <cell r="B225" t="str">
            <v>PPRCHAG</v>
          </cell>
          <cell r="C225" t="str">
            <v>CG03</v>
          </cell>
          <cell r="D225" t="str">
            <v>CHARMILLE GRAND</v>
          </cell>
          <cell r="E225" t="str">
            <v>SM - CHARMILLE GRAND - CG03 - METRE LINEAIRE - LESSIVABLE</v>
          </cell>
          <cell r="J225">
            <v>20.383269415148611</v>
          </cell>
          <cell r="K225">
            <v>20.383269415148611</v>
          </cell>
          <cell r="L225">
            <v>81</v>
          </cell>
          <cell r="M225">
            <v>67.5</v>
          </cell>
        </row>
        <row r="226">
          <cell r="A226" t="str">
            <v>PPRSMCHAG04L</v>
          </cell>
          <cell r="B226" t="str">
            <v>PPRCHAG</v>
          </cell>
          <cell r="C226" t="str">
            <v>CG04</v>
          </cell>
          <cell r="D226" t="str">
            <v>CHARMILLE GRAND</v>
          </cell>
          <cell r="E226" t="str">
            <v>SM - CHARMILLE GRAND - CG04 - METRE LINEAIRE - LESSIVABLE</v>
          </cell>
          <cell r="J226">
            <v>20.383269415148611</v>
          </cell>
          <cell r="K226">
            <v>20.383269415148611</v>
          </cell>
          <cell r="L226">
            <v>81</v>
          </cell>
          <cell r="M226">
            <v>67.5</v>
          </cell>
        </row>
        <row r="227">
          <cell r="A227" t="str">
            <v>PPRSMCHAG05L</v>
          </cell>
          <cell r="B227" t="str">
            <v>PPRCHAG</v>
          </cell>
          <cell r="C227" t="str">
            <v>CG05</v>
          </cell>
          <cell r="D227" t="str">
            <v>CHARMILLE GRAND</v>
          </cell>
          <cell r="E227" t="str">
            <v>SM - CHARMILLE GRAND - CG05 - METRE LINEAIRE - LESSIVABLE</v>
          </cell>
          <cell r="J227">
            <v>20.383269415148611</v>
          </cell>
          <cell r="K227">
            <v>20.383269415148611</v>
          </cell>
          <cell r="L227">
            <v>81</v>
          </cell>
          <cell r="M227">
            <v>67.5</v>
          </cell>
        </row>
        <row r="228">
          <cell r="A228" t="str">
            <v>PPRSMCHAG06L</v>
          </cell>
          <cell r="B228" t="str">
            <v>PPRCHAG</v>
          </cell>
          <cell r="C228" t="str">
            <v>CG06</v>
          </cell>
          <cell r="D228" t="str">
            <v>CHARMILLE GRAND</v>
          </cell>
          <cell r="E228" t="str">
            <v>SM - CHARMILLE GRAND - CG06 - METRE LINEAIRE - LESSIVABLE</v>
          </cell>
          <cell r="J228">
            <v>20.383269415148611</v>
          </cell>
          <cell r="K228">
            <v>20.383269415148611</v>
          </cell>
          <cell r="L228">
            <v>81</v>
          </cell>
          <cell r="M228">
            <v>67.5</v>
          </cell>
        </row>
        <row r="229">
          <cell r="A229" t="str">
            <v>PPRSMCHAP01L</v>
          </cell>
          <cell r="B229" t="str">
            <v>PPRCHAP</v>
          </cell>
          <cell r="C229" t="str">
            <v>CP01</v>
          </cell>
          <cell r="D229" t="str">
            <v>CHARMILLE PETIT</v>
          </cell>
          <cell r="E229" t="str">
            <v>SM - CHARMILLE PETIT - CP01 - METRE LINEAIRE - LESSIVABLE</v>
          </cell>
          <cell r="J229">
            <v>20.383269415148611</v>
          </cell>
          <cell r="K229">
            <v>20.383269415148611</v>
          </cell>
          <cell r="L229">
            <v>81</v>
          </cell>
          <cell r="M229">
            <v>67.5</v>
          </cell>
        </row>
        <row r="230">
          <cell r="A230" t="str">
            <v>PPRSMCHAP02L</v>
          </cell>
          <cell r="B230" t="str">
            <v>PPRCHAP</v>
          </cell>
          <cell r="C230" t="str">
            <v>CP02</v>
          </cell>
          <cell r="D230" t="str">
            <v>CHARMILLE PETIT</v>
          </cell>
          <cell r="E230" t="str">
            <v>SM - CHARMILLE PETIT - CP02 - METRE LINEAIRE - LESSIVABLE</v>
          </cell>
          <cell r="J230">
            <v>20.383269415148611</v>
          </cell>
          <cell r="K230">
            <v>20.383269415148611</v>
          </cell>
          <cell r="L230">
            <v>81</v>
          </cell>
          <cell r="M230">
            <v>67.5</v>
          </cell>
        </row>
        <row r="231">
          <cell r="A231" t="str">
            <v>PPRSMCHAP03L</v>
          </cell>
          <cell r="B231" t="str">
            <v>PPRCHAP</v>
          </cell>
          <cell r="C231" t="str">
            <v>CP03</v>
          </cell>
          <cell r="D231" t="str">
            <v>CHARMILLE PETIT</v>
          </cell>
          <cell r="E231" t="str">
            <v>SM - CHARMILLE PETIT - CP03 - METRE LINEAIRE - LESSIVABLE</v>
          </cell>
          <cell r="J231">
            <v>20.383269415148611</v>
          </cell>
          <cell r="K231">
            <v>20.383269415148611</v>
          </cell>
          <cell r="L231">
            <v>81</v>
          </cell>
          <cell r="M231">
            <v>67.5</v>
          </cell>
        </row>
        <row r="232">
          <cell r="A232" t="str">
            <v>PPRSMCHAP04L</v>
          </cell>
          <cell r="B232" t="str">
            <v>PPRCHAP</v>
          </cell>
          <cell r="C232" t="str">
            <v>CP04</v>
          </cell>
          <cell r="D232" t="str">
            <v>CHARMILLE PETIT</v>
          </cell>
          <cell r="E232" t="str">
            <v>SM - CHARMILLE PETIT - CP04 - METRE LINEAIRE - LESSIVABLE</v>
          </cell>
          <cell r="J232">
            <v>20.383269415148611</v>
          </cell>
          <cell r="K232">
            <v>20.383269415148611</v>
          </cell>
          <cell r="L232">
            <v>81</v>
          </cell>
          <cell r="M232">
            <v>67.5</v>
          </cell>
        </row>
        <row r="233">
          <cell r="A233" t="str">
            <v>PPRSMCHAP05L</v>
          </cell>
          <cell r="B233" t="str">
            <v>PPRCHAP</v>
          </cell>
          <cell r="C233" t="str">
            <v>CP05</v>
          </cell>
          <cell r="D233" t="str">
            <v>CHARMILLE PETIT</v>
          </cell>
          <cell r="E233" t="str">
            <v>SM - CHARMILLE PETIT - CP05 - METRE LINEAIRE - LESSIVABLE</v>
          </cell>
          <cell r="J233">
            <v>20.383269415148611</v>
          </cell>
          <cell r="K233">
            <v>20.383269415148611</v>
          </cell>
          <cell r="L233">
            <v>81</v>
          </cell>
          <cell r="M233">
            <v>67.5</v>
          </cell>
        </row>
        <row r="234">
          <cell r="A234" t="str">
            <v>PPRSMCHAP06L</v>
          </cell>
          <cell r="B234" t="str">
            <v>PPRCHAP</v>
          </cell>
          <cell r="C234" t="str">
            <v>CP06</v>
          </cell>
          <cell r="D234" t="str">
            <v>CHARMILLE PETIT</v>
          </cell>
          <cell r="E234" t="str">
            <v>SM - CHARMILLE PETIT - CP06 - METRE LINEAIRE - LESSIVABLE</v>
          </cell>
          <cell r="J234">
            <v>20.383269415148611</v>
          </cell>
          <cell r="K234">
            <v>20.383269415148611</v>
          </cell>
          <cell r="L234">
            <v>81</v>
          </cell>
          <cell r="M234">
            <v>67.5</v>
          </cell>
        </row>
        <row r="235">
          <cell r="A235" t="str">
            <v>PPRSMDEM01L</v>
          </cell>
          <cell r="B235" t="str">
            <v>PPRDEM</v>
          </cell>
          <cell r="C235" t="str">
            <v>D01</v>
          </cell>
          <cell r="D235" t="str">
            <v>DEMOISELLES</v>
          </cell>
          <cell r="E235" t="str">
            <v>SM - DEMOISELLES - D01 - METRE LINEAIRE - LESSIVABLE</v>
          </cell>
          <cell r="J235">
            <v>20.383269415148611</v>
          </cell>
          <cell r="K235">
            <v>20.383269415148611</v>
          </cell>
          <cell r="L235">
            <v>81</v>
          </cell>
          <cell r="M235">
            <v>67.5</v>
          </cell>
        </row>
        <row r="236">
          <cell r="A236" t="str">
            <v>PPRSMDEM02L</v>
          </cell>
          <cell r="B236" t="str">
            <v>PPRDEM</v>
          </cell>
          <cell r="C236" t="str">
            <v>D02</v>
          </cell>
          <cell r="D236" t="str">
            <v>DEMOISELLES</v>
          </cell>
          <cell r="E236" t="str">
            <v>SM - DEMOISELLES - D02 - METRE LINEAIRE - LESSIVABLE</v>
          </cell>
          <cell r="J236">
            <v>20.383269415148611</v>
          </cell>
          <cell r="K236">
            <v>20.383269415148611</v>
          </cell>
          <cell r="L236">
            <v>81</v>
          </cell>
          <cell r="M236">
            <v>67.5</v>
          </cell>
        </row>
        <row r="237">
          <cell r="A237" t="str">
            <v>PPRSMDEM03L</v>
          </cell>
          <cell r="B237" t="str">
            <v>PPRDEM</v>
          </cell>
          <cell r="C237" t="str">
            <v>D03</v>
          </cell>
          <cell r="D237" t="str">
            <v>DEMOISELLES</v>
          </cell>
          <cell r="E237" t="str">
            <v>SM - DEMOISELLES - D03 - METRE LINEAIRE - LESSIVABLE</v>
          </cell>
          <cell r="J237">
            <v>20.383269415148611</v>
          </cell>
          <cell r="K237">
            <v>20.383269415148611</v>
          </cell>
          <cell r="L237">
            <v>81</v>
          </cell>
          <cell r="M237">
            <v>67.5</v>
          </cell>
        </row>
        <row r="238">
          <cell r="A238" t="str">
            <v>PPRSMDEM04L</v>
          </cell>
          <cell r="B238" t="str">
            <v>PPRDEM</v>
          </cell>
          <cell r="C238" t="str">
            <v>D04</v>
          </cell>
          <cell r="D238" t="str">
            <v>DEMOISELLES</v>
          </cell>
          <cell r="E238" t="str">
            <v>SM - DEMOISELLES - D04 - METRE LINEAIRE - LESSIVABLE</v>
          </cell>
          <cell r="J238">
            <v>20.383269415148611</v>
          </cell>
          <cell r="K238">
            <v>20.383269415148611</v>
          </cell>
          <cell r="L238">
            <v>81</v>
          </cell>
          <cell r="M238">
            <v>67.5</v>
          </cell>
        </row>
        <row r="239">
          <cell r="A239" t="str">
            <v>PPRSMDEM05L</v>
          </cell>
          <cell r="B239" t="str">
            <v>PPRDEM</v>
          </cell>
          <cell r="C239" t="str">
            <v>D05</v>
          </cell>
          <cell r="D239" t="str">
            <v>DEMOISELLES</v>
          </cell>
          <cell r="E239" t="str">
            <v>SM - DEMOISELLES - D05 - METRE LINEAIRE - LESSIVABLE</v>
          </cell>
          <cell r="J239">
            <v>20.383269415148611</v>
          </cell>
          <cell r="K239">
            <v>20.383269415148611</v>
          </cell>
          <cell r="L239">
            <v>81</v>
          </cell>
          <cell r="M239">
            <v>67.5</v>
          </cell>
        </row>
        <row r="240">
          <cell r="A240" t="str">
            <v>PPRSMEST07L</v>
          </cell>
          <cell r="B240" t="str">
            <v>PPREST</v>
          </cell>
          <cell r="C240" t="str">
            <v>ES07</v>
          </cell>
          <cell r="D240" t="str">
            <v>ESTAMPE</v>
          </cell>
          <cell r="E240" t="str">
            <v>SM - ESTAMPE - ES07 - METRE LINEAIRE - LESSIVABLE</v>
          </cell>
          <cell r="J240">
            <v>20.383269415148611</v>
          </cell>
          <cell r="K240">
            <v>20.383269415148611</v>
          </cell>
          <cell r="L240">
            <v>81</v>
          </cell>
          <cell r="M240">
            <v>67.5</v>
          </cell>
        </row>
        <row r="241">
          <cell r="A241" t="str">
            <v>PPRSMEST08L</v>
          </cell>
          <cell r="B241" t="str">
            <v>PPREST</v>
          </cell>
          <cell r="C241" t="str">
            <v>ES08</v>
          </cell>
          <cell r="D241" t="str">
            <v>ESTAMPE</v>
          </cell>
          <cell r="E241" t="str">
            <v>SM - ESTAMPE - ES08 - METRE LINEAIRE - LESSIVABLE</v>
          </cell>
          <cell r="J241">
            <v>20.383269415148611</v>
          </cell>
          <cell r="K241">
            <v>20.383269415148611</v>
          </cell>
          <cell r="L241">
            <v>81</v>
          </cell>
          <cell r="M241">
            <v>67.5</v>
          </cell>
        </row>
        <row r="242">
          <cell r="A242" t="str">
            <v>PPRSMGES01L</v>
          </cell>
          <cell r="B242" t="str">
            <v>PPRGES</v>
          </cell>
          <cell r="C242" t="str">
            <v>GE01</v>
          </cell>
          <cell r="D242" t="str">
            <v>GRANDS ESPACES</v>
          </cell>
          <cell r="E242" t="str">
            <v>SM - GRANDS ESPACES - GE01 - METRE LINEAIRE - LESSIVABLE</v>
          </cell>
          <cell r="J242">
            <v>20.383269415148611</v>
          </cell>
          <cell r="K242">
            <v>20.383269415148611</v>
          </cell>
          <cell r="L242">
            <v>81</v>
          </cell>
          <cell r="M242">
            <v>67.5</v>
          </cell>
        </row>
        <row r="243">
          <cell r="A243" t="str">
            <v>PPRSMGES02L</v>
          </cell>
          <cell r="B243" t="str">
            <v>PPRGES</v>
          </cell>
          <cell r="C243" t="str">
            <v>GE02</v>
          </cell>
          <cell r="D243" t="str">
            <v>GRANDS ESPACES</v>
          </cell>
          <cell r="E243" t="str">
            <v>SM - GRANDS ESPACES - GE02 - METRE LINEAIRE - LESSIVABLE</v>
          </cell>
          <cell r="J243">
            <v>20.383269415148611</v>
          </cell>
          <cell r="K243">
            <v>20.383269415148611</v>
          </cell>
          <cell r="L243">
            <v>81</v>
          </cell>
          <cell r="M243">
            <v>67.5</v>
          </cell>
        </row>
        <row r="244">
          <cell r="A244" t="str">
            <v>PPRSMGES03L</v>
          </cell>
          <cell r="B244" t="str">
            <v>PPRGES</v>
          </cell>
          <cell r="C244" t="str">
            <v>GE03</v>
          </cell>
          <cell r="D244" t="str">
            <v>GRANDS ESPACES</v>
          </cell>
          <cell r="E244" t="str">
            <v>SM - GRANDS ESPACES - GE03 - METRE LINEAIRE - LESSIVABLE</v>
          </cell>
          <cell r="J244">
            <v>20.383269415148611</v>
          </cell>
          <cell r="K244">
            <v>20.383269415148611</v>
          </cell>
          <cell r="L244">
            <v>81</v>
          </cell>
          <cell r="M244">
            <v>67.5</v>
          </cell>
        </row>
        <row r="245">
          <cell r="A245" t="str">
            <v>PPRSMGES04L</v>
          </cell>
          <cell r="B245" t="str">
            <v>PPRGES</v>
          </cell>
          <cell r="C245" t="str">
            <v>GE04</v>
          </cell>
          <cell r="D245" t="str">
            <v>GRANDS ESPACES</v>
          </cell>
          <cell r="E245" t="str">
            <v>SM - GRANDS ESPACES - GE04 - METRE LINEAIRE - LESSIVABLE</v>
          </cell>
          <cell r="J245">
            <v>20.383269415148611</v>
          </cell>
          <cell r="K245">
            <v>20.383269415148611</v>
          </cell>
          <cell r="L245">
            <v>81</v>
          </cell>
          <cell r="M245">
            <v>67.5</v>
          </cell>
        </row>
        <row r="246">
          <cell r="A246" t="str">
            <v>PPRSMHFO01L</v>
          </cell>
          <cell r="B246" t="str">
            <v>PPRHFO</v>
          </cell>
          <cell r="C246" t="str">
            <v>HF01</v>
          </cell>
          <cell r="D246" t="str">
            <v>HERBES FOLLES</v>
          </cell>
          <cell r="E246" t="str">
            <v>SM - HERBES FOLLES - HF01 - METRE LINEAIRE - LESSIVABLE</v>
          </cell>
          <cell r="J246">
            <v>20.383269415148611</v>
          </cell>
          <cell r="K246">
            <v>20.383269415148611</v>
          </cell>
          <cell r="L246">
            <v>81</v>
          </cell>
          <cell r="M246">
            <v>67.5</v>
          </cell>
        </row>
        <row r="247">
          <cell r="A247" t="str">
            <v>PPRSMHFO02L</v>
          </cell>
          <cell r="B247" t="str">
            <v>PPRHFO</v>
          </cell>
          <cell r="C247" t="str">
            <v>HF02</v>
          </cell>
          <cell r="D247" t="str">
            <v>HERBES FOLLES</v>
          </cell>
          <cell r="E247" t="str">
            <v>SM - HERBES FOLLES - HF02 - METRE LINEAIRE - LESSIVABLE</v>
          </cell>
          <cell r="J247">
            <v>20.383269415148611</v>
          </cell>
          <cell r="K247">
            <v>20.383269415148611</v>
          </cell>
          <cell r="L247">
            <v>81</v>
          </cell>
          <cell r="M247">
            <v>67.5</v>
          </cell>
        </row>
        <row r="248">
          <cell r="A248" t="str">
            <v>PPRSMHFO03L</v>
          </cell>
          <cell r="B248" t="str">
            <v>PPRHFO</v>
          </cell>
          <cell r="C248" t="str">
            <v>HF03</v>
          </cell>
          <cell r="D248" t="str">
            <v>HERBES FOLLES</v>
          </cell>
          <cell r="E248" t="str">
            <v>SM - HERBES FOLLES - HF03 - METRE LINEAIRE - LESSIVABLE</v>
          </cell>
          <cell r="J248">
            <v>20.383269415148611</v>
          </cell>
          <cell r="K248">
            <v>20.383269415148611</v>
          </cell>
          <cell r="L248">
            <v>81</v>
          </cell>
          <cell r="M248">
            <v>67.5</v>
          </cell>
        </row>
        <row r="249">
          <cell r="A249" t="str">
            <v>PPRSMHFO04L</v>
          </cell>
          <cell r="B249" t="str">
            <v>PPRHFO</v>
          </cell>
          <cell r="C249" t="str">
            <v>HF04</v>
          </cell>
          <cell r="D249" t="str">
            <v>HERBES FOLLES</v>
          </cell>
          <cell r="E249" t="str">
            <v>SM - HERBES FOLLES - HF04 - METRE LINEAIRE - LESSIVABLE</v>
          </cell>
          <cell r="J249">
            <v>20.383269415148611</v>
          </cell>
          <cell r="K249">
            <v>20.383269415148611</v>
          </cell>
          <cell r="L249">
            <v>81</v>
          </cell>
          <cell r="M249">
            <v>67.5</v>
          </cell>
        </row>
        <row r="250">
          <cell r="A250" t="str">
            <v>PPRSMHFO05L</v>
          </cell>
          <cell r="B250" t="str">
            <v>PPRHFO</v>
          </cell>
          <cell r="C250" t="str">
            <v>HF05</v>
          </cell>
          <cell r="D250" t="str">
            <v>HERBES FOLLES</v>
          </cell>
          <cell r="E250" t="str">
            <v>SM - HERBES FOLLES - HF05 - METRE LINEAIRE - LESSIVABLE</v>
          </cell>
          <cell r="J250">
            <v>20.383269415148611</v>
          </cell>
          <cell r="K250">
            <v>20.383269415148611</v>
          </cell>
          <cell r="L250">
            <v>81</v>
          </cell>
          <cell r="M250">
            <v>67.5</v>
          </cell>
        </row>
        <row r="251">
          <cell r="A251" t="str">
            <v>PPRSMHFO06L</v>
          </cell>
          <cell r="B251" t="str">
            <v>PPRHFO</v>
          </cell>
          <cell r="C251" t="str">
            <v>HF06</v>
          </cell>
          <cell r="D251" t="str">
            <v>HERBES FOLLES</v>
          </cell>
          <cell r="E251" t="str">
            <v>SM - HERBES FOLLES - HF06 - METRE LINEAIRE - LESSIVABLE</v>
          </cell>
          <cell r="J251">
            <v>20.383269415148611</v>
          </cell>
          <cell r="K251">
            <v>20.383269415148611</v>
          </cell>
          <cell r="L251">
            <v>81</v>
          </cell>
          <cell r="M251">
            <v>67.5</v>
          </cell>
        </row>
        <row r="252">
          <cell r="A252" t="str">
            <v>PPRSMHFO07L</v>
          </cell>
          <cell r="B252" t="str">
            <v>PPRHFO</v>
          </cell>
          <cell r="C252" t="str">
            <v>HF07</v>
          </cell>
          <cell r="D252" t="str">
            <v>HERBES FOLLES</v>
          </cell>
          <cell r="E252" t="str">
            <v>SM - HERBES FOLLES - HF07 - METRE LINEAIRE - LESSIVABLE</v>
          </cell>
          <cell r="J252">
            <v>20.383269415148611</v>
          </cell>
          <cell r="K252">
            <v>20.383269415148611</v>
          </cell>
          <cell r="L252">
            <v>81</v>
          </cell>
          <cell r="M252">
            <v>67.5</v>
          </cell>
        </row>
        <row r="253">
          <cell r="A253" t="str">
            <v>PPRSMHFO08L</v>
          </cell>
          <cell r="B253" t="str">
            <v>PPRHFO</v>
          </cell>
          <cell r="C253" t="str">
            <v>HF08</v>
          </cell>
          <cell r="D253" t="str">
            <v>HERBES FOLLES</v>
          </cell>
          <cell r="E253" t="str">
            <v>SM - HERBES FOLLES - HF08 - METRE LINEAIRE - LESSIVABLE</v>
          </cell>
          <cell r="J253">
            <v>20.383269415148611</v>
          </cell>
          <cell r="K253">
            <v>20.383269415148611</v>
          </cell>
          <cell r="L253">
            <v>81</v>
          </cell>
          <cell r="M253">
            <v>67.5</v>
          </cell>
        </row>
        <row r="254">
          <cell r="A254" t="str">
            <v>PPRSMHFO09L</v>
          </cell>
          <cell r="B254" t="str">
            <v>PPRHFO</v>
          </cell>
          <cell r="C254" t="str">
            <v>HF09</v>
          </cell>
          <cell r="D254" t="str">
            <v>HERBES FOLLES</v>
          </cell>
          <cell r="E254" t="str">
            <v>SM - HERBES FOLLES - HF09 - METRE LINEAIRE - LESSIVABLE</v>
          </cell>
          <cell r="J254">
            <v>20.383269415148611</v>
          </cell>
          <cell r="K254">
            <v>20.383269415148611</v>
          </cell>
          <cell r="L254">
            <v>81</v>
          </cell>
          <cell r="M254">
            <v>67.5</v>
          </cell>
        </row>
        <row r="255">
          <cell r="A255" t="str">
            <v>PPRSMNUEG01L</v>
          </cell>
          <cell r="B255" t="str">
            <v>PPRNUEG</v>
          </cell>
          <cell r="C255" t="str">
            <v>NG01</v>
          </cell>
          <cell r="D255" t="str">
            <v>NUEE GRAND</v>
          </cell>
          <cell r="E255" t="str">
            <v>SM - NUEE GRAND - NG01 - METRE LINEAIRE - LESSIVABLE</v>
          </cell>
          <cell r="J255">
            <v>20.383269415148611</v>
          </cell>
          <cell r="K255">
            <v>20.383269415148611</v>
          </cell>
          <cell r="L255">
            <v>81</v>
          </cell>
          <cell r="M255">
            <v>67.5</v>
          </cell>
        </row>
        <row r="256">
          <cell r="A256" t="str">
            <v>PPRSMNUEG02L</v>
          </cell>
          <cell r="B256" t="str">
            <v>PPRNUEG</v>
          </cell>
          <cell r="C256" t="str">
            <v>NG02</v>
          </cell>
          <cell r="D256" t="str">
            <v>NUEE GRAND</v>
          </cell>
          <cell r="E256" t="str">
            <v>SM - NUEE GRAND - NG02 - METRE LINEAIRE - LESSIVABLE</v>
          </cell>
          <cell r="J256">
            <v>20.383269415148611</v>
          </cell>
          <cell r="K256">
            <v>20.383269415148611</v>
          </cell>
          <cell r="L256">
            <v>81</v>
          </cell>
          <cell r="M256">
            <v>67.5</v>
          </cell>
        </row>
        <row r="257">
          <cell r="A257" t="str">
            <v>PPRSMNUEG03L</v>
          </cell>
          <cell r="B257" t="str">
            <v>PPRNUEG</v>
          </cell>
          <cell r="C257" t="str">
            <v>NG03</v>
          </cell>
          <cell r="D257" t="str">
            <v>NUEE GRAND</v>
          </cell>
          <cell r="E257" t="str">
            <v>SM - NUEE GRAND - NG03 - METRE LINEAIRE - LESSIVABLE</v>
          </cell>
          <cell r="J257">
            <v>20.383269415148611</v>
          </cell>
          <cell r="K257">
            <v>20.383269415148611</v>
          </cell>
          <cell r="L257">
            <v>81</v>
          </cell>
          <cell r="M257">
            <v>67.5</v>
          </cell>
        </row>
        <row r="258">
          <cell r="A258" t="str">
            <v>PPRSMNUEG04L</v>
          </cell>
          <cell r="B258" t="str">
            <v>PPRNUEG</v>
          </cell>
          <cell r="C258" t="str">
            <v>NG04</v>
          </cell>
          <cell r="D258" t="str">
            <v>NUEE GRAND</v>
          </cell>
          <cell r="E258" t="str">
            <v>SM - NUEE GRAND - NG04 - METRE LINEAIRE - LESSIVABLE</v>
          </cell>
          <cell r="J258">
            <v>20.383269415148611</v>
          </cell>
          <cell r="K258">
            <v>20.383269415148611</v>
          </cell>
          <cell r="L258">
            <v>81</v>
          </cell>
          <cell r="M258">
            <v>67.5</v>
          </cell>
        </row>
        <row r="259">
          <cell r="A259" t="str">
            <v>PPRSMNUEG05L</v>
          </cell>
          <cell r="B259" t="str">
            <v>PPRNUEG</v>
          </cell>
          <cell r="C259" t="str">
            <v>NG05</v>
          </cell>
          <cell r="D259" t="str">
            <v>NUEE GRAND</v>
          </cell>
          <cell r="E259" t="str">
            <v>SM - NUEE GRAND - NG05 - METRE LINEAIRE - LESSIVABLE</v>
          </cell>
          <cell r="J259">
            <v>20.383269415148611</v>
          </cell>
          <cell r="K259">
            <v>20.383269415148611</v>
          </cell>
          <cell r="L259">
            <v>81</v>
          </cell>
          <cell r="M259">
            <v>67.5</v>
          </cell>
        </row>
        <row r="260">
          <cell r="A260" t="str">
            <v>PPRSMNUEG06L</v>
          </cell>
          <cell r="B260" t="str">
            <v>PPRNUEG</v>
          </cell>
          <cell r="C260" t="str">
            <v>NG06</v>
          </cell>
          <cell r="D260" t="str">
            <v>NUEE GRAND</v>
          </cell>
          <cell r="E260" t="str">
            <v>SM - NUEE GRAND - NG06 - METRE LINEAIRE - LESSIVABLE</v>
          </cell>
          <cell r="J260">
            <v>20.383269415148611</v>
          </cell>
          <cell r="K260">
            <v>20.383269415148611</v>
          </cell>
          <cell r="L260">
            <v>81</v>
          </cell>
          <cell r="M260">
            <v>67.5</v>
          </cell>
        </row>
        <row r="261">
          <cell r="A261" t="str">
            <v>PPRSMNUEG07L</v>
          </cell>
          <cell r="B261" t="str">
            <v>PPRNUEG</v>
          </cell>
          <cell r="C261" t="str">
            <v>NG07</v>
          </cell>
          <cell r="D261" t="str">
            <v>NUEE GRAND</v>
          </cell>
          <cell r="E261" t="str">
            <v>SM - NUEE GRAND - NG07 - METRE LINEAIRE - LESSIVABLE</v>
          </cell>
          <cell r="J261">
            <v>20.383269415148611</v>
          </cell>
          <cell r="K261">
            <v>20.383269415148611</v>
          </cell>
          <cell r="L261">
            <v>81</v>
          </cell>
          <cell r="M261">
            <v>67.5</v>
          </cell>
        </row>
        <row r="262">
          <cell r="A262" t="str">
            <v>PPRSMNUEP01L</v>
          </cell>
          <cell r="B262" t="str">
            <v>PPRNUEP</v>
          </cell>
          <cell r="C262" t="str">
            <v>NP01</v>
          </cell>
          <cell r="D262" t="str">
            <v>NUEE PETIT</v>
          </cell>
          <cell r="E262" t="str">
            <v>SM - NUEE PETIT - NP01 - METRE LINEAIRE - LESSIVABLE</v>
          </cell>
          <cell r="J262">
            <v>20.383269415148611</v>
          </cell>
          <cell r="K262">
            <v>20.383269415148611</v>
          </cell>
          <cell r="L262">
            <v>81</v>
          </cell>
          <cell r="M262">
            <v>67.5</v>
          </cell>
        </row>
        <row r="263">
          <cell r="A263" t="str">
            <v>PPRSMNUEP02L</v>
          </cell>
          <cell r="B263" t="str">
            <v>PPRNUEP</v>
          </cell>
          <cell r="C263" t="str">
            <v>NP02</v>
          </cell>
          <cell r="D263" t="str">
            <v>NUEE PETIT</v>
          </cell>
          <cell r="E263" t="str">
            <v>SM - NUEE PETIT - NP02 - METRE LINEAIRE - LESSIVABLE</v>
          </cell>
          <cell r="J263">
            <v>20.383269415148611</v>
          </cell>
          <cell r="K263">
            <v>20.383269415148611</v>
          </cell>
          <cell r="L263">
            <v>81</v>
          </cell>
          <cell r="M263">
            <v>67.5</v>
          </cell>
        </row>
        <row r="264">
          <cell r="A264" t="str">
            <v>PPRSMNUEP03L</v>
          </cell>
          <cell r="B264" t="str">
            <v>PPRNUEP</v>
          </cell>
          <cell r="C264" t="str">
            <v>NP03</v>
          </cell>
          <cell r="D264" t="str">
            <v>NUEE PETIT</v>
          </cell>
          <cell r="E264" t="str">
            <v>SM - NUEE PETIT - NP03 - METRE LINEAIRE - LESSIVABLE</v>
          </cell>
          <cell r="J264">
            <v>20.383269415148611</v>
          </cell>
          <cell r="K264">
            <v>20.383269415148611</v>
          </cell>
          <cell r="L264">
            <v>81</v>
          </cell>
          <cell r="M264">
            <v>67.5</v>
          </cell>
        </row>
        <row r="265">
          <cell r="A265" t="str">
            <v>PPRSMNUEP04L</v>
          </cell>
          <cell r="B265" t="str">
            <v>PPRNUEP</v>
          </cell>
          <cell r="C265" t="str">
            <v>NP04</v>
          </cell>
          <cell r="D265" t="str">
            <v>NUEE PETIT</v>
          </cell>
          <cell r="E265" t="str">
            <v>SM - NUEE PETIT - NP04 - METRE LINEAIRE - LESSIVABLE</v>
          </cell>
          <cell r="J265">
            <v>20.383269415148611</v>
          </cell>
          <cell r="K265">
            <v>20.383269415148611</v>
          </cell>
          <cell r="L265">
            <v>81</v>
          </cell>
          <cell r="M265">
            <v>67.5</v>
          </cell>
        </row>
        <row r="266">
          <cell r="A266" t="str">
            <v>PPRSMNUEP05L</v>
          </cell>
          <cell r="B266" t="str">
            <v>PPRNUEP</v>
          </cell>
          <cell r="C266" t="str">
            <v>NP05</v>
          </cell>
          <cell r="D266" t="str">
            <v>NUEE PETIT</v>
          </cell>
          <cell r="E266" t="str">
            <v>SM - NUEE PETIT - NP05 - METRE LINEAIRE - LESSIVABLE</v>
          </cell>
          <cell r="J266">
            <v>20.383269415148611</v>
          </cell>
          <cell r="K266">
            <v>20.383269415148611</v>
          </cell>
          <cell r="L266">
            <v>81</v>
          </cell>
          <cell r="M266">
            <v>67.5</v>
          </cell>
        </row>
        <row r="267">
          <cell r="A267" t="str">
            <v>PPRSMNUEP06L</v>
          </cell>
          <cell r="B267" t="str">
            <v>PPRNUEP</v>
          </cell>
          <cell r="C267" t="str">
            <v>NP06</v>
          </cell>
          <cell r="D267" t="str">
            <v>NUEE PETIT</v>
          </cell>
          <cell r="E267" t="str">
            <v>SM - NUEE PETIT - NP06 - METRE LINEAIRE - LESSIVABLE</v>
          </cell>
          <cell r="J267">
            <v>20.383269415148611</v>
          </cell>
          <cell r="K267">
            <v>20.383269415148611</v>
          </cell>
          <cell r="L267">
            <v>81</v>
          </cell>
          <cell r="M267">
            <v>67.5</v>
          </cell>
        </row>
        <row r="268">
          <cell r="A268" t="str">
            <v>PPRSMNUEP07L</v>
          </cell>
          <cell r="B268" t="str">
            <v>PPRNUEP</v>
          </cell>
          <cell r="C268" t="str">
            <v>NP07</v>
          </cell>
          <cell r="D268" t="str">
            <v>NUEE PETIT</v>
          </cell>
          <cell r="E268" t="str">
            <v>SM - NUEE PETIT - NP07 - METRE LINEAIRE - LESSIVABLE</v>
          </cell>
          <cell r="J268">
            <v>20.383269415148611</v>
          </cell>
          <cell r="K268">
            <v>20.383269415148611</v>
          </cell>
          <cell r="L268">
            <v>81</v>
          </cell>
          <cell r="M268">
            <v>67.5</v>
          </cell>
        </row>
        <row r="269">
          <cell r="A269" t="str">
            <v>PPRSMPANG01L</v>
          </cell>
          <cell r="B269" t="str">
            <v>PPRPANG</v>
          </cell>
          <cell r="C269" t="str">
            <v>PAG01</v>
          </cell>
          <cell r="D269" t="str">
            <v>PANACHE GRAND</v>
          </cell>
          <cell r="E269" t="str">
            <v>SM - PANACHE GRAND - PAG01 - METRE LINEAIRE - LESSIVABLE</v>
          </cell>
          <cell r="J269">
            <v>20.383269415148611</v>
          </cell>
          <cell r="K269">
            <v>20.383269415148611</v>
          </cell>
          <cell r="L269">
            <v>81</v>
          </cell>
          <cell r="M269">
            <v>67.5</v>
          </cell>
        </row>
        <row r="270">
          <cell r="A270" t="str">
            <v>PPRSMPANG02L</v>
          </cell>
          <cell r="B270" t="str">
            <v>PPRPANG</v>
          </cell>
          <cell r="C270" t="str">
            <v>PAG02</v>
          </cell>
          <cell r="D270" t="str">
            <v>PANACHE GRAND</v>
          </cell>
          <cell r="E270" t="str">
            <v>SM - PANACHE GRAND - PAG02 - METRE LINEAIRE - LESSIVABLE</v>
          </cell>
          <cell r="J270">
            <v>20.383269415148611</v>
          </cell>
          <cell r="K270">
            <v>20.383269415148611</v>
          </cell>
          <cell r="L270">
            <v>81</v>
          </cell>
          <cell r="M270">
            <v>67.5</v>
          </cell>
        </row>
        <row r="271">
          <cell r="A271" t="str">
            <v>PPRSMPANG03L</v>
          </cell>
          <cell r="B271" t="str">
            <v>PPRPANG</v>
          </cell>
          <cell r="C271" t="str">
            <v>PAG03</v>
          </cell>
          <cell r="D271" t="str">
            <v>PANACHE GRAND</v>
          </cell>
          <cell r="E271" t="str">
            <v>SM - PANACHE GRAND - PAG03 - METRE LINEAIRE - LESSIVABLE</v>
          </cell>
          <cell r="J271">
            <v>20.383269415148611</v>
          </cell>
          <cell r="K271">
            <v>20.383269415148611</v>
          </cell>
          <cell r="L271">
            <v>81</v>
          </cell>
          <cell r="M271">
            <v>67.5</v>
          </cell>
        </row>
        <row r="272">
          <cell r="A272" t="str">
            <v>PPRSMPANG04L</v>
          </cell>
          <cell r="B272" t="str">
            <v>PPRPANG</v>
          </cell>
          <cell r="C272" t="str">
            <v>PAG04</v>
          </cell>
          <cell r="D272" t="str">
            <v>PANACHE GRAND</v>
          </cell>
          <cell r="E272" t="str">
            <v>SM - PANACHE GRAND - PAG04 - METRE LINEAIRE - LESSIVABLE</v>
          </cell>
          <cell r="J272">
            <v>20.383269415148611</v>
          </cell>
          <cell r="K272">
            <v>20.383269415148611</v>
          </cell>
          <cell r="L272">
            <v>81</v>
          </cell>
          <cell r="M272">
            <v>67.5</v>
          </cell>
        </row>
        <row r="273">
          <cell r="A273" t="str">
            <v>PPRSMPANG05L</v>
          </cell>
          <cell r="B273" t="str">
            <v>PPRPANG</v>
          </cell>
          <cell r="C273" t="str">
            <v>PAG05</v>
          </cell>
          <cell r="D273" t="str">
            <v>PANACHE GRAND</v>
          </cell>
          <cell r="E273" t="str">
            <v>SM - PANACHE GRAND - PAG05 - METRE LINEAIRE - LESSIVABLE</v>
          </cell>
          <cell r="J273">
            <v>20.383269415148611</v>
          </cell>
          <cell r="K273">
            <v>20.383269415148611</v>
          </cell>
          <cell r="L273">
            <v>81</v>
          </cell>
          <cell r="M273">
            <v>67.5</v>
          </cell>
        </row>
        <row r="274">
          <cell r="A274" t="str">
            <v>PPRSMPANG06L</v>
          </cell>
          <cell r="B274" t="str">
            <v>PPRPANG</v>
          </cell>
          <cell r="C274" t="str">
            <v>PAG06</v>
          </cell>
          <cell r="D274" t="str">
            <v>PANACHE GRAND</v>
          </cell>
          <cell r="E274" t="str">
            <v>SM - PANACHE GRAND - PAG06 - METRE LINEAIRE - LESSIVABLE</v>
          </cell>
          <cell r="J274">
            <v>20.383269415148611</v>
          </cell>
          <cell r="K274">
            <v>20.383269415148611</v>
          </cell>
          <cell r="L274">
            <v>81</v>
          </cell>
          <cell r="M274">
            <v>67.5</v>
          </cell>
        </row>
        <row r="275">
          <cell r="A275" t="str">
            <v>PPRSMPANP01L</v>
          </cell>
          <cell r="B275" t="str">
            <v>PPRPANP</v>
          </cell>
          <cell r="C275" t="str">
            <v>PAP01</v>
          </cell>
          <cell r="D275" t="str">
            <v>PANACHE PETIT</v>
          </cell>
          <cell r="E275" t="str">
            <v>SM - PANACHE PETIT - PAP01 - METRE LINEAIRE - LESSIVABLE</v>
          </cell>
          <cell r="J275">
            <v>20.383269415148611</v>
          </cell>
          <cell r="K275">
            <v>20.383269415148611</v>
          </cell>
          <cell r="L275">
            <v>81</v>
          </cell>
          <cell r="M275">
            <v>67.5</v>
          </cell>
        </row>
        <row r="276">
          <cell r="A276" t="str">
            <v>PPRSMPANP02L</v>
          </cell>
          <cell r="B276" t="str">
            <v>PPRPANP</v>
          </cell>
          <cell r="C276" t="str">
            <v>PAP02</v>
          </cell>
          <cell r="D276" t="str">
            <v>PANACHE PETIT</v>
          </cell>
          <cell r="E276" t="str">
            <v>SM - PANACHE PETIT - PAP02 - METRE LINEAIRE - LESSIVABLE</v>
          </cell>
          <cell r="J276">
            <v>20.383269415148611</v>
          </cell>
          <cell r="K276">
            <v>20.383269415148611</v>
          </cell>
          <cell r="L276">
            <v>81</v>
          </cell>
          <cell r="M276">
            <v>67.5</v>
          </cell>
        </row>
        <row r="277">
          <cell r="A277" t="str">
            <v>PPRSMPANP03L</v>
          </cell>
          <cell r="B277" t="str">
            <v>PPRPANP</v>
          </cell>
          <cell r="C277" t="str">
            <v>PAP03</v>
          </cell>
          <cell r="D277" t="str">
            <v>PANACHE PETIT</v>
          </cell>
          <cell r="E277" t="str">
            <v>SM - PANACHE PETIT - PAP03 - METRE LINEAIRE - LESSIVABLE</v>
          </cell>
          <cell r="J277">
            <v>20.383269415148611</v>
          </cell>
          <cell r="K277">
            <v>20.383269415148611</v>
          </cell>
          <cell r="L277">
            <v>81</v>
          </cell>
          <cell r="M277">
            <v>67.5</v>
          </cell>
        </row>
        <row r="278">
          <cell r="A278" t="str">
            <v>PPRSMPANP04L</v>
          </cell>
          <cell r="B278" t="str">
            <v>PPRPANP</v>
          </cell>
          <cell r="C278" t="str">
            <v>PAP04</v>
          </cell>
          <cell r="D278" t="str">
            <v>PANACHE PETIT</v>
          </cell>
          <cell r="E278" t="str">
            <v>SM - PANACHE PETIT - PAP04 - METRE LINEAIRE - LESSIVABLE</v>
          </cell>
          <cell r="J278">
            <v>20.383269415148611</v>
          </cell>
          <cell r="K278">
            <v>20.383269415148611</v>
          </cell>
          <cell r="L278">
            <v>81</v>
          </cell>
          <cell r="M278">
            <v>67.5</v>
          </cell>
        </row>
        <row r="279">
          <cell r="A279" t="str">
            <v>PPRSMPANP05L</v>
          </cell>
          <cell r="B279" t="str">
            <v>PPRPANP</v>
          </cell>
          <cell r="C279" t="str">
            <v>PAP05</v>
          </cell>
          <cell r="D279" t="str">
            <v>PANACHE PETIT</v>
          </cell>
          <cell r="E279" t="str">
            <v>SM - PANACHE PETIT - PAP05 - METRE LINEAIRE - LESSIVABLE</v>
          </cell>
          <cell r="J279">
            <v>20.383269415148611</v>
          </cell>
          <cell r="K279">
            <v>20.383269415148611</v>
          </cell>
          <cell r="L279">
            <v>81</v>
          </cell>
          <cell r="M279">
            <v>67.5</v>
          </cell>
        </row>
        <row r="280">
          <cell r="A280" t="str">
            <v>PPRSMPANP06L</v>
          </cell>
          <cell r="B280" t="str">
            <v>PPRPANP</v>
          </cell>
          <cell r="C280" t="str">
            <v>PAP06</v>
          </cell>
          <cell r="D280" t="str">
            <v>PANACHE PETIT</v>
          </cell>
          <cell r="E280" t="str">
            <v>SM - PANACHE PETIT - PAP06 - METRE LINEAIRE - LESSIVABLE</v>
          </cell>
          <cell r="J280">
            <v>20.383269415148611</v>
          </cell>
          <cell r="K280">
            <v>20.383269415148611</v>
          </cell>
          <cell r="L280">
            <v>81</v>
          </cell>
          <cell r="M280">
            <v>67.5</v>
          </cell>
        </row>
        <row r="281">
          <cell r="A281" t="str">
            <v>PPRSMPLU01L</v>
          </cell>
          <cell r="B281" t="str">
            <v>PPRPLU</v>
          </cell>
          <cell r="C281" t="str">
            <v>PL01</v>
          </cell>
          <cell r="D281" t="str">
            <v>PLUMAGE</v>
          </cell>
          <cell r="E281" t="str">
            <v>SM - PLUMAGE - PL01 - METRE LINEAIRE - LESSIVABLE</v>
          </cell>
          <cell r="J281">
            <v>20.383269415148611</v>
          </cell>
          <cell r="K281">
            <v>20.383269415148611</v>
          </cell>
          <cell r="L281">
            <v>81</v>
          </cell>
          <cell r="M281">
            <v>67.5</v>
          </cell>
        </row>
        <row r="282">
          <cell r="A282" t="str">
            <v>PPRSMPLU02L</v>
          </cell>
          <cell r="B282" t="str">
            <v>PPRPLU</v>
          </cell>
          <cell r="C282" t="str">
            <v>PL02</v>
          </cell>
          <cell r="D282" t="str">
            <v>PLUMAGE</v>
          </cell>
          <cell r="E282" t="str">
            <v>SM - PLUMAGE - PL02 - METRE LINEAIRE - LESSIVABLE</v>
          </cell>
          <cell r="J282">
            <v>20.383269415148611</v>
          </cell>
          <cell r="K282">
            <v>20.383269415148611</v>
          </cell>
          <cell r="L282">
            <v>81</v>
          </cell>
          <cell r="M282">
            <v>67.5</v>
          </cell>
        </row>
        <row r="283">
          <cell r="A283" t="str">
            <v>PPRSMPLU03L</v>
          </cell>
          <cell r="B283" t="str">
            <v>PPRPLU</v>
          </cell>
          <cell r="C283" t="str">
            <v>PL03</v>
          </cell>
          <cell r="D283" t="str">
            <v>PLUMAGE</v>
          </cell>
          <cell r="E283" t="str">
            <v>SM - PLUMAGE - PL03 - METRE LINEAIRE - LESSIVABLE</v>
          </cell>
          <cell r="J283">
            <v>20.383269415148611</v>
          </cell>
          <cell r="K283">
            <v>20.383269415148611</v>
          </cell>
          <cell r="L283">
            <v>81</v>
          </cell>
          <cell r="M283">
            <v>67.5</v>
          </cell>
        </row>
        <row r="284">
          <cell r="A284" t="str">
            <v>PPRSMPLU04L</v>
          </cell>
          <cell r="B284" t="str">
            <v>PPRPLU</v>
          </cell>
          <cell r="C284" t="str">
            <v>PL04</v>
          </cell>
          <cell r="D284" t="str">
            <v>PLUMAGE</v>
          </cell>
          <cell r="E284" t="str">
            <v>SM - PLUMAGE - PL04 - METRE LINEAIRE - LESSIVABLE</v>
          </cell>
          <cell r="J284">
            <v>20.383269415148611</v>
          </cell>
          <cell r="K284">
            <v>20.383269415148611</v>
          </cell>
          <cell r="L284">
            <v>81</v>
          </cell>
          <cell r="M284">
            <v>67.5</v>
          </cell>
        </row>
        <row r="285">
          <cell r="A285" t="str">
            <v>PPRSMPLU05L</v>
          </cell>
          <cell r="B285" t="str">
            <v>PPRPLU</v>
          </cell>
          <cell r="C285" t="str">
            <v>PL05</v>
          </cell>
          <cell r="D285" t="str">
            <v>PLUMAGE</v>
          </cell>
          <cell r="E285" t="str">
            <v>SM - PLUMAGE - PL05 - METRE LINEAIRE - LESSIVABLE</v>
          </cell>
          <cell r="J285">
            <v>20.383269415148611</v>
          </cell>
          <cell r="K285">
            <v>20.383269415148611</v>
          </cell>
          <cell r="L285">
            <v>81</v>
          </cell>
          <cell r="M285">
            <v>67.5</v>
          </cell>
        </row>
        <row r="286">
          <cell r="A286" t="str">
            <v>PPRSMPLU06L</v>
          </cell>
          <cell r="B286" t="str">
            <v>PPRPLU</v>
          </cell>
          <cell r="C286" t="str">
            <v>PL06</v>
          </cell>
          <cell r="D286" t="str">
            <v>PLUMAGE</v>
          </cell>
          <cell r="E286" t="str">
            <v>SM - PLUMAGE - PL06 - METRE LINEAIRE - LESSIVABLE</v>
          </cell>
          <cell r="J286">
            <v>20.383269415148611</v>
          </cell>
          <cell r="K286">
            <v>20.383269415148611</v>
          </cell>
          <cell r="L286">
            <v>81</v>
          </cell>
          <cell r="M286">
            <v>67.5</v>
          </cell>
        </row>
        <row r="287">
          <cell r="A287" t="str">
            <v>PPRSMRAMG01L</v>
          </cell>
          <cell r="B287" t="str">
            <v>PPRRAMG</v>
          </cell>
          <cell r="C287" t="str">
            <v>RG01</v>
          </cell>
          <cell r="D287" t="str">
            <v>RAMEAUX GRAND</v>
          </cell>
          <cell r="E287" t="str">
            <v>SM - RAMEAUX GRAND - RG01 - METRE LINEAIRE - LESSIVABLE</v>
          </cell>
          <cell r="J287">
            <v>20.383269415148611</v>
          </cell>
          <cell r="K287">
            <v>20.383269415148611</v>
          </cell>
          <cell r="L287">
            <v>81</v>
          </cell>
          <cell r="M287">
            <v>67.5</v>
          </cell>
        </row>
        <row r="288">
          <cell r="A288" t="str">
            <v>PPRSMRAMG02L</v>
          </cell>
          <cell r="B288" t="str">
            <v>PPRRAMG</v>
          </cell>
          <cell r="C288" t="str">
            <v>RG02</v>
          </cell>
          <cell r="D288" t="str">
            <v>RAMEAUX GRAND</v>
          </cell>
          <cell r="E288" t="str">
            <v>SM - RAMEAUX GRAND - RG02 - METRE LINEAIRE - LESSIVABLE</v>
          </cell>
          <cell r="J288">
            <v>20.383269415148611</v>
          </cell>
          <cell r="K288">
            <v>20.383269415148611</v>
          </cell>
          <cell r="L288">
            <v>81</v>
          </cell>
          <cell r="M288">
            <v>67.5</v>
          </cell>
        </row>
        <row r="289">
          <cell r="A289" t="str">
            <v>PPRSMRAMG03L</v>
          </cell>
          <cell r="B289" t="str">
            <v>PPRRAMG</v>
          </cell>
          <cell r="C289" t="str">
            <v>RG03</v>
          </cell>
          <cell r="D289" t="str">
            <v>RAMEAUX GRAND</v>
          </cell>
          <cell r="E289" t="str">
            <v>SM - RAMEAUX GRAND - RG03 - METRE LINEAIRE - LESSIVABLE</v>
          </cell>
          <cell r="J289">
            <v>20.383269415148611</v>
          </cell>
          <cell r="K289">
            <v>20.383269415148611</v>
          </cell>
          <cell r="L289">
            <v>81</v>
          </cell>
          <cell r="M289">
            <v>67.5</v>
          </cell>
        </row>
        <row r="290">
          <cell r="A290" t="str">
            <v>PPRSMRAMG04L</v>
          </cell>
          <cell r="B290" t="str">
            <v>PPRRAMG</v>
          </cell>
          <cell r="C290" t="str">
            <v>RG04</v>
          </cell>
          <cell r="D290" t="str">
            <v>RAMEAUX GRAND</v>
          </cell>
          <cell r="E290" t="str">
            <v>SM - RAMEAUX GRAND - RG04 - METRE LINEAIRE - LESSIVABLE</v>
          </cell>
          <cell r="J290">
            <v>20.383269415148611</v>
          </cell>
          <cell r="K290">
            <v>20.383269415148611</v>
          </cell>
          <cell r="L290">
            <v>81</v>
          </cell>
          <cell r="M290">
            <v>67.5</v>
          </cell>
        </row>
        <row r="291">
          <cell r="A291" t="str">
            <v>PPRSMRAMG05L</v>
          </cell>
          <cell r="B291" t="str">
            <v>PPRRAMG</v>
          </cell>
          <cell r="C291" t="str">
            <v>RG05</v>
          </cell>
          <cell r="D291" t="str">
            <v>RAMEAUX GRAND</v>
          </cell>
          <cell r="E291" t="str">
            <v>SM - RAMEAUX GRAND - RG05 - METRE LINEAIRE - LESSIVABLE</v>
          </cell>
          <cell r="J291">
            <v>20.383269415148611</v>
          </cell>
          <cell r="K291">
            <v>20.383269415148611</v>
          </cell>
          <cell r="L291">
            <v>81</v>
          </cell>
          <cell r="M291">
            <v>67.5</v>
          </cell>
        </row>
        <row r="292">
          <cell r="A292" t="str">
            <v>PPRSMRAMG06L</v>
          </cell>
          <cell r="B292" t="str">
            <v>PPRRAMG</v>
          </cell>
          <cell r="C292" t="str">
            <v>RG06</v>
          </cell>
          <cell r="D292" t="str">
            <v>RAMEAUX GRAND</v>
          </cell>
          <cell r="E292" t="str">
            <v>SM - RAMEAUX GRAND - RG06 - METRE LINEAIRE - LESSIVABLE</v>
          </cell>
          <cell r="J292">
            <v>20.383269415148611</v>
          </cell>
          <cell r="K292">
            <v>20.383269415148611</v>
          </cell>
          <cell r="L292">
            <v>81</v>
          </cell>
          <cell r="M292">
            <v>67.5</v>
          </cell>
        </row>
        <row r="293">
          <cell r="A293" t="str">
            <v>PPRSMRAMG07L</v>
          </cell>
          <cell r="B293" t="str">
            <v>PPRRAMG</v>
          </cell>
          <cell r="C293" t="str">
            <v>RG07</v>
          </cell>
          <cell r="D293" t="str">
            <v>RAMEAUX GRAND</v>
          </cell>
          <cell r="E293" t="str">
            <v>SM - RAMEAUX GRAND - RG07 - METRE LINEAIRE - LESSIVABLE</v>
          </cell>
          <cell r="J293">
            <v>20.383269415148611</v>
          </cell>
          <cell r="K293">
            <v>20.383269415148611</v>
          </cell>
          <cell r="L293">
            <v>81</v>
          </cell>
          <cell r="M293">
            <v>67.5</v>
          </cell>
        </row>
        <row r="294">
          <cell r="A294" t="str">
            <v>PPRSMRAMG08L</v>
          </cell>
          <cell r="B294" t="str">
            <v>PPRRAMG</v>
          </cell>
          <cell r="C294" t="str">
            <v>RG08</v>
          </cell>
          <cell r="D294" t="str">
            <v>RAMEAUX GRAND</v>
          </cell>
          <cell r="E294" t="str">
            <v>SM - RAMEAUX GRAND - RG08 - METRE LINEAIRE - LESSIVABLE</v>
          </cell>
          <cell r="J294">
            <v>20.383269415148611</v>
          </cell>
          <cell r="K294">
            <v>20.383269415148611</v>
          </cell>
          <cell r="L294">
            <v>81</v>
          </cell>
          <cell r="M294">
            <v>67.5</v>
          </cell>
        </row>
        <row r="295">
          <cell r="A295" t="str">
            <v>PPRSMRAMP01L</v>
          </cell>
          <cell r="B295" t="str">
            <v>PPRRAMP</v>
          </cell>
          <cell r="C295" t="str">
            <v>RP01</v>
          </cell>
          <cell r="D295" t="str">
            <v>RAMEAUX PETIT</v>
          </cell>
          <cell r="E295" t="str">
            <v>SM - RAMEAUX PETIT - RP01 - METRE LINEAIRE - LESSIVABLE</v>
          </cell>
          <cell r="J295">
            <v>20.383269415148611</v>
          </cell>
          <cell r="K295">
            <v>20.383269415148611</v>
          </cell>
          <cell r="L295">
            <v>81</v>
          </cell>
          <cell r="M295">
            <v>67.5</v>
          </cell>
        </row>
        <row r="296">
          <cell r="A296" t="str">
            <v>PPRSMRAMP02L</v>
          </cell>
          <cell r="B296" t="str">
            <v>PPRRAMP</v>
          </cell>
          <cell r="C296" t="str">
            <v>RP02</v>
          </cell>
          <cell r="D296" t="str">
            <v>RAMEAUX PETIT</v>
          </cell>
          <cell r="E296" t="str">
            <v>SM - RAMEAUX PETIT - RP02 - METRE LINEAIRE - LESSIVABLE</v>
          </cell>
          <cell r="J296">
            <v>20.383269415148611</v>
          </cell>
          <cell r="K296">
            <v>20.383269415148611</v>
          </cell>
          <cell r="L296">
            <v>81</v>
          </cell>
          <cell r="M296">
            <v>67.5</v>
          </cell>
        </row>
        <row r="297">
          <cell r="A297" t="str">
            <v>PPRSMRAMP03L</v>
          </cell>
          <cell r="B297" t="str">
            <v>PPRRAMP</v>
          </cell>
          <cell r="C297" t="str">
            <v>RP03</v>
          </cell>
          <cell r="D297" t="str">
            <v>RAMEAUX PETIT</v>
          </cell>
          <cell r="E297" t="str">
            <v>SM - RAMEAUX PETIT - RP03 - METRE LINEAIRE - LESSIVABLE</v>
          </cell>
          <cell r="J297">
            <v>20.383269415148611</v>
          </cell>
          <cell r="K297">
            <v>20.383269415148611</v>
          </cell>
          <cell r="L297">
            <v>81</v>
          </cell>
          <cell r="M297">
            <v>67.5</v>
          </cell>
        </row>
        <row r="298">
          <cell r="A298" t="str">
            <v>PPRSMRAMP04L</v>
          </cell>
          <cell r="B298" t="str">
            <v>PPRRAMP</v>
          </cell>
          <cell r="C298" t="str">
            <v>RP04</v>
          </cell>
          <cell r="D298" t="str">
            <v>RAMEAUX PETIT</v>
          </cell>
          <cell r="E298" t="str">
            <v>SM - RAMEAUX PETIT - RP04 - METRE LINEAIRE - LESSIVABLE</v>
          </cell>
          <cell r="J298">
            <v>20.383269415148611</v>
          </cell>
          <cell r="K298">
            <v>20.383269415148611</v>
          </cell>
          <cell r="L298">
            <v>81</v>
          </cell>
          <cell r="M298">
            <v>67.5</v>
          </cell>
        </row>
        <row r="299">
          <cell r="A299" t="str">
            <v>PPRSMRAMP05L</v>
          </cell>
          <cell r="B299" t="str">
            <v>PPRRAMP</v>
          </cell>
          <cell r="C299" t="str">
            <v>RP05</v>
          </cell>
          <cell r="D299" t="str">
            <v>RAMEAUX PETIT</v>
          </cell>
          <cell r="E299" t="str">
            <v>SM - RAMEAUX PETIT - RP05 - METRE LINEAIRE - LESSIVABLE</v>
          </cell>
          <cell r="J299">
            <v>20.383269415148611</v>
          </cell>
          <cell r="K299">
            <v>20.383269415148611</v>
          </cell>
          <cell r="L299">
            <v>81</v>
          </cell>
          <cell r="M299">
            <v>67.5</v>
          </cell>
        </row>
        <row r="300">
          <cell r="A300" t="str">
            <v>PPRSMRAMP06L</v>
          </cell>
          <cell r="B300" t="str">
            <v>PPRRAMP</v>
          </cell>
          <cell r="C300" t="str">
            <v>RP06</v>
          </cell>
          <cell r="D300" t="str">
            <v>RAMEAUX PETIT</v>
          </cell>
          <cell r="E300" t="str">
            <v>SM - RAMEAUX PETIT - RP06 - METRE LINEAIRE - LESSIVABLE</v>
          </cell>
          <cell r="J300">
            <v>20.383269415148611</v>
          </cell>
          <cell r="K300">
            <v>20.383269415148611</v>
          </cell>
          <cell r="L300">
            <v>81</v>
          </cell>
          <cell r="M300">
            <v>67.5</v>
          </cell>
        </row>
        <row r="301">
          <cell r="A301" t="str">
            <v>PPRSMRAMP07L</v>
          </cell>
          <cell r="B301" t="str">
            <v>PPRRAMP</v>
          </cell>
          <cell r="C301" t="str">
            <v>RP07</v>
          </cell>
          <cell r="D301" t="str">
            <v>RAMEAUX PETIT</v>
          </cell>
          <cell r="E301" t="str">
            <v>SM - RAMEAUX PETIT - RP07 - METRE LINEAIRE - LESSIVABLE</v>
          </cell>
          <cell r="J301">
            <v>20.383269415148611</v>
          </cell>
          <cell r="K301">
            <v>20.383269415148611</v>
          </cell>
          <cell r="L301">
            <v>81</v>
          </cell>
          <cell r="M301">
            <v>67.5</v>
          </cell>
        </row>
        <row r="302">
          <cell r="A302" t="str">
            <v>PPRSMRAMP08L</v>
          </cell>
          <cell r="B302" t="str">
            <v>PPRRAMP</v>
          </cell>
          <cell r="C302" t="str">
            <v>RP08</v>
          </cell>
          <cell r="D302" t="str">
            <v>RAMEAUX PETIT</v>
          </cell>
          <cell r="E302" t="str">
            <v>SM - RAMEAUX PETIT - RP08 - METRE LINEAIRE - LESSIVABLE</v>
          </cell>
          <cell r="J302">
            <v>20.383269415148611</v>
          </cell>
          <cell r="K302">
            <v>20.383269415148611</v>
          </cell>
          <cell r="L302">
            <v>81</v>
          </cell>
          <cell r="M302">
            <v>67.5</v>
          </cell>
        </row>
        <row r="303">
          <cell r="A303" t="str">
            <v>PPRSMSTE01L</v>
          </cell>
          <cell r="B303" t="str">
            <v>PPRSTE</v>
          </cell>
          <cell r="C303" t="str">
            <v>S01</v>
          </cell>
          <cell r="D303" t="str">
            <v>STELLA</v>
          </cell>
          <cell r="E303" t="str">
            <v>SM - STELLA - S01 - METRE LINEAIRE - LESSIVABLE</v>
          </cell>
          <cell r="J303">
            <v>15.35</v>
          </cell>
          <cell r="K303">
            <v>15.35</v>
          </cell>
          <cell r="L303">
            <v>63</v>
          </cell>
          <cell r="M303">
            <v>52.5</v>
          </cell>
        </row>
        <row r="304">
          <cell r="A304" t="str">
            <v>PPRSMSTE02L</v>
          </cell>
          <cell r="B304" t="str">
            <v>PPRSTE</v>
          </cell>
          <cell r="C304" t="str">
            <v>S02</v>
          </cell>
          <cell r="D304" t="str">
            <v>STELLA</v>
          </cell>
          <cell r="E304" t="str">
            <v>SM - STELLA - S02 - METRE LINEAIRE - LESSIVABLE</v>
          </cell>
          <cell r="J304">
            <v>15.35</v>
          </cell>
          <cell r="K304">
            <v>15.35</v>
          </cell>
          <cell r="L304">
            <v>63</v>
          </cell>
          <cell r="M304">
            <v>52.5</v>
          </cell>
        </row>
        <row r="305">
          <cell r="A305" t="str">
            <v>PPRSMSTE03L</v>
          </cell>
          <cell r="B305" t="str">
            <v>PPRSTE</v>
          </cell>
          <cell r="C305" t="str">
            <v>S03</v>
          </cell>
          <cell r="D305" t="str">
            <v>STELLA</v>
          </cell>
          <cell r="E305" t="str">
            <v>SM - STELLA - S03 - METRE LINEAIRE - LESSIVABLE</v>
          </cell>
          <cell r="J305">
            <v>15.35</v>
          </cell>
          <cell r="K305">
            <v>15.35</v>
          </cell>
          <cell r="L305">
            <v>63</v>
          </cell>
          <cell r="M305">
            <v>52.5</v>
          </cell>
        </row>
        <row r="306">
          <cell r="A306" t="str">
            <v>PPRSMSTE04L</v>
          </cell>
          <cell r="B306" t="str">
            <v>PPRSTE</v>
          </cell>
          <cell r="C306" t="str">
            <v>S04</v>
          </cell>
          <cell r="D306" t="str">
            <v>STELLA</v>
          </cell>
          <cell r="E306" t="str">
            <v>SM - STELLA - S04 - METRE LINEAIRE - LESSIVABLE</v>
          </cell>
          <cell r="J306">
            <v>15.35</v>
          </cell>
          <cell r="K306">
            <v>15.35</v>
          </cell>
          <cell r="L306">
            <v>63</v>
          </cell>
          <cell r="M306">
            <v>52.5</v>
          </cell>
        </row>
        <row r="307">
          <cell r="A307" t="str">
            <v>PPRSMSTE05L</v>
          </cell>
          <cell r="B307" t="str">
            <v>PPRSTE</v>
          </cell>
          <cell r="C307" t="str">
            <v>S05</v>
          </cell>
          <cell r="D307" t="str">
            <v>STELLA</v>
          </cell>
          <cell r="E307" t="str">
            <v>SM - STELLA - S05 - METRE LINEAIRE - LESSIVABLE</v>
          </cell>
          <cell r="J307">
            <v>15.35</v>
          </cell>
          <cell r="K307">
            <v>15.35</v>
          </cell>
          <cell r="L307">
            <v>63</v>
          </cell>
          <cell r="M307">
            <v>52.5</v>
          </cell>
        </row>
        <row r="308">
          <cell r="A308" t="str">
            <v>PPRSMSTE06L</v>
          </cell>
          <cell r="B308" t="str">
            <v>PPRSTE</v>
          </cell>
          <cell r="C308" t="str">
            <v>S06</v>
          </cell>
          <cell r="D308" t="str">
            <v>STELLA</v>
          </cell>
          <cell r="E308" t="str">
            <v>SM - STELLA - S06 - METRE LINEAIRE - LESSIVABLE</v>
          </cell>
          <cell r="J308">
            <v>15.35</v>
          </cell>
          <cell r="K308">
            <v>15.35</v>
          </cell>
          <cell r="L308">
            <v>63</v>
          </cell>
          <cell r="M308">
            <v>52.5</v>
          </cell>
        </row>
        <row r="309">
          <cell r="A309" t="str">
            <v>PPRSMEST01L</v>
          </cell>
          <cell r="B309" t="str">
            <v>PPRSMEST</v>
          </cell>
          <cell r="C309" t="str">
            <v>EST01</v>
          </cell>
          <cell r="D309" t="str">
            <v>ESTAMPE</v>
          </cell>
          <cell r="E309" t="str">
            <v>SM - ESTAMPE - EST01 - METRE LINEAIRE - LESSIVABLE</v>
          </cell>
          <cell r="J309">
            <v>15.35</v>
          </cell>
          <cell r="K309">
            <v>15.35</v>
          </cell>
          <cell r="L309">
            <v>63</v>
          </cell>
          <cell r="M309">
            <v>52.5</v>
          </cell>
        </row>
        <row r="310">
          <cell r="A310" t="str">
            <v>PPRSMEST02L</v>
          </cell>
          <cell r="B310" t="str">
            <v>PPRSMEST</v>
          </cell>
          <cell r="C310" t="str">
            <v>EST02</v>
          </cell>
          <cell r="D310" t="str">
            <v>ESTAMPE</v>
          </cell>
          <cell r="E310" t="str">
            <v>SM - ESTAMPE - EST02 - METRE LINEAIRE - LESSIVABLE</v>
          </cell>
          <cell r="J310">
            <v>15.35</v>
          </cell>
          <cell r="K310">
            <v>15.35</v>
          </cell>
          <cell r="L310">
            <v>63</v>
          </cell>
          <cell r="M310">
            <v>52.5</v>
          </cell>
        </row>
        <row r="311">
          <cell r="A311" t="str">
            <v>PPRSMEST03L</v>
          </cell>
          <cell r="B311" t="str">
            <v>PPRSMEST</v>
          </cell>
          <cell r="C311" t="str">
            <v>EST03</v>
          </cell>
          <cell r="D311" t="str">
            <v>ESTAMPE</v>
          </cell>
          <cell r="E311" t="str">
            <v>SM - ESTAMPE - EST03 - METRE LINEAIRE - LESSIVABLE</v>
          </cell>
          <cell r="J311">
            <v>15.35</v>
          </cell>
          <cell r="K311">
            <v>15.35</v>
          </cell>
          <cell r="L311">
            <v>63</v>
          </cell>
          <cell r="M311">
            <v>52.5</v>
          </cell>
        </row>
        <row r="312">
          <cell r="A312" t="str">
            <v>PPRSMEST04L</v>
          </cell>
          <cell r="B312" t="str">
            <v>PPRSMEST</v>
          </cell>
          <cell r="C312" t="str">
            <v>EST04</v>
          </cell>
          <cell r="D312" t="str">
            <v>ESTAMPE</v>
          </cell>
          <cell r="E312" t="str">
            <v>SM - ESTAMPE - EST04 - METRE LINEAIRE - LESSIVABLE</v>
          </cell>
          <cell r="J312">
            <v>15.35</v>
          </cell>
          <cell r="K312">
            <v>15.35</v>
          </cell>
          <cell r="L312">
            <v>63</v>
          </cell>
          <cell r="M312">
            <v>52.5</v>
          </cell>
        </row>
        <row r="313">
          <cell r="A313" t="str">
            <v>PPRSMEST05L</v>
          </cell>
          <cell r="B313" t="str">
            <v>PPRSMEST</v>
          </cell>
          <cell r="C313" t="str">
            <v>EST05</v>
          </cell>
          <cell r="D313" t="str">
            <v>ESTAMPE</v>
          </cell>
          <cell r="E313" t="str">
            <v>SM - ESTAMPE - EST05 - METRE LINEAIRE - LESSIVABLE</v>
          </cell>
          <cell r="J313">
            <v>15.35</v>
          </cell>
          <cell r="K313">
            <v>15.35</v>
          </cell>
          <cell r="L313">
            <v>63</v>
          </cell>
          <cell r="M313">
            <v>52.5</v>
          </cell>
        </row>
        <row r="314">
          <cell r="A314" t="str">
            <v>PPRSMEST06L</v>
          </cell>
          <cell r="B314" t="str">
            <v>PPRSMEST</v>
          </cell>
          <cell r="C314" t="str">
            <v>EST06</v>
          </cell>
          <cell r="D314" t="str">
            <v>ESTAMPE</v>
          </cell>
          <cell r="E314" t="str">
            <v>SM - ESTAMPE - EST06 - METRE LINEAIRE - LESSIVABLE</v>
          </cell>
          <cell r="J314">
            <v>15.35</v>
          </cell>
          <cell r="K314">
            <v>15.35</v>
          </cell>
          <cell r="L314">
            <v>63</v>
          </cell>
          <cell r="M314">
            <v>52.5</v>
          </cell>
        </row>
        <row r="315">
          <cell r="A315" t="str">
            <v>PPRSMANN01</v>
          </cell>
          <cell r="B315" t="str">
            <v>PPRANN</v>
          </cell>
          <cell r="C315" t="str">
            <v>AA01</v>
          </cell>
          <cell r="D315" t="str">
            <v>ANNA</v>
          </cell>
          <cell r="E315" t="str">
            <v>SM - ANNA - AA01 - METRE LINEAIRE</v>
          </cell>
          <cell r="J315">
            <v>15.35</v>
          </cell>
          <cell r="K315">
            <v>15.35</v>
          </cell>
          <cell r="L315">
            <v>63</v>
          </cell>
          <cell r="M315">
            <v>52.5</v>
          </cell>
        </row>
        <row r="316">
          <cell r="A316" t="str">
            <v>PPRSMANN02</v>
          </cell>
          <cell r="B316" t="str">
            <v>PPRANN</v>
          </cell>
          <cell r="C316" t="str">
            <v>AA02</v>
          </cell>
          <cell r="D316" t="str">
            <v>ANNA</v>
          </cell>
          <cell r="E316" t="str">
            <v>SM - ANNA - AA02 - METRE LINEAIRE</v>
          </cell>
          <cell r="J316">
            <v>15.35</v>
          </cell>
          <cell r="K316">
            <v>15.35</v>
          </cell>
          <cell r="L316">
            <v>63</v>
          </cell>
          <cell r="M316">
            <v>52.5</v>
          </cell>
        </row>
        <row r="317">
          <cell r="A317" t="str">
            <v>PPRSMANN03</v>
          </cell>
          <cell r="B317" t="str">
            <v>PPRANN</v>
          </cell>
          <cell r="C317" t="str">
            <v>AA03</v>
          </cell>
          <cell r="D317" t="str">
            <v>ANNA</v>
          </cell>
          <cell r="E317" t="str">
            <v>SM - ANNA - AA03 - METRE LINEAIRE</v>
          </cell>
          <cell r="J317">
            <v>15.35</v>
          </cell>
          <cell r="K317">
            <v>15.35</v>
          </cell>
          <cell r="L317">
            <v>63</v>
          </cell>
          <cell r="M317">
            <v>52.5</v>
          </cell>
        </row>
        <row r="318">
          <cell r="A318" t="str">
            <v>PPRSMANN04</v>
          </cell>
          <cell r="B318" t="str">
            <v>PPRANN</v>
          </cell>
          <cell r="C318" t="str">
            <v>AA04</v>
          </cell>
          <cell r="D318" t="str">
            <v>ANNA</v>
          </cell>
          <cell r="E318" t="str">
            <v>SM - ANNA - AA04 - METRE LINEAIRE</v>
          </cell>
          <cell r="J318">
            <v>15.35</v>
          </cell>
          <cell r="K318">
            <v>15.35</v>
          </cell>
          <cell r="L318">
            <v>63</v>
          </cell>
          <cell r="M318">
            <v>52.5</v>
          </cell>
        </row>
        <row r="319">
          <cell r="A319" t="str">
            <v>PPRSMANN05</v>
          </cell>
          <cell r="B319" t="str">
            <v>PPRANN</v>
          </cell>
          <cell r="C319" t="str">
            <v>AA05</v>
          </cell>
          <cell r="D319" t="str">
            <v>ANNA</v>
          </cell>
          <cell r="E319" t="str">
            <v>SM - ANNA - AA05 - METRE LINEAIRE</v>
          </cell>
          <cell r="J319">
            <v>15.35</v>
          </cell>
          <cell r="K319">
            <v>15.35</v>
          </cell>
          <cell r="L319">
            <v>63</v>
          </cell>
          <cell r="M319">
            <v>52.5</v>
          </cell>
        </row>
        <row r="320">
          <cell r="A320" t="str">
            <v>PPRSMANN06</v>
          </cell>
          <cell r="B320" t="str">
            <v>PPRANN</v>
          </cell>
          <cell r="C320" t="str">
            <v>AA06</v>
          </cell>
          <cell r="D320" t="str">
            <v>ANNA</v>
          </cell>
          <cell r="E320" t="str">
            <v>SM - ANNA - AA06 - METRE LINEAIRE</v>
          </cell>
          <cell r="J320">
            <v>15.35</v>
          </cell>
          <cell r="K320">
            <v>15.35</v>
          </cell>
          <cell r="L320">
            <v>63</v>
          </cell>
          <cell r="M320">
            <v>52.5</v>
          </cell>
        </row>
        <row r="321">
          <cell r="A321" t="str">
            <v>PPRSMANN07</v>
          </cell>
          <cell r="B321" t="str">
            <v>PPRANN</v>
          </cell>
          <cell r="C321" t="str">
            <v>AA07</v>
          </cell>
          <cell r="D321" t="str">
            <v>ANNA</v>
          </cell>
          <cell r="E321" t="str">
            <v>SM - ANNA - AA07 - METRE LINEAIRE</v>
          </cell>
          <cell r="J321">
            <v>15.35</v>
          </cell>
          <cell r="K321">
            <v>15.35</v>
          </cell>
          <cell r="L321">
            <v>63</v>
          </cell>
          <cell r="M321">
            <v>52.5</v>
          </cell>
        </row>
        <row r="322">
          <cell r="A322" t="str">
            <v>PPRSMCHAG01</v>
          </cell>
          <cell r="B322" t="str">
            <v>PPRCHAG</v>
          </cell>
          <cell r="C322" t="str">
            <v>CG01</v>
          </cell>
          <cell r="D322" t="str">
            <v>CHARMILLE GRAND</v>
          </cell>
          <cell r="E322" t="str">
            <v>SM - CHARMILLE GRAND - CG01 - METRE LINEAIRE</v>
          </cell>
          <cell r="J322">
            <v>15.35</v>
          </cell>
          <cell r="K322">
            <v>15.35</v>
          </cell>
          <cell r="L322">
            <v>63</v>
          </cell>
          <cell r="M322">
            <v>52.5</v>
          </cell>
        </row>
        <row r="323">
          <cell r="A323" t="str">
            <v>PPRSMCHAG02</v>
          </cell>
          <cell r="B323" t="str">
            <v>PPRCHAG</v>
          </cell>
          <cell r="C323" t="str">
            <v>CG02</v>
          </cell>
          <cell r="D323" t="str">
            <v>CHARMILLE GRAND</v>
          </cell>
          <cell r="E323" t="str">
            <v>SM - CHARMILLE GRAND - CG02 - METRE LINEAIRE</v>
          </cell>
          <cell r="J323">
            <v>15.35</v>
          </cell>
          <cell r="K323">
            <v>15.35</v>
          </cell>
          <cell r="L323">
            <v>63</v>
          </cell>
          <cell r="M323">
            <v>52.5</v>
          </cell>
        </row>
        <row r="324">
          <cell r="A324" t="str">
            <v>PPRSMCHAG03</v>
          </cell>
          <cell r="B324" t="str">
            <v>PPRCHAG</v>
          </cell>
          <cell r="C324" t="str">
            <v>CG03</v>
          </cell>
          <cell r="D324" t="str">
            <v>CHARMILLE GRAND</v>
          </cell>
          <cell r="E324" t="str">
            <v>SM - CHARMILLE GRAND - CG03 - METRE LINEAIRE</v>
          </cell>
          <cell r="J324">
            <v>15.35</v>
          </cell>
          <cell r="K324">
            <v>15.35</v>
          </cell>
          <cell r="L324">
            <v>63</v>
          </cell>
          <cell r="M324">
            <v>52.5</v>
          </cell>
        </row>
        <row r="325">
          <cell r="A325" t="str">
            <v>PPRSMCHAG04</v>
          </cell>
          <cell r="B325" t="str">
            <v>PPRCHAG</v>
          </cell>
          <cell r="C325" t="str">
            <v>CG04</v>
          </cell>
          <cell r="D325" t="str">
            <v>CHARMILLE GRAND</v>
          </cell>
          <cell r="E325" t="str">
            <v>SM - CHARMILLE GRAND - CG04 - METRE LINEAIRE</v>
          </cell>
          <cell r="J325">
            <v>15.35</v>
          </cell>
          <cell r="K325">
            <v>15.35</v>
          </cell>
          <cell r="L325">
            <v>63</v>
          </cell>
          <cell r="M325">
            <v>52.5</v>
          </cell>
        </row>
        <row r="326">
          <cell r="A326" t="str">
            <v>PPRSMCHAG05</v>
          </cell>
          <cell r="B326" t="str">
            <v>PPRCHAG</v>
          </cell>
          <cell r="C326" t="str">
            <v>CG05</v>
          </cell>
          <cell r="D326" t="str">
            <v>CHARMILLE GRAND</v>
          </cell>
          <cell r="E326" t="str">
            <v>SM - CHARMILLE GRAND - CG05 - METRE LINEAIRE</v>
          </cell>
          <cell r="J326">
            <v>15.35</v>
          </cell>
          <cell r="K326">
            <v>15.35</v>
          </cell>
          <cell r="L326">
            <v>63</v>
          </cell>
          <cell r="M326">
            <v>52.5</v>
          </cell>
        </row>
        <row r="327">
          <cell r="A327" t="str">
            <v>PPRSMCHAG06</v>
          </cell>
          <cell r="B327" t="str">
            <v>PPRCHAG</v>
          </cell>
          <cell r="C327" t="str">
            <v>CG06</v>
          </cell>
          <cell r="D327" t="str">
            <v>CHARMILLE GRAND</v>
          </cell>
          <cell r="E327" t="str">
            <v>SM - CHARMILLE GRAND - CG06 - METRE LINEAIRE</v>
          </cell>
          <cell r="J327">
            <v>15.35</v>
          </cell>
          <cell r="K327">
            <v>15.35</v>
          </cell>
          <cell r="L327">
            <v>63</v>
          </cell>
          <cell r="M327">
            <v>52.5</v>
          </cell>
        </row>
        <row r="328">
          <cell r="A328" t="str">
            <v>PPRSMCHAP01</v>
          </cell>
          <cell r="B328" t="str">
            <v>PPRCHAP</v>
          </cell>
          <cell r="C328" t="str">
            <v>CP01</v>
          </cell>
          <cell r="D328" t="str">
            <v>CHARMILLE PETIT</v>
          </cell>
          <cell r="E328" t="str">
            <v>SM - CHARMILLE PETIT - CP01 - METRE LINEAIRE</v>
          </cell>
          <cell r="J328">
            <v>15.35</v>
          </cell>
          <cell r="K328">
            <v>15.35</v>
          </cell>
          <cell r="L328">
            <v>63</v>
          </cell>
          <cell r="M328">
            <v>52.5</v>
          </cell>
        </row>
        <row r="329">
          <cell r="A329" t="str">
            <v>PPRSMCHAP02</v>
          </cell>
          <cell r="B329" t="str">
            <v>PPRCHAP</v>
          </cell>
          <cell r="C329" t="str">
            <v>CP02</v>
          </cell>
          <cell r="D329" t="str">
            <v>CHARMILLE PETIT</v>
          </cell>
          <cell r="E329" t="str">
            <v>SM - CHARMILLE PETIT - CP02 - METRE LINEAIRE</v>
          </cell>
          <cell r="J329">
            <v>15.35</v>
          </cell>
          <cell r="K329">
            <v>15.35</v>
          </cell>
          <cell r="L329">
            <v>63</v>
          </cell>
          <cell r="M329">
            <v>52.5</v>
          </cell>
        </row>
        <row r="330">
          <cell r="A330" t="str">
            <v>PPRSMCHAP03</v>
          </cell>
          <cell r="B330" t="str">
            <v>PPRCHAP</v>
          </cell>
          <cell r="C330" t="str">
            <v>CP03</v>
          </cell>
          <cell r="D330" t="str">
            <v>CHARMILLE PETIT</v>
          </cell>
          <cell r="E330" t="str">
            <v>SM - CHARMILLE PETIT - CP03 - METRE LINEAIRE</v>
          </cell>
          <cell r="J330">
            <v>15.35</v>
          </cell>
          <cell r="K330">
            <v>15.35</v>
          </cell>
          <cell r="L330">
            <v>63</v>
          </cell>
          <cell r="M330">
            <v>52.5</v>
          </cell>
        </row>
        <row r="331">
          <cell r="A331" t="str">
            <v>PPRSMCHAP04</v>
          </cell>
          <cell r="B331" t="str">
            <v>PPRCHAP</v>
          </cell>
          <cell r="C331" t="str">
            <v>CP04</v>
          </cell>
          <cell r="D331" t="str">
            <v>CHARMILLE PETIT</v>
          </cell>
          <cell r="E331" t="str">
            <v>SM - CHARMILLE PETIT - CP04 - METRE LINEAIRE</v>
          </cell>
          <cell r="J331">
            <v>15.35</v>
          </cell>
          <cell r="K331">
            <v>15.35</v>
          </cell>
          <cell r="L331">
            <v>63</v>
          </cell>
          <cell r="M331">
            <v>52.5</v>
          </cell>
        </row>
        <row r="332">
          <cell r="A332" t="str">
            <v>PPRSMCHAP05</v>
          </cell>
          <cell r="B332" t="str">
            <v>PPRCHAP</v>
          </cell>
          <cell r="C332" t="str">
            <v>CP05</v>
          </cell>
          <cell r="D332" t="str">
            <v>CHARMILLE PETIT</v>
          </cell>
          <cell r="E332" t="str">
            <v>SM - CHARMILLE PETIT - CP05 - METRE LINEAIRE</v>
          </cell>
          <cell r="J332">
            <v>15.35</v>
          </cell>
          <cell r="K332">
            <v>15.35</v>
          </cell>
          <cell r="L332">
            <v>63</v>
          </cell>
          <cell r="M332">
            <v>52.5</v>
          </cell>
        </row>
        <row r="333">
          <cell r="A333" t="str">
            <v>PPRSMCHAP06</v>
          </cell>
          <cell r="B333" t="str">
            <v>PPRCHAP</v>
          </cell>
          <cell r="C333" t="str">
            <v>CP06</v>
          </cell>
          <cell r="D333" t="str">
            <v>CHARMILLE PETIT</v>
          </cell>
          <cell r="E333" t="str">
            <v>SM - CHARMILLE PETIT - CP06 - METRE LINEAIRE</v>
          </cell>
          <cell r="J333">
            <v>15.35</v>
          </cell>
          <cell r="K333">
            <v>15.35</v>
          </cell>
          <cell r="L333">
            <v>63</v>
          </cell>
          <cell r="M333">
            <v>52.5</v>
          </cell>
        </row>
        <row r="334">
          <cell r="A334" t="str">
            <v>PPRSMDEM01</v>
          </cell>
          <cell r="B334" t="str">
            <v>PPRDEM</v>
          </cell>
          <cell r="C334" t="str">
            <v>D01</v>
          </cell>
          <cell r="D334" t="str">
            <v>DEMOISELLES</v>
          </cell>
          <cell r="E334" t="str">
            <v>SM - DEMOISELLES - D01 - METRE LINEAIRE</v>
          </cell>
          <cell r="J334">
            <v>15.35</v>
          </cell>
          <cell r="K334">
            <v>15.35</v>
          </cell>
          <cell r="L334">
            <v>63</v>
          </cell>
          <cell r="M334">
            <v>52.5</v>
          </cell>
        </row>
        <row r="335">
          <cell r="A335" t="str">
            <v>PPRSMDEM02</v>
          </cell>
          <cell r="B335" t="str">
            <v>PPRDEM</v>
          </cell>
          <cell r="C335" t="str">
            <v>D02</v>
          </cell>
          <cell r="D335" t="str">
            <v>DEMOISELLES</v>
          </cell>
          <cell r="E335" t="str">
            <v>SM - DEMOISELLES - D02 - METRE LINEAIRE</v>
          </cell>
          <cell r="J335">
            <v>15.35</v>
          </cell>
          <cell r="K335">
            <v>15.35</v>
          </cell>
          <cell r="L335">
            <v>63</v>
          </cell>
          <cell r="M335">
            <v>52.5</v>
          </cell>
        </row>
        <row r="336">
          <cell r="A336" t="str">
            <v>PPRSMDEM03</v>
          </cell>
          <cell r="B336" t="str">
            <v>PPRDEM</v>
          </cell>
          <cell r="C336" t="str">
            <v>D03</v>
          </cell>
          <cell r="D336" t="str">
            <v>DEMOISELLES</v>
          </cell>
          <cell r="E336" t="str">
            <v>SM - DEMOISELLES - D03 - METRE LINEAIRE</v>
          </cell>
          <cell r="J336">
            <v>15.35</v>
          </cell>
          <cell r="K336">
            <v>15.35</v>
          </cell>
          <cell r="L336">
            <v>63</v>
          </cell>
          <cell r="M336">
            <v>52.5</v>
          </cell>
        </row>
        <row r="337">
          <cell r="A337" t="str">
            <v>PPRSMDEM04</v>
          </cell>
          <cell r="B337" t="str">
            <v>PPRDEM</v>
          </cell>
          <cell r="C337" t="str">
            <v>D04</v>
          </cell>
          <cell r="D337" t="str">
            <v>DEMOISELLES</v>
          </cell>
          <cell r="E337" t="str">
            <v>SM - DEMOISELLES - D04 - METRE LINEAIRE</v>
          </cell>
          <cell r="J337">
            <v>15.35</v>
          </cell>
          <cell r="K337">
            <v>15.35</v>
          </cell>
          <cell r="L337">
            <v>63</v>
          </cell>
          <cell r="M337">
            <v>52.5</v>
          </cell>
        </row>
        <row r="338">
          <cell r="A338" t="str">
            <v>PPRSMDEM05</v>
          </cell>
          <cell r="B338" t="str">
            <v>PPRDEM</v>
          </cell>
          <cell r="C338" t="str">
            <v>D05</v>
          </cell>
          <cell r="D338" t="str">
            <v>DEMOISELLES</v>
          </cell>
          <cell r="E338" t="str">
            <v>SM - DEMOISELLES - D05 - METRE LINEAIRE</v>
          </cell>
          <cell r="J338">
            <v>15.35</v>
          </cell>
          <cell r="K338">
            <v>15.35</v>
          </cell>
          <cell r="L338">
            <v>63</v>
          </cell>
          <cell r="M338">
            <v>52.5</v>
          </cell>
        </row>
        <row r="339">
          <cell r="A339" t="str">
            <v>PPRSMEST07</v>
          </cell>
          <cell r="B339" t="str">
            <v>PPRSMEST</v>
          </cell>
          <cell r="C339" t="str">
            <v>ES07</v>
          </cell>
          <cell r="D339" t="str">
            <v>ESTAMPE</v>
          </cell>
          <cell r="E339" t="str">
            <v>SM - ESTAMPE - ES07 - METRE LINEAIRE</v>
          </cell>
          <cell r="J339">
            <v>15.35</v>
          </cell>
          <cell r="K339">
            <v>15.35</v>
          </cell>
          <cell r="L339">
            <v>63</v>
          </cell>
          <cell r="M339">
            <v>52.5</v>
          </cell>
        </row>
        <row r="340">
          <cell r="A340" t="str">
            <v>PPRSMEST08</v>
          </cell>
          <cell r="B340" t="str">
            <v>PPRSMEST</v>
          </cell>
          <cell r="C340" t="str">
            <v>ES08</v>
          </cell>
          <cell r="D340" t="str">
            <v>ESTAMPE</v>
          </cell>
          <cell r="E340" t="str">
            <v>SM - ESTAMPE - ES08 - METRE LINEAIRE</v>
          </cell>
          <cell r="J340">
            <v>15.35</v>
          </cell>
          <cell r="K340">
            <v>15.35</v>
          </cell>
          <cell r="L340">
            <v>63</v>
          </cell>
          <cell r="M340">
            <v>52.5</v>
          </cell>
        </row>
        <row r="341">
          <cell r="A341" t="str">
            <v>PPRSMGES01</v>
          </cell>
          <cell r="B341" t="str">
            <v>PPRSMGES</v>
          </cell>
          <cell r="C341" t="str">
            <v>GE01</v>
          </cell>
          <cell r="D341" t="str">
            <v>GRANDS ESPACES</v>
          </cell>
          <cell r="E341" t="str">
            <v>SM - GRANDS ESPACES - GE01 - METRE LINEAIRE</v>
          </cell>
          <cell r="J341">
            <v>15.35</v>
          </cell>
          <cell r="K341">
            <v>15.35</v>
          </cell>
          <cell r="L341">
            <v>63</v>
          </cell>
          <cell r="M341">
            <v>52.5</v>
          </cell>
        </row>
        <row r="342">
          <cell r="A342" t="str">
            <v>PPRSMGES02</v>
          </cell>
          <cell r="B342" t="str">
            <v>PPRSMGES</v>
          </cell>
          <cell r="C342" t="str">
            <v>GE02</v>
          </cell>
          <cell r="D342" t="str">
            <v>GRANDS ESPACES</v>
          </cell>
          <cell r="E342" t="str">
            <v>SM - GRANDS ESPACES - GE02 - METRE LINEAIRE</v>
          </cell>
          <cell r="J342">
            <v>15.35</v>
          </cell>
          <cell r="K342">
            <v>15.35</v>
          </cell>
          <cell r="L342">
            <v>63</v>
          </cell>
          <cell r="M342">
            <v>52.5</v>
          </cell>
        </row>
        <row r="343">
          <cell r="A343" t="str">
            <v>PPRSMGES03</v>
          </cell>
          <cell r="B343" t="str">
            <v>PPRSMGES</v>
          </cell>
          <cell r="C343" t="str">
            <v>GE03</v>
          </cell>
          <cell r="D343" t="str">
            <v>GRANDS ESPACES</v>
          </cell>
          <cell r="E343" t="str">
            <v>SM - GRANDS ESPACES - GE03 - METRE LINEAIRE</v>
          </cell>
          <cell r="J343">
            <v>15.35</v>
          </cell>
          <cell r="K343">
            <v>15.35</v>
          </cell>
          <cell r="L343">
            <v>63</v>
          </cell>
          <cell r="M343">
            <v>52.5</v>
          </cell>
        </row>
        <row r="344">
          <cell r="A344" t="str">
            <v>PPRSMGES04</v>
          </cell>
          <cell r="B344" t="str">
            <v>PPRSMGES</v>
          </cell>
          <cell r="C344" t="str">
            <v>GE04</v>
          </cell>
          <cell r="D344" t="str">
            <v>GRANDS ESPACES</v>
          </cell>
          <cell r="E344" t="str">
            <v>SM - GRANDS ESPACES - GE04 - METRE LINEAIRE</v>
          </cell>
          <cell r="J344">
            <v>15.35</v>
          </cell>
          <cell r="K344">
            <v>15.35</v>
          </cell>
          <cell r="L344">
            <v>63</v>
          </cell>
          <cell r="M344">
            <v>52.5</v>
          </cell>
        </row>
        <row r="345">
          <cell r="A345" t="str">
            <v>PPRSMHFO01</v>
          </cell>
          <cell r="B345" t="str">
            <v>PPRSMHFO</v>
          </cell>
          <cell r="C345" t="str">
            <v>HF01</v>
          </cell>
          <cell r="D345" t="str">
            <v>HERBES FOLLES</v>
          </cell>
          <cell r="E345" t="str">
            <v>SM - HERBES FOLLES - HF01 - METRE LINEAIRE</v>
          </cell>
          <cell r="J345">
            <v>15.35</v>
          </cell>
          <cell r="K345">
            <v>15.35</v>
          </cell>
          <cell r="L345">
            <v>63</v>
          </cell>
          <cell r="M345">
            <v>52.5</v>
          </cell>
        </row>
        <row r="346">
          <cell r="A346" t="str">
            <v>PPRSMHFO02</v>
          </cell>
          <cell r="B346" t="str">
            <v>PPRSMHFO</v>
          </cell>
          <cell r="C346" t="str">
            <v>HF02</v>
          </cell>
          <cell r="D346" t="str">
            <v>HERBES FOLLES</v>
          </cell>
          <cell r="E346" t="str">
            <v>SM - HERBES FOLLES - HF02 - METRE LINEAIRE</v>
          </cell>
          <cell r="J346">
            <v>15.35</v>
          </cell>
          <cell r="K346">
            <v>15.35</v>
          </cell>
          <cell r="L346">
            <v>63</v>
          </cell>
          <cell r="M346">
            <v>52.5</v>
          </cell>
        </row>
        <row r="347">
          <cell r="A347" t="str">
            <v>PPRSMHFO03</v>
          </cell>
          <cell r="B347" t="str">
            <v>PPRSMHFO</v>
          </cell>
          <cell r="C347" t="str">
            <v>HF03</v>
          </cell>
          <cell r="D347" t="str">
            <v>HERBES FOLLES</v>
          </cell>
          <cell r="E347" t="str">
            <v>SM - HERBES FOLLES - HF03 - METRE LINEAIRE</v>
          </cell>
          <cell r="J347">
            <v>15.35</v>
          </cell>
          <cell r="K347">
            <v>15.35</v>
          </cell>
          <cell r="L347">
            <v>63</v>
          </cell>
          <cell r="M347">
            <v>52.5</v>
          </cell>
        </row>
        <row r="348">
          <cell r="A348" t="str">
            <v>PPRSMHFO04</v>
          </cell>
          <cell r="B348" t="str">
            <v>PPRSMHFO</v>
          </cell>
          <cell r="C348" t="str">
            <v>HF04</v>
          </cell>
          <cell r="D348" t="str">
            <v>HERBES FOLLES</v>
          </cell>
          <cell r="E348" t="str">
            <v>SM - HERBES FOLLES - HF04 - METRE LINEAIRE</v>
          </cell>
          <cell r="J348">
            <v>15.35</v>
          </cell>
          <cell r="K348">
            <v>15.35</v>
          </cell>
          <cell r="L348">
            <v>63</v>
          </cell>
          <cell r="M348">
            <v>52.5</v>
          </cell>
        </row>
        <row r="349">
          <cell r="A349" t="str">
            <v>PPRSMHFO05</v>
          </cell>
          <cell r="B349" t="str">
            <v>PPRSMHFO</v>
          </cell>
          <cell r="C349" t="str">
            <v>HF05</v>
          </cell>
          <cell r="D349" t="str">
            <v>HERBES FOLLES</v>
          </cell>
          <cell r="E349" t="str">
            <v>SM - HERBES FOLLES - HF05 - METRE LINEAIRE</v>
          </cell>
          <cell r="J349">
            <v>15.35</v>
          </cell>
          <cell r="K349">
            <v>15.35</v>
          </cell>
          <cell r="L349">
            <v>63</v>
          </cell>
          <cell r="M349">
            <v>52.5</v>
          </cell>
        </row>
        <row r="350">
          <cell r="A350" t="str">
            <v>PPRSMHFO06</v>
          </cell>
          <cell r="B350" t="str">
            <v>PPRSMHFO</v>
          </cell>
          <cell r="C350" t="str">
            <v>HF06</v>
          </cell>
          <cell r="D350" t="str">
            <v>HERBES FOLLES</v>
          </cell>
          <cell r="E350" t="str">
            <v>SM - HERBES FOLLES - HF06 - METRE LINEAIRE</v>
          </cell>
          <cell r="J350">
            <v>15.35</v>
          </cell>
          <cell r="K350">
            <v>15.35</v>
          </cell>
          <cell r="L350">
            <v>63</v>
          </cell>
          <cell r="M350">
            <v>52.5</v>
          </cell>
        </row>
        <row r="351">
          <cell r="A351" t="str">
            <v>PPRSMHFO07</v>
          </cell>
          <cell r="B351" t="str">
            <v>PPRSMHFO</v>
          </cell>
          <cell r="C351" t="str">
            <v>HF07</v>
          </cell>
          <cell r="D351" t="str">
            <v>HERBES FOLLES</v>
          </cell>
          <cell r="E351" t="str">
            <v>SM - HERBES FOLLES - HF07 - METRE LINEAIRE</v>
          </cell>
          <cell r="J351">
            <v>15.35</v>
          </cell>
          <cell r="K351">
            <v>15.35</v>
          </cell>
          <cell r="L351">
            <v>63</v>
          </cell>
          <cell r="M351">
            <v>52.5</v>
          </cell>
        </row>
        <row r="352">
          <cell r="A352" t="str">
            <v>PPRSMHFO08</v>
          </cell>
          <cell r="B352" t="str">
            <v>PPRSMHFO</v>
          </cell>
          <cell r="C352" t="str">
            <v>HF08</v>
          </cell>
          <cell r="D352" t="str">
            <v>HERBES FOLLES</v>
          </cell>
          <cell r="E352" t="str">
            <v>SM - HERBES FOLLES - HF08 - METRE LINEAIRE</v>
          </cell>
          <cell r="J352">
            <v>15.35</v>
          </cell>
          <cell r="K352">
            <v>15.35</v>
          </cell>
          <cell r="L352">
            <v>63</v>
          </cell>
          <cell r="M352">
            <v>52.5</v>
          </cell>
        </row>
        <row r="353">
          <cell r="A353" t="str">
            <v>PPRSMHFO09</v>
          </cell>
          <cell r="B353" t="str">
            <v>PPRSMHFO</v>
          </cell>
          <cell r="C353" t="str">
            <v>HF09</v>
          </cell>
          <cell r="D353" t="str">
            <v>HERBES FOLLES</v>
          </cell>
          <cell r="E353" t="str">
            <v>SM - HERBES FOLLES - HF09 - METRE LINEAIRE</v>
          </cell>
          <cell r="J353">
            <v>15.35</v>
          </cell>
          <cell r="K353">
            <v>15.35</v>
          </cell>
          <cell r="L353">
            <v>63</v>
          </cell>
          <cell r="M353">
            <v>52.5</v>
          </cell>
        </row>
        <row r="354">
          <cell r="A354" t="str">
            <v>PPRSMNUEG01</v>
          </cell>
          <cell r="B354" t="str">
            <v>PPRSMNUEG</v>
          </cell>
          <cell r="C354" t="str">
            <v>NG01</v>
          </cell>
          <cell r="D354" t="str">
            <v>NUEE GRAND</v>
          </cell>
          <cell r="E354" t="str">
            <v>SM - NUEE GRAND - NG01 - METRE LINEAIRE</v>
          </cell>
          <cell r="J354">
            <v>15.35</v>
          </cell>
          <cell r="K354">
            <v>15.35</v>
          </cell>
          <cell r="L354">
            <v>63</v>
          </cell>
          <cell r="M354">
            <v>52.5</v>
          </cell>
        </row>
        <row r="355">
          <cell r="A355" t="str">
            <v>PPRSMNUEG02</v>
          </cell>
          <cell r="B355" t="str">
            <v>PPRSMNUEG</v>
          </cell>
          <cell r="C355" t="str">
            <v>NG02</v>
          </cell>
          <cell r="D355" t="str">
            <v>NUEE GRAND</v>
          </cell>
          <cell r="E355" t="str">
            <v>SM - NUEE GRAND - NG02 - METRE LINEAIRE</v>
          </cell>
          <cell r="J355">
            <v>15.35</v>
          </cell>
          <cell r="K355">
            <v>15.35</v>
          </cell>
          <cell r="L355">
            <v>63</v>
          </cell>
          <cell r="M355">
            <v>52.5</v>
          </cell>
        </row>
        <row r="356">
          <cell r="A356" t="str">
            <v>PPRSMNUEG03</v>
          </cell>
          <cell r="B356" t="str">
            <v>PPRSMNUEG</v>
          </cell>
          <cell r="C356" t="str">
            <v>NG03</v>
          </cell>
          <cell r="D356" t="str">
            <v>NUEE GRAND</v>
          </cell>
          <cell r="E356" t="str">
            <v>SM - NUEE GRAND - NG03 - METRE LINEAIRE</v>
          </cell>
          <cell r="J356">
            <v>15.35</v>
          </cell>
          <cell r="K356">
            <v>15.35</v>
          </cell>
          <cell r="L356">
            <v>63</v>
          </cell>
          <cell r="M356">
            <v>52.5</v>
          </cell>
        </row>
        <row r="357">
          <cell r="A357" t="str">
            <v>PPRSMNUEG04</v>
          </cell>
          <cell r="B357" t="str">
            <v>PPRSMNUEG</v>
          </cell>
          <cell r="C357" t="str">
            <v>NG04</v>
          </cell>
          <cell r="D357" t="str">
            <v>NUEE GRAND</v>
          </cell>
          <cell r="E357" t="str">
            <v>SM - NUEE GRAND - NG04 - METRE LINEAIRE</v>
          </cell>
          <cell r="J357">
            <v>15.35</v>
          </cell>
          <cell r="K357">
            <v>15.35</v>
          </cell>
          <cell r="L357">
            <v>63</v>
          </cell>
          <cell r="M357">
            <v>52.5</v>
          </cell>
        </row>
        <row r="358">
          <cell r="A358" t="str">
            <v>PPRSMNUEG05</v>
          </cell>
          <cell r="B358" t="str">
            <v>PPRSMNUEG</v>
          </cell>
          <cell r="C358" t="str">
            <v>NG05</v>
          </cell>
          <cell r="D358" t="str">
            <v>NUEE GRAND</v>
          </cell>
          <cell r="E358" t="str">
            <v>SM - NUEE GRAND - NG05 - METRE LINEAIRE</v>
          </cell>
          <cell r="J358">
            <v>15.35</v>
          </cell>
          <cell r="K358">
            <v>15.35</v>
          </cell>
          <cell r="L358">
            <v>63</v>
          </cell>
          <cell r="M358">
            <v>52.5</v>
          </cell>
        </row>
        <row r="359">
          <cell r="A359" t="str">
            <v>PPRSMNUEG06</v>
          </cell>
          <cell r="B359" t="str">
            <v>PPRSMNUEG</v>
          </cell>
          <cell r="C359" t="str">
            <v>NG06</v>
          </cell>
          <cell r="D359" t="str">
            <v>NUEE GRAND</v>
          </cell>
          <cell r="E359" t="str">
            <v>SM - NUEE GRAND - NG06 - METRE LINEAIRE</v>
          </cell>
          <cell r="J359">
            <v>15.35</v>
          </cell>
          <cell r="K359">
            <v>15.35</v>
          </cell>
          <cell r="L359">
            <v>63</v>
          </cell>
          <cell r="M359">
            <v>52.5</v>
          </cell>
        </row>
        <row r="360">
          <cell r="A360" t="str">
            <v>PPRSMNUEG07</v>
          </cell>
          <cell r="B360" t="str">
            <v>PPRSMNUEG</v>
          </cell>
          <cell r="C360" t="str">
            <v>NG07</v>
          </cell>
          <cell r="D360" t="str">
            <v>NUEE GRAND</v>
          </cell>
          <cell r="E360" t="str">
            <v>SM - NUEE GRAND - NG07 - METRE LINEAIRE</v>
          </cell>
          <cell r="J360">
            <v>15.35</v>
          </cell>
          <cell r="K360">
            <v>15.35</v>
          </cell>
          <cell r="L360">
            <v>63</v>
          </cell>
          <cell r="M360">
            <v>52.5</v>
          </cell>
        </row>
        <row r="361">
          <cell r="A361" t="str">
            <v>PPRSMNUEP01</v>
          </cell>
          <cell r="B361" t="str">
            <v>PPRSMNUEP</v>
          </cell>
          <cell r="C361" t="str">
            <v>NP01</v>
          </cell>
          <cell r="D361" t="str">
            <v>NUEE PETIT</v>
          </cell>
          <cell r="E361" t="str">
            <v>SM - NUEE PETIT - NP01 - METRE LINEAIRE</v>
          </cell>
          <cell r="J361">
            <v>15.35</v>
          </cell>
          <cell r="K361">
            <v>15.35</v>
          </cell>
          <cell r="L361">
            <v>63</v>
          </cell>
          <cell r="M361">
            <v>52.5</v>
          </cell>
        </row>
        <row r="362">
          <cell r="A362" t="str">
            <v>PPRSMNUEP02</v>
          </cell>
          <cell r="B362" t="str">
            <v>PPRSMNUEP</v>
          </cell>
          <cell r="C362" t="str">
            <v>NP02</v>
          </cell>
          <cell r="D362" t="str">
            <v>NUEE PETIT</v>
          </cell>
          <cell r="E362" t="str">
            <v>SM - NUEE PETIT - NP02 - METRE LINEAIRE</v>
          </cell>
          <cell r="J362">
            <v>15.35</v>
          </cell>
          <cell r="K362">
            <v>15.35</v>
          </cell>
          <cell r="L362">
            <v>63</v>
          </cell>
          <cell r="M362">
            <v>52.5</v>
          </cell>
        </row>
        <row r="363">
          <cell r="A363" t="str">
            <v>PPRSMNUEP03</v>
          </cell>
          <cell r="B363" t="str">
            <v>PPRSMNUEP</v>
          </cell>
          <cell r="C363" t="str">
            <v>NP03</v>
          </cell>
          <cell r="D363" t="str">
            <v>NUEE PETIT</v>
          </cell>
          <cell r="E363" t="str">
            <v>SM - NUEE PETIT - NP03 - METRE LINEAIRE</v>
          </cell>
          <cell r="J363">
            <v>15.35</v>
          </cell>
          <cell r="K363">
            <v>15.35</v>
          </cell>
          <cell r="L363">
            <v>63</v>
          </cell>
          <cell r="M363">
            <v>52.5</v>
          </cell>
        </row>
        <row r="364">
          <cell r="A364" t="str">
            <v>PPRSMNUEP04</v>
          </cell>
          <cell r="B364" t="str">
            <v>PPRSMNUEP</v>
          </cell>
          <cell r="C364" t="str">
            <v>NP04</v>
          </cell>
          <cell r="D364" t="str">
            <v>NUEE PETIT</v>
          </cell>
          <cell r="E364" t="str">
            <v>SM - NUEE PETIT - NP04 - METRE LINEAIRE</v>
          </cell>
          <cell r="J364">
            <v>15.35</v>
          </cell>
          <cell r="K364">
            <v>15.35</v>
          </cell>
          <cell r="L364">
            <v>63</v>
          </cell>
          <cell r="M364">
            <v>52.5</v>
          </cell>
        </row>
        <row r="365">
          <cell r="A365" t="str">
            <v>PPRSMNUEP05</v>
          </cell>
          <cell r="B365" t="str">
            <v>PPRSMNUEP</v>
          </cell>
          <cell r="C365" t="str">
            <v>NP05</v>
          </cell>
          <cell r="D365" t="str">
            <v>NUEE PETIT</v>
          </cell>
          <cell r="E365" t="str">
            <v>SM - NUEE PETIT - NP05 - METRE LINEAIRE</v>
          </cell>
          <cell r="J365">
            <v>15.35</v>
          </cell>
          <cell r="K365">
            <v>15.35</v>
          </cell>
          <cell r="L365">
            <v>63</v>
          </cell>
          <cell r="M365">
            <v>52.5</v>
          </cell>
        </row>
        <row r="366">
          <cell r="A366" t="str">
            <v>PPRSMNUEP06</v>
          </cell>
          <cell r="B366" t="str">
            <v>PPRSMNUEP</v>
          </cell>
          <cell r="C366" t="str">
            <v>NP06</v>
          </cell>
          <cell r="D366" t="str">
            <v>NUEE PETIT</v>
          </cell>
          <cell r="E366" t="str">
            <v>SM - NUEE PETIT - NP06 - METRE LINEAIRE</v>
          </cell>
          <cell r="J366">
            <v>15.35</v>
          </cell>
          <cell r="K366">
            <v>15.35</v>
          </cell>
          <cell r="L366">
            <v>63</v>
          </cell>
          <cell r="M366">
            <v>52.5</v>
          </cell>
        </row>
        <row r="367">
          <cell r="A367" t="str">
            <v>PPRSMNUEP07</v>
          </cell>
          <cell r="B367" t="str">
            <v>PPRSMNUEP</v>
          </cell>
          <cell r="C367" t="str">
            <v>NP07</v>
          </cell>
          <cell r="D367" t="str">
            <v>NUEE PETIT</v>
          </cell>
          <cell r="E367" t="str">
            <v>SM - NUEE PETIT - NP07 - METRE LINEAIRE</v>
          </cell>
          <cell r="J367">
            <v>15.35</v>
          </cell>
          <cell r="K367">
            <v>15.35</v>
          </cell>
          <cell r="L367">
            <v>63</v>
          </cell>
          <cell r="M367">
            <v>52.5</v>
          </cell>
        </row>
        <row r="368">
          <cell r="A368" t="str">
            <v>PPRSMPANG01</v>
          </cell>
          <cell r="B368" t="str">
            <v>PPRSMPANG</v>
          </cell>
          <cell r="C368" t="str">
            <v>PAG01</v>
          </cell>
          <cell r="D368" t="str">
            <v>PANACHE GRAND</v>
          </cell>
          <cell r="E368" t="str">
            <v>SM - PANACHE GRAND - PAG01 - METRE LINEAIRE</v>
          </cell>
          <cell r="J368">
            <v>15.35</v>
          </cell>
          <cell r="K368">
            <v>15.35</v>
          </cell>
          <cell r="L368">
            <v>63</v>
          </cell>
          <cell r="M368">
            <v>52.5</v>
          </cell>
        </row>
        <row r="369">
          <cell r="A369" t="str">
            <v>PPRSMPANG02</v>
          </cell>
          <cell r="B369" t="str">
            <v>PPRSMPANG</v>
          </cell>
          <cell r="C369" t="str">
            <v>PAG02</v>
          </cell>
          <cell r="D369" t="str">
            <v>PANACHE GRAND</v>
          </cell>
          <cell r="E369" t="str">
            <v>SM - PANACHE GRAND - PAG02 - METRE LINEAIRE</v>
          </cell>
          <cell r="J369">
            <v>15.35</v>
          </cell>
          <cell r="K369">
            <v>15.35</v>
          </cell>
          <cell r="L369">
            <v>63</v>
          </cell>
          <cell r="M369">
            <v>52.5</v>
          </cell>
        </row>
        <row r="370">
          <cell r="A370" t="str">
            <v>PPRSMPANG03</v>
          </cell>
          <cell r="B370" t="str">
            <v>PPRSMPANG</v>
          </cell>
          <cell r="C370" t="str">
            <v>PAG03</v>
          </cell>
          <cell r="D370" t="str">
            <v>PANACHE GRAND</v>
          </cell>
          <cell r="E370" t="str">
            <v>SM - PANACHE GRAND - PAG03 - METRE LINEAIRE</v>
          </cell>
          <cell r="J370">
            <v>15.35</v>
          </cell>
          <cell r="K370">
            <v>15.35</v>
          </cell>
          <cell r="L370">
            <v>63</v>
          </cell>
          <cell r="M370">
            <v>52.5</v>
          </cell>
        </row>
        <row r="371">
          <cell r="A371" t="str">
            <v>PPRSMPANG04</v>
          </cell>
          <cell r="B371" t="str">
            <v>PPRSMPANG</v>
          </cell>
          <cell r="C371" t="str">
            <v>PAG04</v>
          </cell>
          <cell r="D371" t="str">
            <v>PANACHE GRAND</v>
          </cell>
          <cell r="E371" t="str">
            <v>SM - PANACHE GRAND - PAG04 - METRE LINEAIRE</v>
          </cell>
          <cell r="J371">
            <v>15.35</v>
          </cell>
          <cell r="K371">
            <v>15.35</v>
          </cell>
          <cell r="L371">
            <v>63</v>
          </cell>
          <cell r="M371">
            <v>52.5</v>
          </cell>
        </row>
        <row r="372">
          <cell r="A372" t="str">
            <v>PPRSMPANG05</v>
          </cell>
          <cell r="B372" t="str">
            <v>PPRSMPANG</v>
          </cell>
          <cell r="C372" t="str">
            <v>PAG05</v>
          </cell>
          <cell r="D372" t="str">
            <v>PANACHE GRAND</v>
          </cell>
          <cell r="E372" t="str">
            <v>SM - PANACHE GRAND - PAG05 - METRE LINEAIRE</v>
          </cell>
          <cell r="J372">
            <v>15.35</v>
          </cell>
          <cell r="K372">
            <v>15.35</v>
          </cell>
          <cell r="L372">
            <v>63</v>
          </cell>
          <cell r="M372">
            <v>52.5</v>
          </cell>
        </row>
        <row r="373">
          <cell r="A373" t="str">
            <v>PPRSMPANG06</v>
          </cell>
          <cell r="B373" t="str">
            <v>PPRSMPANG</v>
          </cell>
          <cell r="C373" t="str">
            <v>PAG06</v>
          </cell>
          <cell r="D373" t="str">
            <v>PANACHE GRAND</v>
          </cell>
          <cell r="E373" t="str">
            <v>SM - PANACHE GRAND - PAG06 - METRE LINEAIRE</v>
          </cell>
          <cell r="J373">
            <v>15.35</v>
          </cell>
          <cell r="K373">
            <v>15.35</v>
          </cell>
          <cell r="L373">
            <v>63</v>
          </cell>
          <cell r="M373">
            <v>52.5</v>
          </cell>
        </row>
        <row r="374">
          <cell r="A374" t="str">
            <v>PPRSMPANP01</v>
          </cell>
          <cell r="B374" t="str">
            <v>PPRSMPANP</v>
          </cell>
          <cell r="C374" t="str">
            <v>PAP01</v>
          </cell>
          <cell r="D374" t="str">
            <v>PANACHE PETIT</v>
          </cell>
          <cell r="E374" t="str">
            <v>SM - PANACHE PETIT - PAP01 - METRE LINEAIRE</v>
          </cell>
          <cell r="J374">
            <v>15.35</v>
          </cell>
          <cell r="K374">
            <v>15.35</v>
          </cell>
          <cell r="L374">
            <v>63</v>
          </cell>
          <cell r="M374">
            <v>52.5</v>
          </cell>
        </row>
        <row r="375">
          <cell r="A375" t="str">
            <v>PPRSMPANP02</v>
          </cell>
          <cell r="B375" t="str">
            <v>PPRSMPANP</v>
          </cell>
          <cell r="C375" t="str">
            <v>PAP02</v>
          </cell>
          <cell r="D375" t="str">
            <v>PANACHE PETIT</v>
          </cell>
          <cell r="E375" t="str">
            <v>SM - PANACHE PETIT - PAP02 - METRE LINEAIRE</v>
          </cell>
          <cell r="J375">
            <v>15.35</v>
          </cell>
          <cell r="K375">
            <v>15.35</v>
          </cell>
          <cell r="L375">
            <v>63</v>
          </cell>
          <cell r="M375">
            <v>52.5</v>
          </cell>
        </row>
        <row r="376">
          <cell r="A376" t="str">
            <v>PPRSMPANP03</v>
          </cell>
          <cell r="B376" t="str">
            <v>PPRSMPANP</v>
          </cell>
          <cell r="C376" t="str">
            <v>PAP03</v>
          </cell>
          <cell r="D376" t="str">
            <v>PANACHE PETIT</v>
          </cell>
          <cell r="E376" t="str">
            <v>SM - PANACHE PETIT - PAP03 - METRE LINEAIRE</v>
          </cell>
          <cell r="J376">
            <v>15.35</v>
          </cell>
          <cell r="K376">
            <v>15.35</v>
          </cell>
          <cell r="L376">
            <v>63</v>
          </cell>
          <cell r="M376">
            <v>52.5</v>
          </cell>
        </row>
        <row r="377">
          <cell r="A377" t="str">
            <v>PPRSMPANP04</v>
          </cell>
          <cell r="B377" t="str">
            <v>PPRSMPANP</v>
          </cell>
          <cell r="C377" t="str">
            <v>PAP04</v>
          </cell>
          <cell r="D377" t="str">
            <v>PANACHE PETIT</v>
          </cell>
          <cell r="E377" t="str">
            <v>SM - PANACHE PETIT - PAP04 - METRE LINEAIRE</v>
          </cell>
          <cell r="J377">
            <v>15.35</v>
          </cell>
          <cell r="K377">
            <v>15.35</v>
          </cell>
          <cell r="L377">
            <v>63</v>
          </cell>
          <cell r="M377">
            <v>52.5</v>
          </cell>
        </row>
        <row r="378">
          <cell r="A378" t="str">
            <v>PPRSMPANP05</v>
          </cell>
          <cell r="B378" t="str">
            <v>PPRSMPANP</v>
          </cell>
          <cell r="C378" t="str">
            <v>PAP05</v>
          </cell>
          <cell r="D378" t="str">
            <v>PANACHE PETIT</v>
          </cell>
          <cell r="E378" t="str">
            <v>SM - PANACHE PETIT - PAP05 - METRE LINEAIRE</v>
          </cell>
          <cell r="J378">
            <v>15.35</v>
          </cell>
          <cell r="K378">
            <v>15.35</v>
          </cell>
          <cell r="L378">
            <v>63</v>
          </cell>
          <cell r="M378">
            <v>52.5</v>
          </cell>
        </row>
        <row r="379">
          <cell r="A379" t="str">
            <v>PPRSMPANP06</v>
          </cell>
          <cell r="B379" t="str">
            <v>PPRSMPANP</v>
          </cell>
          <cell r="C379" t="str">
            <v>PAP06</v>
          </cell>
          <cell r="D379" t="str">
            <v>PANACHE PETIT</v>
          </cell>
          <cell r="E379" t="str">
            <v>SM - PANACHE PETIT - PAP06 - METRE LINEAIRE</v>
          </cell>
          <cell r="J379">
            <v>15.35</v>
          </cell>
          <cell r="K379">
            <v>15.35</v>
          </cell>
          <cell r="L379">
            <v>63</v>
          </cell>
          <cell r="M379">
            <v>52.5</v>
          </cell>
        </row>
        <row r="380">
          <cell r="A380" t="str">
            <v>PPRSMPLU01</v>
          </cell>
          <cell r="B380" t="str">
            <v>PPRSMPLU</v>
          </cell>
          <cell r="C380" t="str">
            <v>PL01</v>
          </cell>
          <cell r="D380" t="str">
            <v>PLUMAGE</v>
          </cell>
          <cell r="E380" t="str">
            <v>SM - PLUMAGE - PL01 - METRE LINEAIRE</v>
          </cell>
          <cell r="J380">
            <v>15.35</v>
          </cell>
          <cell r="K380">
            <v>15.35</v>
          </cell>
          <cell r="L380">
            <v>63</v>
          </cell>
          <cell r="M380">
            <v>52.5</v>
          </cell>
        </row>
        <row r="381">
          <cell r="A381" t="str">
            <v>PPRSMPLU02</v>
          </cell>
          <cell r="B381" t="str">
            <v>PPRSMPLU</v>
          </cell>
          <cell r="C381" t="str">
            <v>PL02</v>
          </cell>
          <cell r="D381" t="str">
            <v>PLUMAGE</v>
          </cell>
          <cell r="E381" t="str">
            <v>SM - PLUMAGE - PL02 - METRE LINEAIRE</v>
          </cell>
          <cell r="J381">
            <v>15.35</v>
          </cell>
          <cell r="K381">
            <v>15.35</v>
          </cell>
          <cell r="L381">
            <v>63</v>
          </cell>
          <cell r="M381">
            <v>52.5</v>
          </cell>
        </row>
        <row r="382">
          <cell r="A382" t="str">
            <v>PPRSMPLU03</v>
          </cell>
          <cell r="B382" t="str">
            <v>PPRSMPLU</v>
          </cell>
          <cell r="C382" t="str">
            <v>PL03</v>
          </cell>
          <cell r="D382" t="str">
            <v>PLUMAGE</v>
          </cell>
          <cell r="E382" t="str">
            <v>SM - PLUMAGE - PL03 - METRE LINEAIRE</v>
          </cell>
          <cell r="J382">
            <v>15.35</v>
          </cell>
          <cell r="K382">
            <v>15.35</v>
          </cell>
          <cell r="L382">
            <v>63</v>
          </cell>
          <cell r="M382">
            <v>52.5</v>
          </cell>
        </row>
        <row r="383">
          <cell r="A383" t="str">
            <v>PPRSMPLU04</v>
          </cell>
          <cell r="B383" t="str">
            <v>PPRSMPLU</v>
          </cell>
          <cell r="C383" t="str">
            <v>PL04</v>
          </cell>
          <cell r="D383" t="str">
            <v>PLUMAGE</v>
          </cell>
          <cell r="E383" t="str">
            <v>SM - PLUMAGE - PL04 - METRE LINEAIRE</v>
          </cell>
          <cell r="J383">
            <v>15.35</v>
          </cell>
          <cell r="K383">
            <v>15.35</v>
          </cell>
          <cell r="L383">
            <v>63</v>
          </cell>
          <cell r="M383">
            <v>52.5</v>
          </cell>
        </row>
        <row r="384">
          <cell r="A384" t="str">
            <v>PPRSMPLU05</v>
          </cell>
          <cell r="B384" t="str">
            <v>PPRSMPLU</v>
          </cell>
          <cell r="C384" t="str">
            <v>PL05</v>
          </cell>
          <cell r="D384" t="str">
            <v>PLUMAGE</v>
          </cell>
          <cell r="E384" t="str">
            <v>SM - PLUMAGE - PL05 - METRE LINEAIRE</v>
          </cell>
          <cell r="J384">
            <v>15.35</v>
          </cell>
          <cell r="K384">
            <v>15.35</v>
          </cell>
          <cell r="L384">
            <v>63</v>
          </cell>
          <cell r="M384">
            <v>52.5</v>
          </cell>
        </row>
        <row r="385">
          <cell r="A385" t="str">
            <v>PPRSMPLU06</v>
          </cell>
          <cell r="B385" t="str">
            <v>PPRSMPLU</v>
          </cell>
          <cell r="C385" t="str">
            <v>PL06</v>
          </cell>
          <cell r="D385" t="str">
            <v>PLUMAGE</v>
          </cell>
          <cell r="E385" t="str">
            <v>SM - PLUMAGE - PL06 - METRE LINEAIRE</v>
          </cell>
          <cell r="J385">
            <v>15.35</v>
          </cell>
          <cell r="K385">
            <v>15.35</v>
          </cell>
          <cell r="L385">
            <v>63</v>
          </cell>
          <cell r="M385">
            <v>52.5</v>
          </cell>
        </row>
        <row r="386">
          <cell r="A386" t="str">
            <v>PPRSMRAMG01</v>
          </cell>
          <cell r="B386" t="str">
            <v>PPRSMRAMG</v>
          </cell>
          <cell r="C386" t="str">
            <v>RG01</v>
          </cell>
          <cell r="D386" t="str">
            <v>RAMEAUX GRAND</v>
          </cell>
          <cell r="E386" t="str">
            <v>SM - RAMEAUX GRAND - RG01 - METRE LINEAIRE</v>
          </cell>
          <cell r="J386">
            <v>15.35</v>
          </cell>
          <cell r="K386">
            <v>15.35</v>
          </cell>
          <cell r="L386">
            <v>63</v>
          </cell>
          <cell r="M386">
            <v>52.5</v>
          </cell>
        </row>
        <row r="387">
          <cell r="A387" t="str">
            <v>PPRSMRAMG02</v>
          </cell>
          <cell r="B387" t="str">
            <v>PPRSMRAMG</v>
          </cell>
          <cell r="C387" t="str">
            <v>RG02</v>
          </cell>
          <cell r="D387" t="str">
            <v>RAMEAUX GRAND</v>
          </cell>
          <cell r="E387" t="str">
            <v>SM - RAMEAUX GRAND - RG02 - METRE LINEAIRE</v>
          </cell>
          <cell r="J387">
            <v>15.35</v>
          </cell>
          <cell r="K387">
            <v>15.35</v>
          </cell>
          <cell r="L387">
            <v>63</v>
          </cell>
          <cell r="M387">
            <v>52.5</v>
          </cell>
        </row>
        <row r="388">
          <cell r="A388" t="str">
            <v>PPRSMRAMG03</v>
          </cell>
          <cell r="B388" t="str">
            <v>PPRSMRAMG</v>
          </cell>
          <cell r="C388" t="str">
            <v>RG03</v>
          </cell>
          <cell r="D388" t="str">
            <v>RAMEAUX GRAND</v>
          </cell>
          <cell r="E388" t="str">
            <v>SM - RAMEAUX GRAND - RG03 - METRE LINEAIRE</v>
          </cell>
          <cell r="J388">
            <v>15.35</v>
          </cell>
          <cell r="K388">
            <v>15.35</v>
          </cell>
          <cell r="L388">
            <v>63</v>
          </cell>
          <cell r="M388">
            <v>52.5</v>
          </cell>
        </row>
        <row r="389">
          <cell r="A389" t="str">
            <v>PPRSMRAMG04</v>
          </cell>
          <cell r="B389" t="str">
            <v>PPRSMRAMG</v>
          </cell>
          <cell r="C389" t="str">
            <v>RG04</v>
          </cell>
          <cell r="D389" t="str">
            <v>RAMEAUX GRAND</v>
          </cell>
          <cell r="E389" t="str">
            <v>SM - RAMEAUX GRAND - RG04 - METRE LINEAIRE</v>
          </cell>
          <cell r="J389">
            <v>15.35</v>
          </cell>
          <cell r="K389">
            <v>15.35</v>
          </cell>
          <cell r="L389">
            <v>63</v>
          </cell>
          <cell r="M389">
            <v>52.5</v>
          </cell>
        </row>
        <row r="390">
          <cell r="A390" t="str">
            <v>PPRSMRAMG05</v>
          </cell>
          <cell r="B390" t="str">
            <v>PPRSMRAMG</v>
          </cell>
          <cell r="C390" t="str">
            <v>RG05</v>
          </cell>
          <cell r="D390" t="str">
            <v>RAMEAUX GRAND</v>
          </cell>
          <cell r="E390" t="str">
            <v>SM - RAMEAUX GRAND - RG05 - METRE LINEAIRE</v>
          </cell>
          <cell r="J390">
            <v>15.35</v>
          </cell>
          <cell r="K390">
            <v>15.35</v>
          </cell>
          <cell r="L390">
            <v>63</v>
          </cell>
          <cell r="M390">
            <v>52.5</v>
          </cell>
        </row>
        <row r="391">
          <cell r="A391" t="str">
            <v>PPRSMRAMG06</v>
          </cell>
          <cell r="B391" t="str">
            <v>PPRSMRAMG</v>
          </cell>
          <cell r="C391" t="str">
            <v>RG06</v>
          </cell>
          <cell r="D391" t="str">
            <v>RAMEAUX GRAND</v>
          </cell>
          <cell r="E391" t="str">
            <v>SM - RAMEAUX GRAND - RG06 - METRE LINEAIRE</v>
          </cell>
          <cell r="J391">
            <v>15.35</v>
          </cell>
          <cell r="K391">
            <v>15.35</v>
          </cell>
          <cell r="L391">
            <v>63</v>
          </cell>
          <cell r="M391">
            <v>52.5</v>
          </cell>
        </row>
        <row r="392">
          <cell r="A392" t="str">
            <v>PPRSMRAMG07</v>
          </cell>
          <cell r="B392" t="str">
            <v>PPRSMRAMG</v>
          </cell>
          <cell r="C392" t="str">
            <v>RG07</v>
          </cell>
          <cell r="D392" t="str">
            <v>RAMEAUX GRAND</v>
          </cell>
          <cell r="E392" t="str">
            <v>SM - RAMEAUX GRAND - RG07 - METRE LINEAIRE</v>
          </cell>
          <cell r="J392">
            <v>15.35</v>
          </cell>
          <cell r="K392">
            <v>15.35</v>
          </cell>
          <cell r="L392">
            <v>63</v>
          </cell>
          <cell r="M392">
            <v>52.5</v>
          </cell>
        </row>
        <row r="393">
          <cell r="A393" t="str">
            <v>PPRSMRAMG08</v>
          </cell>
          <cell r="B393" t="str">
            <v>PPRSMRAMG</v>
          </cell>
          <cell r="C393" t="str">
            <v>RG08</v>
          </cell>
          <cell r="D393" t="str">
            <v>RAMEAUX GRAND</v>
          </cell>
          <cell r="E393" t="str">
            <v>SM - RAMEAUX GRAND - RG08 - METRE LINEAIRE</v>
          </cell>
          <cell r="J393">
            <v>15.35</v>
          </cell>
          <cell r="K393">
            <v>15.35</v>
          </cell>
          <cell r="L393">
            <v>63</v>
          </cell>
          <cell r="M393">
            <v>52.5</v>
          </cell>
        </row>
        <row r="394">
          <cell r="A394" t="str">
            <v>PPRSMRAMP01</v>
          </cell>
          <cell r="B394" t="str">
            <v>PPRSMRAMP</v>
          </cell>
          <cell r="C394" t="str">
            <v>RP01</v>
          </cell>
          <cell r="D394" t="str">
            <v>RAMEAUX PETIT</v>
          </cell>
          <cell r="E394" t="str">
            <v>SM - RAMEAUX PETIT - RP01 - METRE LINEAIRE</v>
          </cell>
          <cell r="J394">
            <v>15.35</v>
          </cell>
          <cell r="K394">
            <v>15.35</v>
          </cell>
          <cell r="L394">
            <v>63</v>
          </cell>
          <cell r="M394">
            <v>52.5</v>
          </cell>
        </row>
        <row r="395">
          <cell r="A395" t="str">
            <v>PPRSMRAMP02</v>
          </cell>
          <cell r="B395" t="str">
            <v>PPRSMRAMP</v>
          </cell>
          <cell r="C395" t="str">
            <v>RP02</v>
          </cell>
          <cell r="D395" t="str">
            <v>RAMEAUX PETIT</v>
          </cell>
          <cell r="E395" t="str">
            <v>SM - RAMEAUX PETIT - RP02 - METRE LINEAIRE</v>
          </cell>
          <cell r="J395">
            <v>15.35</v>
          </cell>
          <cell r="K395">
            <v>15.35</v>
          </cell>
          <cell r="L395">
            <v>63</v>
          </cell>
          <cell r="M395">
            <v>52.5</v>
          </cell>
        </row>
        <row r="396">
          <cell r="A396" t="str">
            <v>PPRSMRAMP03</v>
          </cell>
          <cell r="B396" t="str">
            <v>PPRSMRAMP</v>
          </cell>
          <cell r="C396" t="str">
            <v>RP03</v>
          </cell>
          <cell r="D396" t="str">
            <v>RAMEAUX PETIT</v>
          </cell>
          <cell r="E396" t="str">
            <v>SM - RAMEAUX PETIT - RP03 - METRE LINEAIRE</v>
          </cell>
          <cell r="J396">
            <v>15.35</v>
          </cell>
          <cell r="K396">
            <v>15.35</v>
          </cell>
          <cell r="L396">
            <v>63</v>
          </cell>
          <cell r="M396">
            <v>52.5</v>
          </cell>
        </row>
        <row r="397">
          <cell r="A397" t="str">
            <v>PPRSMRAMP04</v>
          </cell>
          <cell r="B397" t="str">
            <v>PPRSMRAMP</v>
          </cell>
          <cell r="C397" t="str">
            <v>RP04</v>
          </cell>
          <cell r="D397" t="str">
            <v>RAMEAUX PETIT</v>
          </cell>
          <cell r="E397" t="str">
            <v>SM - RAMEAUX PETIT - RP04 - METRE LINEAIRE</v>
          </cell>
          <cell r="J397">
            <v>15.35</v>
          </cell>
          <cell r="K397">
            <v>15.35</v>
          </cell>
          <cell r="L397">
            <v>63</v>
          </cell>
          <cell r="M397">
            <v>52.5</v>
          </cell>
        </row>
        <row r="398">
          <cell r="A398" t="str">
            <v>PPRSMRAMP05</v>
          </cell>
          <cell r="B398" t="str">
            <v>PPRSMRAMP</v>
          </cell>
          <cell r="C398" t="str">
            <v>RP05</v>
          </cell>
          <cell r="D398" t="str">
            <v>RAMEAUX PETIT</v>
          </cell>
          <cell r="E398" t="str">
            <v>SM - RAMEAUX PETIT - RP05 - METRE LINEAIRE</v>
          </cell>
          <cell r="J398">
            <v>15.35</v>
          </cell>
          <cell r="K398">
            <v>15.35</v>
          </cell>
          <cell r="L398">
            <v>63</v>
          </cell>
          <cell r="M398">
            <v>52.5</v>
          </cell>
        </row>
        <row r="399">
          <cell r="A399" t="str">
            <v>PPRSMRAMP06</v>
          </cell>
          <cell r="B399" t="str">
            <v>PPRSMRAMP</v>
          </cell>
          <cell r="C399" t="str">
            <v>RP06</v>
          </cell>
          <cell r="D399" t="str">
            <v>RAMEAUX PETIT</v>
          </cell>
          <cell r="E399" t="str">
            <v>SM - RAMEAUX PETIT - RP06 - METRE LINEAIRE</v>
          </cell>
          <cell r="J399">
            <v>15.35</v>
          </cell>
          <cell r="K399">
            <v>15.35</v>
          </cell>
          <cell r="L399">
            <v>63</v>
          </cell>
          <cell r="M399">
            <v>52.5</v>
          </cell>
        </row>
        <row r="400">
          <cell r="A400" t="str">
            <v>PPRSMRAMP07</v>
          </cell>
          <cell r="B400" t="str">
            <v>PPRSMRAMP</v>
          </cell>
          <cell r="C400" t="str">
            <v>RP07</v>
          </cell>
          <cell r="D400" t="str">
            <v>RAMEAUX PETIT</v>
          </cell>
          <cell r="E400" t="str">
            <v>SM - RAMEAUX PETIT - RP07 - METRE LINEAIRE</v>
          </cell>
          <cell r="J400">
            <v>15.35</v>
          </cell>
          <cell r="K400">
            <v>15.35</v>
          </cell>
          <cell r="L400">
            <v>63</v>
          </cell>
          <cell r="M400">
            <v>52.5</v>
          </cell>
        </row>
        <row r="401">
          <cell r="A401" t="str">
            <v>PPRSMRAMP08</v>
          </cell>
          <cell r="B401" t="str">
            <v>PPRSMRAMP</v>
          </cell>
          <cell r="C401" t="str">
            <v>RP08</v>
          </cell>
          <cell r="D401" t="str">
            <v>RAMEAUX PETIT</v>
          </cell>
          <cell r="E401" t="str">
            <v>SM - RAMEAUX PETIT - RP08 - METRE LINEAIRE</v>
          </cell>
          <cell r="J401">
            <v>15.35</v>
          </cell>
          <cell r="K401">
            <v>15.35</v>
          </cell>
          <cell r="L401">
            <v>63</v>
          </cell>
          <cell r="M401">
            <v>52.5</v>
          </cell>
        </row>
        <row r="402">
          <cell r="A402" t="str">
            <v>PPRSMSTE01</v>
          </cell>
          <cell r="B402" t="str">
            <v>PPRSMSTE</v>
          </cell>
          <cell r="C402" t="str">
            <v>S01</v>
          </cell>
          <cell r="D402" t="str">
            <v>STELLA</v>
          </cell>
          <cell r="E402" t="str">
            <v>SM - STELLA - S01 - METRE LINEAIRE</v>
          </cell>
          <cell r="J402">
            <v>15.35</v>
          </cell>
          <cell r="K402">
            <v>15.35</v>
          </cell>
          <cell r="L402">
            <v>63</v>
          </cell>
          <cell r="M402">
            <v>52.5</v>
          </cell>
        </row>
        <row r="403">
          <cell r="A403" t="str">
            <v>PPRSMSTE02</v>
          </cell>
          <cell r="B403" t="str">
            <v>PPRSMSTE</v>
          </cell>
          <cell r="C403" t="str">
            <v>S02</v>
          </cell>
          <cell r="D403" t="str">
            <v>STELLA</v>
          </cell>
          <cell r="E403" t="str">
            <v>SM - STELLA - S02 - METRE LINEAIRE</v>
          </cell>
          <cell r="J403">
            <v>15.35</v>
          </cell>
          <cell r="K403">
            <v>15.35</v>
          </cell>
          <cell r="L403">
            <v>63</v>
          </cell>
          <cell r="M403">
            <v>52.5</v>
          </cell>
        </row>
        <row r="404">
          <cell r="A404" t="str">
            <v>PPRSMSTE03</v>
          </cell>
          <cell r="B404" t="str">
            <v>PPRSMSTE</v>
          </cell>
          <cell r="C404" t="str">
            <v>S03</v>
          </cell>
          <cell r="D404" t="str">
            <v>STELLA</v>
          </cell>
          <cell r="E404" t="str">
            <v>SM - STELLA - S03 - METRE LINEAIRE</v>
          </cell>
          <cell r="J404">
            <v>15.35</v>
          </cell>
          <cell r="K404">
            <v>15.35</v>
          </cell>
          <cell r="L404">
            <v>63</v>
          </cell>
          <cell r="M404">
            <v>52.5</v>
          </cell>
        </row>
        <row r="405">
          <cell r="A405" t="str">
            <v>PPRSMSTE04</v>
          </cell>
          <cell r="B405" t="str">
            <v>PPRSMSTE</v>
          </cell>
          <cell r="C405" t="str">
            <v>S04</v>
          </cell>
          <cell r="D405" t="str">
            <v>STELLA</v>
          </cell>
          <cell r="E405" t="str">
            <v>SM - STELLA - S04 - METRE LINEAIRE</v>
          </cell>
          <cell r="J405">
            <v>15.35</v>
          </cell>
          <cell r="K405">
            <v>15.35</v>
          </cell>
          <cell r="L405">
            <v>63</v>
          </cell>
          <cell r="M405">
            <v>52.5</v>
          </cell>
        </row>
        <row r="406">
          <cell r="A406" t="str">
            <v>PPRSMSTE05</v>
          </cell>
          <cell r="B406" t="str">
            <v>PPRSMSTE</v>
          </cell>
          <cell r="C406" t="str">
            <v>S05</v>
          </cell>
          <cell r="D406" t="str">
            <v>STELLA</v>
          </cell>
          <cell r="E406" t="str">
            <v>SM - STELLA - S05 - METRE LINEAIRE</v>
          </cell>
          <cell r="J406">
            <v>15.35</v>
          </cell>
          <cell r="K406">
            <v>15.35</v>
          </cell>
          <cell r="L406">
            <v>63</v>
          </cell>
          <cell r="M406">
            <v>52.5</v>
          </cell>
        </row>
        <row r="407">
          <cell r="A407" t="str">
            <v>PPRSMSTE06</v>
          </cell>
          <cell r="B407" t="str">
            <v>PPRSMSTE</v>
          </cell>
          <cell r="C407" t="str">
            <v>S06</v>
          </cell>
          <cell r="D407" t="str">
            <v>STELLA</v>
          </cell>
          <cell r="E407" t="str">
            <v>SM - STELLA - S06 - METRE LINEAIRE</v>
          </cell>
          <cell r="J407">
            <v>15.35</v>
          </cell>
          <cell r="K407">
            <v>15.35</v>
          </cell>
          <cell r="L407">
            <v>63</v>
          </cell>
          <cell r="M407">
            <v>52.5</v>
          </cell>
        </row>
        <row r="408">
          <cell r="A408" t="str">
            <v>PPRSMEST01</v>
          </cell>
          <cell r="B408" t="str">
            <v>PPRSMEST</v>
          </cell>
          <cell r="C408" t="str">
            <v>ST01</v>
          </cell>
          <cell r="D408" t="str">
            <v>ESTAMPE</v>
          </cell>
          <cell r="E408" t="str">
            <v>SM - ESTAMPE - ST01 - METRE LINEAIRE</v>
          </cell>
          <cell r="J408">
            <v>15.35</v>
          </cell>
          <cell r="K408">
            <v>15.35</v>
          </cell>
          <cell r="L408">
            <v>63</v>
          </cell>
          <cell r="M408">
            <v>52.5</v>
          </cell>
        </row>
        <row r="409">
          <cell r="A409" t="str">
            <v>PPRSMEST02</v>
          </cell>
          <cell r="B409" t="str">
            <v>PPRSMEST</v>
          </cell>
          <cell r="C409" t="str">
            <v>ST02</v>
          </cell>
          <cell r="D409" t="str">
            <v>ESTAMPE</v>
          </cell>
          <cell r="E409" t="str">
            <v>SM - ESTAMPE - ST02 - METRE LINEAIRE</v>
          </cell>
          <cell r="J409">
            <v>15.35</v>
          </cell>
          <cell r="K409">
            <v>15.35</v>
          </cell>
          <cell r="L409">
            <v>63</v>
          </cell>
          <cell r="M409">
            <v>52.5</v>
          </cell>
        </row>
        <row r="410">
          <cell r="A410" t="str">
            <v>PPRSMEST03</v>
          </cell>
          <cell r="B410" t="str">
            <v>PPRSMEST</v>
          </cell>
          <cell r="C410" t="str">
            <v>ST03</v>
          </cell>
          <cell r="D410" t="str">
            <v>ESTAMPE</v>
          </cell>
          <cell r="E410" t="str">
            <v>SM - ESTAMPE - ST03 - METRE LINEAIRE</v>
          </cell>
          <cell r="J410">
            <v>15.35</v>
          </cell>
          <cell r="K410">
            <v>15.35</v>
          </cell>
          <cell r="L410">
            <v>63</v>
          </cell>
          <cell r="M410">
            <v>52.5</v>
          </cell>
        </row>
        <row r="411">
          <cell r="A411" t="str">
            <v>PPRSMEST04</v>
          </cell>
          <cell r="B411" t="str">
            <v>PPRSMEST</v>
          </cell>
          <cell r="C411" t="str">
            <v>ST04</v>
          </cell>
          <cell r="D411" t="str">
            <v>ESTAMPE</v>
          </cell>
          <cell r="E411" t="str">
            <v>SM - ESTAMPE - ST04 - METRE LINEAIRE</v>
          </cell>
          <cell r="J411">
            <v>15.35</v>
          </cell>
          <cell r="K411">
            <v>15.35</v>
          </cell>
          <cell r="L411">
            <v>63</v>
          </cell>
          <cell r="M411">
            <v>52.5</v>
          </cell>
        </row>
        <row r="412">
          <cell r="A412" t="str">
            <v>PPRSMEST05</v>
          </cell>
          <cell r="B412" t="str">
            <v>PPRSMEST</v>
          </cell>
          <cell r="C412" t="str">
            <v>ST05</v>
          </cell>
          <cell r="D412" t="str">
            <v>ESTAMPE</v>
          </cell>
          <cell r="E412" t="str">
            <v>SM - ESTAMPE - ST05 - METRE LINEAIRE</v>
          </cell>
          <cell r="J412">
            <v>15.35</v>
          </cell>
          <cell r="K412">
            <v>15.35</v>
          </cell>
          <cell r="L412">
            <v>63</v>
          </cell>
          <cell r="M412">
            <v>52.5</v>
          </cell>
        </row>
        <row r="413">
          <cell r="A413" t="str">
            <v>PPRSMEST06</v>
          </cell>
          <cell r="B413" t="str">
            <v>PPRSMEST</v>
          </cell>
          <cell r="C413" t="str">
            <v>ST06</v>
          </cell>
          <cell r="D413" t="str">
            <v>ESTAMPE</v>
          </cell>
          <cell r="E413" t="str">
            <v>SM - ESTAMPE - ST06 - METRE LINEAIRE</v>
          </cell>
          <cell r="J413">
            <v>15.35</v>
          </cell>
          <cell r="K413">
            <v>15.35</v>
          </cell>
          <cell r="L413">
            <v>63</v>
          </cell>
          <cell r="M413">
            <v>52.5</v>
          </cell>
        </row>
      </sheetData>
      <sheetData sheetId="4">
        <row r="1">
          <cell r="C1" t="str">
            <v>AU 04/08/2022</v>
          </cell>
        </row>
        <row r="2">
          <cell r="A2" t="str">
            <v>REF Y2</v>
          </cell>
          <cell r="B2" t="str">
            <v>RÉFÉRENCE</v>
          </cell>
          <cell r="C2" t="str">
            <v>REF PP</v>
          </cell>
          <cell r="D2" t="str">
            <v>NOM</v>
          </cell>
          <cell r="E2" t="str">
            <v>LIBELLE PRODUIT</v>
          </cell>
          <cell r="F2" t="str">
            <v>FORMAT</v>
          </cell>
          <cell r="G2" t="str">
            <v>HAUTEURS / LONGUEURS CM</v>
          </cell>
          <cell r="H2" t="str">
            <v>LARGEURS CM</v>
          </cell>
          <cell r="I2" t="str">
            <v>surface m²</v>
          </cell>
          <cell r="J2" t="str">
            <v>Prix achat m²</v>
          </cell>
          <cell r="K2" t="str">
            <v>Prix achat Ressource modèle HT</v>
          </cell>
          <cell r="L2" t="str">
            <v>PRIX Public TTC</v>
          </cell>
          <cell r="M2" t="str">
            <v>PRIX Public HT</v>
          </cell>
        </row>
        <row r="3">
          <cell r="A3" t="str">
            <v>PPRSAUGP01</v>
          </cell>
          <cell r="B3" t="str">
            <v>PPRSAUG</v>
          </cell>
          <cell r="C3" t="str">
            <v>SG01</v>
          </cell>
          <cell r="D3" t="str">
            <v>SAUVAGE GRAND</v>
          </cell>
          <cell r="E3" t="str">
            <v>PP SAUVAGE GRAND - SG01 - PANORAMA</v>
          </cell>
          <cell r="F3" t="str">
            <v>PANORAMA</v>
          </cell>
          <cell r="G3" t="str">
            <v>300</v>
          </cell>
          <cell r="H3">
            <v>490</v>
          </cell>
          <cell r="I3">
            <v>14.7</v>
          </cell>
          <cell r="J3">
            <v>10.43</v>
          </cell>
          <cell r="K3">
            <v>153.321</v>
          </cell>
          <cell r="L3">
            <v>696</v>
          </cell>
          <cell r="M3">
            <v>580</v>
          </cell>
        </row>
        <row r="4">
          <cell r="A4" t="str">
            <v>PPRSAUGL01-1</v>
          </cell>
          <cell r="B4" t="str">
            <v>PPRSAUG</v>
          </cell>
          <cell r="C4" t="str">
            <v>SG01</v>
          </cell>
          <cell r="D4" t="str">
            <v>SAUVAGE GRAND</v>
          </cell>
          <cell r="E4" t="str">
            <v>PP SAUVAGE GRAND - SG01 - LE</v>
          </cell>
          <cell r="F4" t="str">
            <v>LE</v>
          </cell>
          <cell r="G4" t="str">
            <v>300</v>
          </cell>
          <cell r="H4">
            <v>70</v>
          </cell>
          <cell r="I4">
            <v>2.1</v>
          </cell>
          <cell r="J4">
            <v>10.43</v>
          </cell>
          <cell r="K4">
            <v>21.902999999999999</v>
          </cell>
          <cell r="L4">
            <v>95</v>
          </cell>
          <cell r="M4">
            <v>79.166666666666671</v>
          </cell>
        </row>
        <row r="5">
          <cell r="A5" t="str">
            <v>PPRSAUGL01-2</v>
          </cell>
          <cell r="B5" t="str">
            <v>PPRSAUG</v>
          </cell>
          <cell r="C5" t="str">
            <v>SG01</v>
          </cell>
          <cell r="D5" t="str">
            <v>SAUVAGE GRAND</v>
          </cell>
          <cell r="E5" t="str">
            <v>PP SAUVAGE GRAND - SG01 - LE</v>
          </cell>
          <cell r="F5" t="str">
            <v>LE</v>
          </cell>
          <cell r="G5" t="str">
            <v>300</v>
          </cell>
          <cell r="H5">
            <v>70</v>
          </cell>
          <cell r="I5">
            <v>2.1</v>
          </cell>
          <cell r="J5">
            <v>10.43</v>
          </cell>
          <cell r="K5">
            <v>21.902999999999999</v>
          </cell>
          <cell r="L5">
            <v>95</v>
          </cell>
          <cell r="M5">
            <v>79.166666666666671</v>
          </cell>
        </row>
        <row r="6">
          <cell r="A6" t="str">
            <v>PPRSAUGL01-3</v>
          </cell>
          <cell r="B6" t="str">
            <v>PPRSAUG</v>
          </cell>
          <cell r="C6" t="str">
            <v>SG01</v>
          </cell>
          <cell r="D6" t="str">
            <v>SAUVAGE GRAND</v>
          </cell>
          <cell r="E6" t="str">
            <v>PP SAUVAGE GRAND - SG01 - LE</v>
          </cell>
          <cell r="F6" t="str">
            <v>LE</v>
          </cell>
          <cell r="G6" t="str">
            <v>300</v>
          </cell>
          <cell r="H6">
            <v>70</v>
          </cell>
          <cell r="I6">
            <v>2.1</v>
          </cell>
          <cell r="J6">
            <v>10.43</v>
          </cell>
          <cell r="K6">
            <v>21.902999999999999</v>
          </cell>
          <cell r="L6">
            <v>95</v>
          </cell>
          <cell r="M6">
            <v>79.166666666666671</v>
          </cell>
        </row>
        <row r="7">
          <cell r="A7" t="str">
            <v>PPRSAUGL01-4</v>
          </cell>
          <cell r="B7" t="str">
            <v>PPRSAUG</v>
          </cell>
          <cell r="C7" t="str">
            <v>SG01</v>
          </cell>
          <cell r="D7" t="str">
            <v>SAUVAGE GRAND</v>
          </cell>
          <cell r="E7" t="str">
            <v>PP SAUVAGE GRAND - SG01 - LE</v>
          </cell>
          <cell r="F7" t="str">
            <v>LE</v>
          </cell>
          <cell r="G7" t="str">
            <v>300</v>
          </cell>
          <cell r="H7">
            <v>70</v>
          </cell>
          <cell r="I7">
            <v>2.1</v>
          </cell>
          <cell r="J7">
            <v>10.43</v>
          </cell>
          <cell r="K7">
            <v>21.902999999999999</v>
          </cell>
          <cell r="L7">
            <v>95</v>
          </cell>
          <cell r="M7">
            <v>79.166666666666671</v>
          </cell>
        </row>
        <row r="8">
          <cell r="A8" t="str">
            <v>PPRSAUGL01-5</v>
          </cell>
          <cell r="B8" t="str">
            <v>PPRSAUG</v>
          </cell>
          <cell r="C8" t="str">
            <v>SG01</v>
          </cell>
          <cell r="D8" t="str">
            <v>SAUVAGE GRAND</v>
          </cell>
          <cell r="E8" t="str">
            <v>PP SAUVAGE GRAND - SG01 - LE</v>
          </cell>
          <cell r="F8" t="str">
            <v>LE</v>
          </cell>
          <cell r="G8" t="str">
            <v>300</v>
          </cell>
          <cell r="H8">
            <v>70</v>
          </cell>
          <cell r="I8">
            <v>2.1</v>
          </cell>
          <cell r="J8">
            <v>10.43</v>
          </cell>
          <cell r="K8">
            <v>21.902999999999999</v>
          </cell>
          <cell r="L8">
            <v>95</v>
          </cell>
          <cell r="M8">
            <v>79.166666666666671</v>
          </cell>
        </row>
        <row r="9">
          <cell r="A9" t="str">
            <v>PPRSAUGL01-6</v>
          </cell>
          <cell r="B9" t="str">
            <v>PPRSAUG</v>
          </cell>
          <cell r="C9" t="str">
            <v>SG01</v>
          </cell>
          <cell r="D9" t="str">
            <v>SAUVAGE GRAND</v>
          </cell>
          <cell r="E9" t="str">
            <v>PP SAUVAGE GRAND - SG01 - LE</v>
          </cell>
          <cell r="F9" t="str">
            <v>LE</v>
          </cell>
          <cell r="G9" t="str">
            <v>300</v>
          </cell>
          <cell r="H9">
            <v>70</v>
          </cell>
          <cell r="I9">
            <v>2.1</v>
          </cell>
          <cell r="J9">
            <v>10.43</v>
          </cell>
          <cell r="K9">
            <v>21.902999999999999</v>
          </cell>
          <cell r="L9">
            <v>95</v>
          </cell>
          <cell r="M9">
            <v>79.166666666666671</v>
          </cell>
        </row>
        <row r="10">
          <cell r="A10" t="str">
            <v>PPRSAUGL01-7</v>
          </cell>
          <cell r="B10" t="str">
            <v>PPRSAUG</v>
          </cell>
          <cell r="C10" t="str">
            <v>SG01</v>
          </cell>
          <cell r="D10" t="str">
            <v>SAUVAGE GRAND</v>
          </cell>
          <cell r="E10" t="str">
            <v>PP SAUVAGE GRAND - SG01 - LE</v>
          </cell>
          <cell r="F10" t="str">
            <v>LE</v>
          </cell>
          <cell r="G10" t="str">
            <v>300</v>
          </cell>
          <cell r="H10">
            <v>70</v>
          </cell>
          <cell r="I10">
            <v>2.1</v>
          </cell>
          <cell r="J10">
            <v>10.43</v>
          </cell>
          <cell r="K10">
            <v>21.902999999999999</v>
          </cell>
          <cell r="L10">
            <v>95</v>
          </cell>
          <cell r="M10">
            <v>79.166666666666671</v>
          </cell>
        </row>
        <row r="11">
          <cell r="A11" t="str">
            <v>PPRSAUGP02</v>
          </cell>
          <cell r="B11" t="str">
            <v>PPRSAUG</v>
          </cell>
          <cell r="C11" t="str">
            <v>SG02</v>
          </cell>
          <cell r="D11" t="str">
            <v>SAUVAGE GRAND</v>
          </cell>
          <cell r="E11" t="str">
            <v>PP SAUVAGE GRAND - SG02 - PANORAMA</v>
          </cell>
          <cell r="F11" t="str">
            <v>PANORAMA</v>
          </cell>
          <cell r="G11" t="str">
            <v>300</v>
          </cell>
          <cell r="H11">
            <v>490</v>
          </cell>
          <cell r="I11">
            <v>14.7</v>
          </cell>
          <cell r="J11">
            <v>10.43</v>
          </cell>
          <cell r="K11">
            <v>153.321</v>
          </cell>
          <cell r="L11">
            <v>696</v>
          </cell>
          <cell r="M11">
            <v>580</v>
          </cell>
        </row>
        <row r="12">
          <cell r="A12" t="str">
            <v>PPRSAUGL02-1</v>
          </cell>
          <cell r="B12" t="str">
            <v>PPRSAUG</v>
          </cell>
          <cell r="C12" t="str">
            <v>SG02</v>
          </cell>
          <cell r="D12" t="str">
            <v>SAUVAGE GRAND</v>
          </cell>
          <cell r="E12" t="str">
            <v>PP SAUVAGE GRAND - SG02 - LE</v>
          </cell>
          <cell r="F12" t="str">
            <v>LE</v>
          </cell>
          <cell r="G12" t="str">
            <v>300</v>
          </cell>
          <cell r="H12">
            <v>70</v>
          </cell>
          <cell r="I12">
            <v>2.1</v>
          </cell>
          <cell r="J12">
            <v>10.43</v>
          </cell>
          <cell r="K12">
            <v>21.902999999999999</v>
          </cell>
          <cell r="L12">
            <v>95</v>
          </cell>
          <cell r="M12">
            <v>79.166666666666671</v>
          </cell>
        </row>
        <row r="13">
          <cell r="A13" t="str">
            <v>PPRSAUGL02-2</v>
          </cell>
          <cell r="B13" t="str">
            <v>PPRSAUG</v>
          </cell>
          <cell r="C13" t="str">
            <v>SG02</v>
          </cell>
          <cell r="D13" t="str">
            <v>SAUVAGE GRAND</v>
          </cell>
          <cell r="E13" t="str">
            <v>PP SAUVAGE GRAND - SG02 - LE</v>
          </cell>
          <cell r="F13" t="str">
            <v>LE</v>
          </cell>
          <cell r="G13" t="str">
            <v>300</v>
          </cell>
          <cell r="H13">
            <v>70</v>
          </cell>
          <cell r="I13">
            <v>2.1</v>
          </cell>
          <cell r="J13">
            <v>10.43</v>
          </cell>
          <cell r="K13">
            <v>21.902999999999999</v>
          </cell>
          <cell r="L13">
            <v>95</v>
          </cell>
          <cell r="M13">
            <v>79.166666666666671</v>
          </cell>
        </row>
        <row r="14">
          <cell r="A14" t="str">
            <v>PPRSAUGL02-3</v>
          </cell>
          <cell r="B14" t="str">
            <v>PPRSAUG</v>
          </cell>
          <cell r="C14" t="str">
            <v>SG02</v>
          </cell>
          <cell r="D14" t="str">
            <v>SAUVAGE GRAND</v>
          </cell>
          <cell r="E14" t="str">
            <v>PP SAUVAGE GRAND - SG02 - LE</v>
          </cell>
          <cell r="F14" t="str">
            <v>LE</v>
          </cell>
          <cell r="G14" t="str">
            <v>300</v>
          </cell>
          <cell r="H14">
            <v>70</v>
          </cell>
          <cell r="I14">
            <v>2.1</v>
          </cell>
          <cell r="J14">
            <v>10.43</v>
          </cell>
          <cell r="K14">
            <v>21.902999999999999</v>
          </cell>
          <cell r="L14">
            <v>95</v>
          </cell>
          <cell r="M14">
            <v>79.166666666666671</v>
          </cell>
        </row>
        <row r="15">
          <cell r="A15" t="str">
            <v>PPRSAUGL02-4</v>
          </cell>
          <cell r="B15" t="str">
            <v>PPRSAUG</v>
          </cell>
          <cell r="C15" t="str">
            <v>SG02</v>
          </cell>
          <cell r="D15" t="str">
            <v>SAUVAGE GRAND</v>
          </cell>
          <cell r="E15" t="str">
            <v>PP SAUVAGE GRAND - SG02 - LE</v>
          </cell>
          <cell r="F15" t="str">
            <v>LE</v>
          </cell>
          <cell r="G15" t="str">
            <v>300</v>
          </cell>
          <cell r="H15">
            <v>70</v>
          </cell>
          <cell r="I15">
            <v>2.1</v>
          </cell>
          <cell r="J15">
            <v>10.43</v>
          </cell>
          <cell r="K15">
            <v>21.902999999999999</v>
          </cell>
          <cell r="L15">
            <v>95</v>
          </cell>
          <cell r="M15">
            <v>79.166666666666671</v>
          </cell>
        </row>
        <row r="16">
          <cell r="A16" t="str">
            <v>PPRSAUGL02-5</v>
          </cell>
          <cell r="B16" t="str">
            <v>PPRSAUG</v>
          </cell>
          <cell r="C16" t="str">
            <v>SG02</v>
          </cell>
          <cell r="D16" t="str">
            <v>SAUVAGE GRAND</v>
          </cell>
          <cell r="E16" t="str">
            <v>PP SAUVAGE GRAND - SG02 - LE</v>
          </cell>
          <cell r="F16" t="str">
            <v>LE</v>
          </cell>
          <cell r="G16" t="str">
            <v>300</v>
          </cell>
          <cell r="H16">
            <v>70</v>
          </cell>
          <cell r="I16">
            <v>2.1</v>
          </cell>
          <cell r="J16">
            <v>10.43</v>
          </cell>
          <cell r="K16">
            <v>21.902999999999999</v>
          </cell>
          <cell r="L16">
            <v>95</v>
          </cell>
          <cell r="M16">
            <v>79.166666666666671</v>
          </cell>
        </row>
        <row r="17">
          <cell r="A17" t="str">
            <v>PPRSAUGL02-6</v>
          </cell>
          <cell r="B17" t="str">
            <v>PPRSAUG</v>
          </cell>
          <cell r="C17" t="str">
            <v>SG02</v>
          </cell>
          <cell r="D17" t="str">
            <v>SAUVAGE GRAND</v>
          </cell>
          <cell r="E17" t="str">
            <v>PP SAUVAGE GRAND - SG02 - LE</v>
          </cell>
          <cell r="F17" t="str">
            <v>LE</v>
          </cell>
          <cell r="G17" t="str">
            <v>300</v>
          </cell>
          <cell r="H17">
            <v>70</v>
          </cell>
          <cell r="I17">
            <v>2.1</v>
          </cell>
          <cell r="J17">
            <v>10.43</v>
          </cell>
          <cell r="K17">
            <v>21.902999999999999</v>
          </cell>
          <cell r="L17">
            <v>95</v>
          </cell>
          <cell r="M17">
            <v>79.166666666666671</v>
          </cell>
        </row>
        <row r="18">
          <cell r="A18" t="str">
            <v>PPRSAUGL02-7</v>
          </cell>
          <cell r="B18" t="str">
            <v>PPRSAUG</v>
          </cell>
          <cell r="C18" t="str">
            <v>SG02</v>
          </cell>
          <cell r="D18" t="str">
            <v>SAUVAGE GRAND</v>
          </cell>
          <cell r="E18" t="str">
            <v>PP SAUVAGE GRAND - SG02 - LE</v>
          </cell>
          <cell r="F18" t="str">
            <v>LE</v>
          </cell>
          <cell r="G18" t="str">
            <v>300</v>
          </cell>
          <cell r="H18">
            <v>70</v>
          </cell>
          <cell r="I18">
            <v>2.1</v>
          </cell>
          <cell r="J18">
            <v>10.43</v>
          </cell>
          <cell r="K18">
            <v>21.902999999999999</v>
          </cell>
          <cell r="L18">
            <v>95</v>
          </cell>
          <cell r="M18">
            <v>79.166666666666671</v>
          </cell>
        </row>
        <row r="19">
          <cell r="A19" t="str">
            <v>PPRSAUGP03</v>
          </cell>
          <cell r="B19" t="str">
            <v>PPRSAUG</v>
          </cell>
          <cell r="C19" t="str">
            <v>SG03</v>
          </cell>
          <cell r="D19" t="str">
            <v>SAUVAGE GRAND</v>
          </cell>
          <cell r="E19" t="str">
            <v>PP SAUVAGE GRAND - SG03 - PANORAMA</v>
          </cell>
          <cell r="F19" t="str">
            <v>PANORAMA</v>
          </cell>
          <cell r="G19" t="str">
            <v>300</v>
          </cell>
          <cell r="H19">
            <v>490</v>
          </cell>
          <cell r="I19">
            <v>14.7</v>
          </cell>
          <cell r="J19">
            <v>10.43</v>
          </cell>
          <cell r="K19">
            <v>153.321</v>
          </cell>
          <cell r="L19">
            <v>696</v>
          </cell>
          <cell r="M19">
            <v>580</v>
          </cell>
        </row>
        <row r="20">
          <cell r="A20" t="str">
            <v>PPRSAUGL03-1</v>
          </cell>
          <cell r="B20" t="str">
            <v>PPRSAUG</v>
          </cell>
          <cell r="C20" t="str">
            <v>SG03</v>
          </cell>
          <cell r="D20" t="str">
            <v>SAUVAGE GRAND</v>
          </cell>
          <cell r="E20" t="str">
            <v>PP SAUVAGE GRAND - SG03 - LE</v>
          </cell>
          <cell r="F20" t="str">
            <v>LE</v>
          </cell>
          <cell r="G20" t="str">
            <v>300</v>
          </cell>
          <cell r="H20">
            <v>70</v>
          </cell>
          <cell r="I20">
            <v>2.1</v>
          </cell>
          <cell r="J20">
            <v>10.43</v>
          </cell>
          <cell r="K20">
            <v>21.902999999999999</v>
          </cell>
          <cell r="L20">
            <v>95</v>
          </cell>
          <cell r="M20">
            <v>79.166666666666671</v>
          </cell>
        </row>
        <row r="21">
          <cell r="A21" t="str">
            <v>PPRSAUGL03-2</v>
          </cell>
          <cell r="B21" t="str">
            <v>PPRSAUG</v>
          </cell>
          <cell r="C21" t="str">
            <v>SG03</v>
          </cell>
          <cell r="D21" t="str">
            <v>SAUVAGE GRAND</v>
          </cell>
          <cell r="E21" t="str">
            <v>PP SAUVAGE GRAND - SG03 - LE</v>
          </cell>
          <cell r="F21" t="str">
            <v>LE</v>
          </cell>
          <cell r="G21" t="str">
            <v>300</v>
          </cell>
          <cell r="H21">
            <v>70</v>
          </cell>
          <cell r="I21">
            <v>2.1</v>
          </cell>
          <cell r="J21">
            <v>10.43</v>
          </cell>
          <cell r="K21">
            <v>21.902999999999999</v>
          </cell>
          <cell r="L21">
            <v>95</v>
          </cell>
          <cell r="M21">
            <v>79.166666666666671</v>
          </cell>
        </row>
        <row r="22">
          <cell r="A22" t="str">
            <v>PPRSAUGL03-3</v>
          </cell>
          <cell r="B22" t="str">
            <v>PPRSAUG</v>
          </cell>
          <cell r="C22" t="str">
            <v>SG03</v>
          </cell>
          <cell r="D22" t="str">
            <v>SAUVAGE GRAND</v>
          </cell>
          <cell r="E22" t="str">
            <v>PP SAUVAGE GRAND - SG03 - LE</v>
          </cell>
          <cell r="F22" t="str">
            <v>LE</v>
          </cell>
          <cell r="G22" t="str">
            <v>300</v>
          </cell>
          <cell r="H22">
            <v>70</v>
          </cell>
          <cell r="I22">
            <v>2.1</v>
          </cell>
          <cell r="J22">
            <v>10.43</v>
          </cell>
          <cell r="K22">
            <v>21.902999999999999</v>
          </cell>
          <cell r="L22">
            <v>95</v>
          </cell>
          <cell r="M22">
            <v>79.166666666666671</v>
          </cell>
        </row>
        <row r="23">
          <cell r="A23" t="str">
            <v>PPRSAUGL03-4</v>
          </cell>
          <cell r="B23" t="str">
            <v>PPRSAUG</v>
          </cell>
          <cell r="C23" t="str">
            <v>SG03</v>
          </cell>
          <cell r="D23" t="str">
            <v>SAUVAGE GRAND</v>
          </cell>
          <cell r="E23" t="str">
            <v>PP SAUVAGE GRAND - SG03 - LE</v>
          </cell>
          <cell r="F23" t="str">
            <v>LE</v>
          </cell>
          <cell r="G23" t="str">
            <v>300</v>
          </cell>
          <cell r="H23">
            <v>70</v>
          </cell>
          <cell r="I23">
            <v>2.1</v>
          </cell>
          <cell r="J23">
            <v>10.43</v>
          </cell>
          <cell r="K23">
            <v>21.902999999999999</v>
          </cell>
          <cell r="L23">
            <v>95</v>
          </cell>
          <cell r="M23">
            <v>79.166666666666671</v>
          </cell>
        </row>
        <row r="24">
          <cell r="A24" t="str">
            <v>PPRSAUGL03-5</v>
          </cell>
          <cell r="B24" t="str">
            <v>PPRSAUG</v>
          </cell>
          <cell r="C24" t="str">
            <v>SG03</v>
          </cell>
          <cell r="D24" t="str">
            <v>SAUVAGE GRAND</v>
          </cell>
          <cell r="E24" t="str">
            <v>PP SAUVAGE GRAND - SG03 - LE</v>
          </cell>
          <cell r="F24" t="str">
            <v>LE</v>
          </cell>
          <cell r="G24" t="str">
            <v>300</v>
          </cell>
          <cell r="H24">
            <v>70</v>
          </cell>
          <cell r="I24">
            <v>2.1</v>
          </cell>
          <cell r="J24">
            <v>10.43</v>
          </cell>
          <cell r="K24">
            <v>21.902999999999999</v>
          </cell>
          <cell r="L24">
            <v>95</v>
          </cell>
          <cell r="M24">
            <v>79.166666666666671</v>
          </cell>
        </row>
        <row r="25">
          <cell r="A25" t="str">
            <v>PPRSAUGL03-6</v>
          </cell>
          <cell r="B25" t="str">
            <v>PPRSAUG</v>
          </cell>
          <cell r="C25" t="str">
            <v>SG03</v>
          </cell>
          <cell r="D25" t="str">
            <v>SAUVAGE GRAND</v>
          </cell>
          <cell r="E25" t="str">
            <v>PP SAUVAGE GRAND - SG03 - LE</v>
          </cell>
          <cell r="F25" t="str">
            <v>LE</v>
          </cell>
          <cell r="G25" t="str">
            <v>300</v>
          </cell>
          <cell r="H25">
            <v>70</v>
          </cell>
          <cell r="I25">
            <v>2.1</v>
          </cell>
          <cell r="J25">
            <v>10.43</v>
          </cell>
          <cell r="K25">
            <v>21.902999999999999</v>
          </cell>
          <cell r="L25">
            <v>95</v>
          </cell>
          <cell r="M25">
            <v>79.166666666666671</v>
          </cell>
        </row>
        <row r="26">
          <cell r="A26" t="str">
            <v>PPRSAUGL03-7</v>
          </cell>
          <cell r="B26" t="str">
            <v>PPRSAUG</v>
          </cell>
          <cell r="C26" t="str">
            <v>SG03</v>
          </cell>
          <cell r="D26" t="str">
            <v>SAUVAGE GRAND</v>
          </cell>
          <cell r="E26" t="str">
            <v>PP SAUVAGE GRAND - SG03 - LE</v>
          </cell>
          <cell r="F26" t="str">
            <v>LE</v>
          </cell>
          <cell r="G26" t="str">
            <v>300</v>
          </cell>
          <cell r="H26">
            <v>70</v>
          </cell>
          <cell r="I26">
            <v>2.1</v>
          </cell>
          <cell r="J26">
            <v>10.43</v>
          </cell>
          <cell r="K26">
            <v>21.902999999999999</v>
          </cell>
          <cell r="L26">
            <v>95</v>
          </cell>
          <cell r="M26">
            <v>79.166666666666671</v>
          </cell>
        </row>
        <row r="27">
          <cell r="A27" t="str">
            <v>PPRSAUPP01</v>
          </cell>
          <cell r="B27" t="str">
            <v>PPRSAUP</v>
          </cell>
          <cell r="C27" t="str">
            <v>SP01</v>
          </cell>
          <cell r="D27" t="str">
            <v>SAUVAGE PETIT</v>
          </cell>
          <cell r="E27" t="str">
            <v>PP SAUVAGE PETIT - SP01 - PANORAMA</v>
          </cell>
          <cell r="F27" t="str">
            <v>PANORAMA</v>
          </cell>
          <cell r="G27">
            <v>260</v>
          </cell>
          <cell r="H27">
            <v>350</v>
          </cell>
          <cell r="I27">
            <v>9.1</v>
          </cell>
          <cell r="J27">
            <v>10.43</v>
          </cell>
          <cell r="K27">
            <v>94.912999999999997</v>
          </cell>
          <cell r="L27">
            <v>431</v>
          </cell>
          <cell r="M27">
            <v>359.16666666666669</v>
          </cell>
        </row>
        <row r="28">
          <cell r="A28" t="str">
            <v>PPRSAUPL01-1</v>
          </cell>
          <cell r="B28" t="str">
            <v>PPRSAUP</v>
          </cell>
          <cell r="C28" t="str">
            <v>SP01</v>
          </cell>
          <cell r="D28" t="str">
            <v>SAUVAGE PETIT</v>
          </cell>
          <cell r="E28" t="str">
            <v>PP SAUVAGE PETIT - SP01 - LE</v>
          </cell>
          <cell r="F28" t="str">
            <v>LE</v>
          </cell>
          <cell r="G28">
            <v>260</v>
          </cell>
          <cell r="H28">
            <v>70</v>
          </cell>
          <cell r="I28">
            <v>1.82</v>
          </cell>
          <cell r="J28">
            <v>10.43</v>
          </cell>
          <cell r="K28">
            <v>18.982600000000001</v>
          </cell>
          <cell r="L28">
            <v>83</v>
          </cell>
          <cell r="M28">
            <v>69.166666666666671</v>
          </cell>
        </row>
        <row r="29">
          <cell r="A29" t="str">
            <v>PPRSAUPL01-2</v>
          </cell>
          <cell r="B29" t="str">
            <v>PPRSAUP</v>
          </cell>
          <cell r="C29" t="str">
            <v>SP01</v>
          </cell>
          <cell r="D29" t="str">
            <v>SAUVAGE PETIT</v>
          </cell>
          <cell r="E29" t="str">
            <v>PP SAUVAGE PETIT - SP01 - LE</v>
          </cell>
          <cell r="F29" t="str">
            <v>LE</v>
          </cell>
          <cell r="G29">
            <v>260</v>
          </cell>
          <cell r="H29">
            <v>70</v>
          </cell>
          <cell r="I29">
            <v>1.82</v>
          </cell>
          <cell r="J29">
            <v>10.43</v>
          </cell>
          <cell r="K29">
            <v>18.982600000000001</v>
          </cell>
          <cell r="L29">
            <v>83</v>
          </cell>
          <cell r="M29">
            <v>69.166666666666671</v>
          </cell>
        </row>
        <row r="30">
          <cell r="A30" t="str">
            <v>PPRSAUPL01-3</v>
          </cell>
          <cell r="B30" t="str">
            <v>PPRSAUP</v>
          </cell>
          <cell r="C30" t="str">
            <v>SP01</v>
          </cell>
          <cell r="D30" t="str">
            <v>SAUVAGE PETIT</v>
          </cell>
          <cell r="E30" t="str">
            <v>PP SAUVAGE PETIT - SP01 - LE</v>
          </cell>
          <cell r="F30" t="str">
            <v>LE</v>
          </cell>
          <cell r="G30">
            <v>260</v>
          </cell>
          <cell r="H30">
            <v>70</v>
          </cell>
          <cell r="I30">
            <v>1.82</v>
          </cell>
          <cell r="J30">
            <v>10.43</v>
          </cell>
          <cell r="K30">
            <v>18.982600000000001</v>
          </cell>
          <cell r="L30">
            <v>83</v>
          </cell>
          <cell r="M30">
            <v>69.166666666666671</v>
          </cell>
        </row>
        <row r="31">
          <cell r="A31" t="str">
            <v>PPRSAUPL01-4</v>
          </cell>
          <cell r="B31" t="str">
            <v>PPRSAUP</v>
          </cell>
          <cell r="C31" t="str">
            <v>SP01</v>
          </cell>
          <cell r="D31" t="str">
            <v>SAUVAGE PETIT</v>
          </cell>
          <cell r="E31" t="str">
            <v>PP SAUVAGE PETIT - SP01 - LE</v>
          </cell>
          <cell r="F31" t="str">
            <v>LE</v>
          </cell>
          <cell r="G31">
            <v>260</v>
          </cell>
          <cell r="H31">
            <v>70</v>
          </cell>
          <cell r="I31">
            <v>1.82</v>
          </cell>
          <cell r="J31">
            <v>10.43</v>
          </cell>
          <cell r="K31">
            <v>18.982600000000001</v>
          </cell>
          <cell r="L31">
            <v>83</v>
          </cell>
          <cell r="M31">
            <v>69.166666666666671</v>
          </cell>
        </row>
        <row r="32">
          <cell r="A32" t="str">
            <v>PPRSAUPL01-5</v>
          </cell>
          <cell r="B32" t="str">
            <v>PPRSAUP</v>
          </cell>
          <cell r="C32" t="str">
            <v>SP01</v>
          </cell>
          <cell r="D32" t="str">
            <v>SAUVAGE PETIT</v>
          </cell>
          <cell r="E32" t="str">
            <v>PP SAUVAGE PETIT - SP01 - LE</v>
          </cell>
          <cell r="F32" t="str">
            <v>LE</v>
          </cell>
          <cell r="G32">
            <v>260</v>
          </cell>
          <cell r="H32">
            <v>70</v>
          </cell>
          <cell r="I32">
            <v>1.82</v>
          </cell>
          <cell r="J32">
            <v>10.43</v>
          </cell>
          <cell r="K32">
            <v>18.982600000000001</v>
          </cell>
          <cell r="L32">
            <v>83</v>
          </cell>
          <cell r="M32">
            <v>69.166666666666671</v>
          </cell>
        </row>
        <row r="33">
          <cell r="A33" t="str">
            <v>PPRSAUPP02</v>
          </cell>
          <cell r="B33" t="str">
            <v>PPRSAUP</v>
          </cell>
          <cell r="C33" t="str">
            <v>SP02</v>
          </cell>
          <cell r="D33" t="str">
            <v>SAUVAGE PETIT</v>
          </cell>
          <cell r="E33" t="str">
            <v>PP SAUVAGE PETIT - SP02 - PANORAMA</v>
          </cell>
          <cell r="F33" t="str">
            <v>PANORAMA</v>
          </cell>
          <cell r="G33">
            <v>260</v>
          </cell>
          <cell r="H33">
            <v>350</v>
          </cell>
          <cell r="I33">
            <v>9.1</v>
          </cell>
          <cell r="J33">
            <v>10.43</v>
          </cell>
          <cell r="K33">
            <v>94.912999999999997</v>
          </cell>
          <cell r="L33">
            <v>431</v>
          </cell>
          <cell r="M33">
            <v>359.16666666666669</v>
          </cell>
        </row>
        <row r="34">
          <cell r="A34" t="str">
            <v>PPRSAUPL02-1</v>
          </cell>
          <cell r="B34" t="str">
            <v>PPRSAUP</v>
          </cell>
          <cell r="C34" t="str">
            <v>SP02</v>
          </cell>
          <cell r="D34" t="str">
            <v>SAUVAGE PETIT</v>
          </cell>
          <cell r="E34" t="str">
            <v>PP SAUVAGE PETIT - SP02 - LE</v>
          </cell>
          <cell r="F34" t="str">
            <v>LE</v>
          </cell>
          <cell r="G34">
            <v>260</v>
          </cell>
          <cell r="H34">
            <v>70</v>
          </cell>
          <cell r="I34">
            <v>1.82</v>
          </cell>
          <cell r="J34">
            <v>10.43</v>
          </cell>
          <cell r="K34">
            <v>18.982600000000001</v>
          </cell>
          <cell r="L34">
            <v>83</v>
          </cell>
          <cell r="M34">
            <v>69.166666666666671</v>
          </cell>
        </row>
        <row r="35">
          <cell r="A35" t="str">
            <v>PPRSAUPL02-2</v>
          </cell>
          <cell r="B35" t="str">
            <v>PPRSAUP</v>
          </cell>
          <cell r="C35" t="str">
            <v>SP02</v>
          </cell>
          <cell r="D35" t="str">
            <v>SAUVAGE PETIT</v>
          </cell>
          <cell r="E35" t="str">
            <v>PP SAUVAGE PETIT - SP02 - LE</v>
          </cell>
          <cell r="F35" t="str">
            <v>LE</v>
          </cell>
          <cell r="G35">
            <v>260</v>
          </cell>
          <cell r="H35">
            <v>70</v>
          </cell>
          <cell r="I35">
            <v>1.82</v>
          </cell>
          <cell r="J35">
            <v>10.43</v>
          </cell>
          <cell r="K35">
            <v>18.982600000000001</v>
          </cell>
          <cell r="L35">
            <v>83</v>
          </cell>
          <cell r="M35">
            <v>69.166666666666671</v>
          </cell>
        </row>
        <row r="36">
          <cell r="A36" t="str">
            <v>PPRSAUPL02-3</v>
          </cell>
          <cell r="B36" t="str">
            <v>PPRSAUP</v>
          </cell>
          <cell r="C36" t="str">
            <v>SP02</v>
          </cell>
          <cell r="D36" t="str">
            <v>SAUVAGE PETIT</v>
          </cell>
          <cell r="E36" t="str">
            <v>PP SAUVAGE PETIT - SP02 - LE</v>
          </cell>
          <cell r="F36" t="str">
            <v>LE</v>
          </cell>
          <cell r="G36">
            <v>260</v>
          </cell>
          <cell r="H36">
            <v>70</v>
          </cell>
          <cell r="I36">
            <v>1.82</v>
          </cell>
          <cell r="J36">
            <v>10.43</v>
          </cell>
          <cell r="K36">
            <v>18.982600000000001</v>
          </cell>
          <cell r="L36">
            <v>83</v>
          </cell>
          <cell r="M36">
            <v>69.166666666666671</v>
          </cell>
        </row>
        <row r="37">
          <cell r="A37" t="str">
            <v>PPRSAUPL02-4</v>
          </cell>
          <cell r="B37" t="str">
            <v>PPRSAUP</v>
          </cell>
          <cell r="C37" t="str">
            <v>SP02</v>
          </cell>
          <cell r="D37" t="str">
            <v>SAUVAGE PETIT</v>
          </cell>
          <cell r="E37" t="str">
            <v>PP SAUVAGE PETIT - SP02 - LE</v>
          </cell>
          <cell r="F37" t="str">
            <v>LE</v>
          </cell>
          <cell r="G37">
            <v>260</v>
          </cell>
          <cell r="H37">
            <v>70</v>
          </cell>
          <cell r="I37">
            <v>1.82</v>
          </cell>
          <cell r="J37">
            <v>10.43</v>
          </cell>
          <cell r="K37">
            <v>18.982600000000001</v>
          </cell>
          <cell r="L37">
            <v>83</v>
          </cell>
          <cell r="M37">
            <v>69.166666666666671</v>
          </cell>
        </row>
        <row r="38">
          <cell r="A38" t="str">
            <v>PPRSAUPL02-5</v>
          </cell>
          <cell r="B38" t="str">
            <v>PPRSAUP</v>
          </cell>
          <cell r="C38" t="str">
            <v>SP02</v>
          </cell>
          <cell r="D38" t="str">
            <v>SAUVAGE PETIT</v>
          </cell>
          <cell r="E38" t="str">
            <v>PP SAUVAGE PETIT - SP02 - LE</v>
          </cell>
          <cell r="F38" t="str">
            <v>LE</v>
          </cell>
          <cell r="G38">
            <v>260</v>
          </cell>
          <cell r="H38">
            <v>70</v>
          </cell>
          <cell r="I38">
            <v>1.82</v>
          </cell>
          <cell r="J38">
            <v>10.43</v>
          </cell>
          <cell r="K38">
            <v>18.982600000000001</v>
          </cell>
          <cell r="L38">
            <v>83</v>
          </cell>
          <cell r="M38">
            <v>69.166666666666671</v>
          </cell>
        </row>
        <row r="39">
          <cell r="A39" t="str">
            <v>PPRSAUPP03</v>
          </cell>
          <cell r="B39" t="str">
            <v>PPRSAUP</v>
          </cell>
          <cell r="C39" t="str">
            <v>SP03</v>
          </cell>
          <cell r="D39" t="str">
            <v>SAUVAGE PETIT</v>
          </cell>
          <cell r="E39" t="str">
            <v>PP SAUVAGE PETIT - SP03 - PANORAMA</v>
          </cell>
          <cell r="F39" t="str">
            <v>PANORAMA</v>
          </cell>
          <cell r="G39">
            <v>260</v>
          </cell>
          <cell r="H39">
            <v>350</v>
          </cell>
          <cell r="I39">
            <v>9.1</v>
          </cell>
          <cell r="J39">
            <v>10.43</v>
          </cell>
          <cell r="K39">
            <v>94.912999999999997</v>
          </cell>
          <cell r="L39">
            <v>431</v>
          </cell>
          <cell r="M39">
            <v>359.16666666666669</v>
          </cell>
        </row>
        <row r="40">
          <cell r="A40" t="str">
            <v>PPRSAUPL03-1</v>
          </cell>
          <cell r="B40" t="str">
            <v>PPRSAUP</v>
          </cell>
          <cell r="C40" t="str">
            <v>SP03</v>
          </cell>
          <cell r="D40" t="str">
            <v>SAUVAGE PETIT</v>
          </cell>
          <cell r="E40" t="str">
            <v>PP SAUVAGE PETIT - SP03 - LE</v>
          </cell>
          <cell r="F40" t="str">
            <v>LE</v>
          </cell>
          <cell r="G40">
            <v>260</v>
          </cell>
          <cell r="H40">
            <v>70</v>
          </cell>
          <cell r="I40">
            <v>1.82</v>
          </cell>
          <cell r="J40">
            <v>10.43</v>
          </cell>
          <cell r="K40">
            <v>18.982600000000001</v>
          </cell>
          <cell r="L40">
            <v>83</v>
          </cell>
          <cell r="M40">
            <v>69.166666666666671</v>
          </cell>
        </row>
        <row r="41">
          <cell r="A41" t="str">
            <v>PPRSAUPL03-2</v>
          </cell>
          <cell r="B41" t="str">
            <v>PPRSAUP</v>
          </cell>
          <cell r="C41" t="str">
            <v>SP03</v>
          </cell>
          <cell r="D41" t="str">
            <v>SAUVAGE PETIT</v>
          </cell>
          <cell r="E41" t="str">
            <v>PP SAUVAGE PETIT - SP03 - LE</v>
          </cell>
          <cell r="F41" t="str">
            <v>LE</v>
          </cell>
          <cell r="G41">
            <v>260</v>
          </cell>
          <cell r="H41">
            <v>70</v>
          </cell>
          <cell r="I41">
            <v>1.82</v>
          </cell>
          <cell r="J41">
            <v>10.43</v>
          </cell>
          <cell r="K41">
            <v>18.982600000000001</v>
          </cell>
          <cell r="L41">
            <v>83</v>
          </cell>
          <cell r="M41">
            <v>69.166666666666671</v>
          </cell>
        </row>
        <row r="42">
          <cell r="A42" t="str">
            <v>PPRSAUPL03-3</v>
          </cell>
          <cell r="B42" t="str">
            <v>PPRSAUP</v>
          </cell>
          <cell r="C42" t="str">
            <v>SP03</v>
          </cell>
          <cell r="D42" t="str">
            <v>SAUVAGE PETIT</v>
          </cell>
          <cell r="E42" t="str">
            <v>PP SAUVAGE PETIT - SP03 - LE</v>
          </cell>
          <cell r="F42" t="str">
            <v>LE</v>
          </cell>
          <cell r="G42">
            <v>260</v>
          </cell>
          <cell r="H42">
            <v>70</v>
          </cell>
          <cell r="I42">
            <v>1.82</v>
          </cell>
          <cell r="J42">
            <v>10.43</v>
          </cell>
          <cell r="K42">
            <v>18.982600000000001</v>
          </cell>
          <cell r="L42">
            <v>83</v>
          </cell>
          <cell r="M42">
            <v>69.166666666666671</v>
          </cell>
        </row>
        <row r="43">
          <cell r="A43" t="str">
            <v>PPRSAUPL03-4</v>
          </cell>
          <cell r="B43" t="str">
            <v>PPRSAUP</v>
          </cell>
          <cell r="C43" t="str">
            <v>SP03</v>
          </cell>
          <cell r="D43" t="str">
            <v>SAUVAGE PETIT</v>
          </cell>
          <cell r="E43" t="str">
            <v>PP SAUVAGE PETIT - SP03 - LE</v>
          </cell>
          <cell r="F43" t="str">
            <v>LE</v>
          </cell>
          <cell r="G43">
            <v>260</v>
          </cell>
          <cell r="H43">
            <v>70</v>
          </cell>
          <cell r="I43">
            <v>1.82</v>
          </cell>
          <cell r="J43">
            <v>10.43</v>
          </cell>
          <cell r="K43">
            <v>18.982600000000001</v>
          </cell>
          <cell r="L43">
            <v>83</v>
          </cell>
          <cell r="M43">
            <v>69.166666666666671</v>
          </cell>
        </row>
        <row r="44">
          <cell r="A44" t="str">
            <v>PPRSAUPL03-5</v>
          </cell>
          <cell r="B44" t="str">
            <v>PPRSAUP</v>
          </cell>
          <cell r="C44" t="str">
            <v>SP03</v>
          </cell>
          <cell r="D44" t="str">
            <v>SAUVAGE PETIT</v>
          </cell>
          <cell r="E44" t="str">
            <v>PP SAUVAGE PETIT - SP03 - LE</v>
          </cell>
          <cell r="F44" t="str">
            <v>LE</v>
          </cell>
          <cell r="G44">
            <v>260</v>
          </cell>
          <cell r="H44">
            <v>70</v>
          </cell>
          <cell r="I44">
            <v>1.82</v>
          </cell>
          <cell r="J44">
            <v>10.43</v>
          </cell>
          <cell r="K44">
            <v>18.982600000000001</v>
          </cell>
          <cell r="L44">
            <v>83</v>
          </cell>
          <cell r="M44">
            <v>69.166666666666671</v>
          </cell>
        </row>
        <row r="45">
          <cell r="A45" t="str">
            <v>PPREPR01</v>
          </cell>
          <cell r="B45" t="str">
            <v>PPREPR</v>
          </cell>
          <cell r="C45" t="str">
            <v>EPR01</v>
          </cell>
          <cell r="D45" t="str">
            <v>EAUX PROFONDES</v>
          </cell>
          <cell r="E45" t="str">
            <v>PP EAUX PROFONDES - EPR01 - LE</v>
          </cell>
          <cell r="F45" t="str">
            <v>LE</v>
          </cell>
          <cell r="G45" t="str">
            <v>300</v>
          </cell>
          <cell r="H45">
            <v>70</v>
          </cell>
          <cell r="I45">
            <v>2.1</v>
          </cell>
          <cell r="J45">
            <v>10.43</v>
          </cell>
          <cell r="K45">
            <v>21.902999999999999</v>
          </cell>
          <cell r="L45">
            <v>95</v>
          </cell>
          <cell r="M45">
            <v>79.166666666666671</v>
          </cell>
        </row>
        <row r="46">
          <cell r="A46" t="str">
            <v>PPREPR02</v>
          </cell>
          <cell r="B46" t="str">
            <v>PPREPR</v>
          </cell>
          <cell r="C46" t="str">
            <v>EPR02</v>
          </cell>
          <cell r="D46" t="str">
            <v>EAUX PROFONDES</v>
          </cell>
          <cell r="E46" t="str">
            <v>PP EAUX PROFONDES - EPR02 - LE</v>
          </cell>
          <cell r="F46" t="str">
            <v>LE</v>
          </cell>
          <cell r="G46" t="str">
            <v>300</v>
          </cell>
          <cell r="H46">
            <v>70</v>
          </cell>
          <cell r="I46">
            <v>2.1</v>
          </cell>
          <cell r="J46">
            <v>10.43</v>
          </cell>
          <cell r="K46">
            <v>21.902999999999999</v>
          </cell>
          <cell r="L46">
            <v>95</v>
          </cell>
          <cell r="M46">
            <v>79.166666666666671</v>
          </cell>
        </row>
        <row r="47">
          <cell r="A47" t="str">
            <v>PPREPR03</v>
          </cell>
          <cell r="B47" t="str">
            <v>PPREPR</v>
          </cell>
          <cell r="C47" t="str">
            <v>EPR03</v>
          </cell>
          <cell r="D47" t="str">
            <v>EAUX PROFONDES</v>
          </cell>
          <cell r="E47" t="str">
            <v>PP EAUX PROFONDES - EPR03 - LE</v>
          </cell>
          <cell r="F47" t="str">
            <v>LE</v>
          </cell>
          <cell r="G47" t="str">
            <v>300</v>
          </cell>
          <cell r="H47">
            <v>70</v>
          </cell>
          <cell r="I47">
            <v>2.1</v>
          </cell>
          <cell r="J47">
            <v>10.43</v>
          </cell>
          <cell r="K47">
            <v>21.902999999999999</v>
          </cell>
          <cell r="L47">
            <v>95</v>
          </cell>
          <cell r="M47">
            <v>79.166666666666671</v>
          </cell>
        </row>
        <row r="48">
          <cell r="A48" t="str">
            <v>PPREPR04</v>
          </cell>
          <cell r="B48" t="str">
            <v>PPREPR</v>
          </cell>
          <cell r="C48" t="str">
            <v>EPR04</v>
          </cell>
          <cell r="D48" t="str">
            <v>EAUX PROFONDES</v>
          </cell>
          <cell r="E48" t="str">
            <v>PP EAUX PROFONDES - EPR04 - LE</v>
          </cell>
          <cell r="F48" t="str">
            <v>LE</v>
          </cell>
          <cell r="G48" t="str">
            <v>300</v>
          </cell>
          <cell r="H48">
            <v>70</v>
          </cell>
          <cell r="I48">
            <v>2.1</v>
          </cell>
          <cell r="J48">
            <v>10.43</v>
          </cell>
          <cell r="K48">
            <v>21.902999999999999</v>
          </cell>
          <cell r="L48">
            <v>95</v>
          </cell>
          <cell r="M48">
            <v>79.166666666666671</v>
          </cell>
        </row>
        <row r="49">
          <cell r="A49" t="str">
            <v>PPREPR05</v>
          </cell>
          <cell r="B49" t="str">
            <v>PPREPR</v>
          </cell>
          <cell r="C49" t="str">
            <v>EPR05</v>
          </cell>
          <cell r="D49" t="str">
            <v>EAUX PROFONDES</v>
          </cell>
          <cell r="E49" t="str">
            <v>PP EAUX PROFONDES - EPR05 - LE</v>
          </cell>
          <cell r="F49" t="str">
            <v>LE</v>
          </cell>
          <cell r="G49" t="str">
            <v>300</v>
          </cell>
          <cell r="H49">
            <v>70</v>
          </cell>
          <cell r="I49">
            <v>2.1</v>
          </cell>
          <cell r="J49">
            <v>10.43</v>
          </cell>
          <cell r="K49">
            <v>21.902999999999999</v>
          </cell>
          <cell r="L49">
            <v>95</v>
          </cell>
          <cell r="M49">
            <v>79.166666666666671</v>
          </cell>
        </row>
        <row r="50">
          <cell r="A50" t="str">
            <v>PPREPR06</v>
          </cell>
          <cell r="B50" t="str">
            <v>PPREPR</v>
          </cell>
          <cell r="C50" t="str">
            <v>EPR06</v>
          </cell>
          <cell r="D50" t="str">
            <v>EAUX PROFONDES</v>
          </cell>
          <cell r="E50" t="str">
            <v>PP EAUX PROFONDES - EPR06 - LE</v>
          </cell>
          <cell r="F50" t="str">
            <v>LE</v>
          </cell>
          <cell r="G50" t="str">
            <v>300</v>
          </cell>
          <cell r="H50">
            <v>70</v>
          </cell>
          <cell r="I50">
            <v>2.1</v>
          </cell>
          <cell r="J50">
            <v>10.43</v>
          </cell>
          <cell r="K50">
            <v>21.902999999999999</v>
          </cell>
          <cell r="L50">
            <v>95</v>
          </cell>
          <cell r="M50">
            <v>79.166666666666671</v>
          </cell>
        </row>
        <row r="51">
          <cell r="A51" t="str">
            <v>PPRCCA01</v>
          </cell>
          <cell r="B51" t="str">
            <v>PPRCCA</v>
          </cell>
          <cell r="C51" t="str">
            <v>CC01</v>
          </cell>
          <cell r="D51" t="str">
            <v>CACHE-CACHE</v>
          </cell>
          <cell r="E51" t="str">
            <v>PP CACHE-CACHE - CC01 - LE</v>
          </cell>
          <cell r="F51" t="str">
            <v>LE</v>
          </cell>
          <cell r="G51" t="str">
            <v>300</v>
          </cell>
          <cell r="H51">
            <v>70</v>
          </cell>
          <cell r="I51">
            <v>2.1</v>
          </cell>
          <cell r="J51">
            <v>10.43</v>
          </cell>
          <cell r="K51">
            <v>21.902999999999999</v>
          </cell>
          <cell r="L51">
            <v>95</v>
          </cell>
          <cell r="M51">
            <v>79.166666666666671</v>
          </cell>
        </row>
        <row r="52">
          <cell r="A52" t="str">
            <v>PPRCCA02</v>
          </cell>
          <cell r="B52" t="str">
            <v>PPRCCA</v>
          </cell>
          <cell r="C52" t="str">
            <v>CC02</v>
          </cell>
          <cell r="D52" t="str">
            <v>CACHE-CACHE</v>
          </cell>
          <cell r="E52" t="str">
            <v>PP CACHE-CACHE - CC02 - LE</v>
          </cell>
          <cell r="F52" t="str">
            <v>LE</v>
          </cell>
          <cell r="G52" t="str">
            <v>300</v>
          </cell>
          <cell r="H52">
            <v>70</v>
          </cell>
          <cell r="I52">
            <v>2.1</v>
          </cell>
          <cell r="J52">
            <v>10.43</v>
          </cell>
          <cell r="K52">
            <v>21.902999999999999</v>
          </cell>
          <cell r="L52">
            <v>95</v>
          </cell>
          <cell r="M52">
            <v>79.166666666666671</v>
          </cell>
        </row>
        <row r="53">
          <cell r="A53" t="str">
            <v>PPRCCA03</v>
          </cell>
          <cell r="B53" t="str">
            <v>PPRCCA</v>
          </cell>
          <cell r="C53" t="str">
            <v>CC03</v>
          </cell>
          <cell r="D53" t="str">
            <v>CACHE-CACHE</v>
          </cell>
          <cell r="E53" t="str">
            <v>PP CACHE-CACHE - CC03 - LE</v>
          </cell>
          <cell r="F53" t="str">
            <v>LE</v>
          </cell>
          <cell r="G53" t="str">
            <v>300</v>
          </cell>
          <cell r="H53">
            <v>70</v>
          </cell>
          <cell r="I53">
            <v>2.1</v>
          </cell>
          <cell r="J53">
            <v>10.43</v>
          </cell>
          <cell r="K53">
            <v>21.902999999999999</v>
          </cell>
          <cell r="L53">
            <v>95</v>
          </cell>
          <cell r="M53">
            <v>79.166666666666671</v>
          </cell>
        </row>
        <row r="54">
          <cell r="A54" t="str">
            <v>PPRCCA04</v>
          </cell>
          <cell r="B54" t="str">
            <v>PPRCCA</v>
          </cell>
          <cell r="C54" t="str">
            <v>CC04</v>
          </cell>
          <cell r="D54" t="str">
            <v>CACHE-CACHE</v>
          </cell>
          <cell r="E54" t="str">
            <v>PP CACHE-CACHE - CC04 - LE</v>
          </cell>
          <cell r="F54" t="str">
            <v>LE</v>
          </cell>
          <cell r="G54" t="str">
            <v>300</v>
          </cell>
          <cell r="H54">
            <v>70</v>
          </cell>
          <cell r="I54">
            <v>2.1</v>
          </cell>
          <cell r="J54">
            <v>10.43</v>
          </cell>
          <cell r="K54">
            <v>21.902999999999999</v>
          </cell>
          <cell r="L54">
            <v>95</v>
          </cell>
          <cell r="M54">
            <v>79.166666666666671</v>
          </cell>
        </row>
        <row r="55">
          <cell r="A55" t="str">
            <v>PPRCCA05</v>
          </cell>
          <cell r="B55" t="str">
            <v>PPRCCA</v>
          </cell>
          <cell r="C55" t="str">
            <v>CC05</v>
          </cell>
          <cell r="D55" t="str">
            <v>CACHE-CACHE</v>
          </cell>
          <cell r="E55" t="str">
            <v>PP CACHE-CACHE - CC05 - LE</v>
          </cell>
          <cell r="F55" t="str">
            <v>LE</v>
          </cell>
          <cell r="G55" t="str">
            <v>300</v>
          </cell>
          <cell r="H55">
            <v>70</v>
          </cell>
          <cell r="I55">
            <v>2.1</v>
          </cell>
          <cell r="J55">
            <v>10.43</v>
          </cell>
          <cell r="K55">
            <v>21.902999999999999</v>
          </cell>
          <cell r="L55">
            <v>95</v>
          </cell>
          <cell r="M55">
            <v>79.166666666666671</v>
          </cell>
        </row>
        <row r="56">
          <cell r="A56" t="str">
            <v>PPRCCA06</v>
          </cell>
          <cell r="B56" t="str">
            <v>PPRCCA</v>
          </cell>
          <cell r="C56" t="str">
            <v>CC06</v>
          </cell>
          <cell r="D56" t="str">
            <v>CACHE-CACHE</v>
          </cell>
          <cell r="E56" t="str">
            <v>PP CACHE-CACHE - CC06 - LE</v>
          </cell>
          <cell r="F56" t="str">
            <v>LE</v>
          </cell>
          <cell r="G56" t="str">
            <v>300</v>
          </cell>
          <cell r="H56">
            <v>70</v>
          </cell>
          <cell r="I56">
            <v>2.1</v>
          </cell>
          <cell r="J56">
            <v>10.43</v>
          </cell>
          <cell r="K56">
            <v>21.902999999999999</v>
          </cell>
          <cell r="L56">
            <v>95</v>
          </cell>
          <cell r="M56">
            <v>79.166666666666671</v>
          </cell>
        </row>
        <row r="57">
          <cell r="A57" t="str">
            <v>PPRBMA01</v>
          </cell>
          <cell r="B57" t="str">
            <v>PPRBMA</v>
          </cell>
          <cell r="C57" t="str">
            <v>BM01</v>
          </cell>
          <cell r="D57" t="str">
            <v>BALLET MARIN</v>
          </cell>
          <cell r="E57" t="str">
            <v>PP BALLET MARIN - BM01 - LE</v>
          </cell>
          <cell r="F57" t="str">
            <v>LE</v>
          </cell>
          <cell r="G57" t="str">
            <v>300</v>
          </cell>
          <cell r="H57">
            <v>70</v>
          </cell>
          <cell r="I57">
            <v>2.1</v>
          </cell>
          <cell r="J57">
            <v>10.43</v>
          </cell>
          <cell r="K57">
            <v>21.902999999999999</v>
          </cell>
          <cell r="L57">
            <v>95</v>
          </cell>
          <cell r="M57">
            <v>79.166666666666671</v>
          </cell>
        </row>
        <row r="58">
          <cell r="A58" t="str">
            <v>PPRBMA02</v>
          </cell>
          <cell r="B58" t="str">
            <v>PPRBMA</v>
          </cell>
          <cell r="C58" t="str">
            <v>BM02</v>
          </cell>
          <cell r="D58" t="str">
            <v>BALLET MARIN</v>
          </cell>
          <cell r="E58" t="str">
            <v>PP BALLET MARIN - BM02 - LE</v>
          </cell>
          <cell r="F58" t="str">
            <v>LE</v>
          </cell>
          <cell r="G58" t="str">
            <v>300</v>
          </cell>
          <cell r="H58">
            <v>70</v>
          </cell>
          <cell r="I58">
            <v>2.1</v>
          </cell>
          <cell r="J58">
            <v>10.43</v>
          </cell>
          <cell r="K58">
            <v>21.902999999999999</v>
          </cell>
          <cell r="L58">
            <v>95</v>
          </cell>
          <cell r="M58">
            <v>79.166666666666671</v>
          </cell>
        </row>
        <row r="59">
          <cell r="A59" t="str">
            <v>PPRBMA03</v>
          </cell>
          <cell r="B59" t="str">
            <v>PPRBMA</v>
          </cell>
          <cell r="C59" t="str">
            <v>BM03</v>
          </cell>
          <cell r="D59" t="str">
            <v>BALLET MARIN</v>
          </cell>
          <cell r="E59" t="str">
            <v>PP BALLET MARIN - BM03 - LE</v>
          </cell>
          <cell r="F59" t="str">
            <v>LE</v>
          </cell>
          <cell r="G59" t="str">
            <v>300</v>
          </cell>
          <cell r="H59">
            <v>70</v>
          </cell>
          <cell r="I59">
            <v>2.1</v>
          </cell>
          <cell r="J59">
            <v>10.43</v>
          </cell>
          <cell r="K59">
            <v>21.902999999999999</v>
          </cell>
          <cell r="L59">
            <v>95</v>
          </cell>
          <cell r="M59">
            <v>79.166666666666671</v>
          </cell>
        </row>
        <row r="60">
          <cell r="A60" t="str">
            <v>PPRBMA04</v>
          </cell>
          <cell r="B60" t="str">
            <v>PPRBMA</v>
          </cell>
          <cell r="C60" t="str">
            <v>BM04</v>
          </cell>
          <cell r="D60" t="str">
            <v>BALLET MARIN</v>
          </cell>
          <cell r="E60" t="str">
            <v>PP BALLET MARIN - BM04 - LE</v>
          </cell>
          <cell r="F60" t="str">
            <v>LE</v>
          </cell>
          <cell r="G60" t="str">
            <v>300</v>
          </cell>
          <cell r="H60">
            <v>70</v>
          </cell>
          <cell r="I60">
            <v>2.1</v>
          </cell>
          <cell r="J60">
            <v>10.43</v>
          </cell>
          <cell r="K60">
            <v>21.902999999999999</v>
          </cell>
          <cell r="L60">
            <v>95</v>
          </cell>
          <cell r="M60">
            <v>79.166666666666671</v>
          </cell>
        </row>
        <row r="61">
          <cell r="A61" t="str">
            <v>PPRBMA05</v>
          </cell>
          <cell r="B61" t="str">
            <v>PPRBMA</v>
          </cell>
          <cell r="C61" t="str">
            <v>BM05</v>
          </cell>
          <cell r="D61" t="str">
            <v>BALLET MARIN</v>
          </cell>
          <cell r="E61" t="str">
            <v>PP BALLET MARIN - BM05 - LE</v>
          </cell>
          <cell r="F61" t="str">
            <v>LE</v>
          </cell>
          <cell r="G61" t="str">
            <v>300</v>
          </cell>
          <cell r="H61">
            <v>70</v>
          </cell>
          <cell r="I61">
            <v>2.1</v>
          </cell>
          <cell r="J61">
            <v>10.43</v>
          </cell>
          <cell r="K61">
            <v>21.902999999999999</v>
          </cell>
          <cell r="L61">
            <v>95</v>
          </cell>
          <cell r="M61">
            <v>79.166666666666671</v>
          </cell>
        </row>
        <row r="62">
          <cell r="A62" t="str">
            <v>PPRBMA06</v>
          </cell>
          <cell r="B62" t="str">
            <v>PPRBMA</v>
          </cell>
          <cell r="C62" t="str">
            <v>BM06</v>
          </cell>
          <cell r="D62" t="str">
            <v>BALLET MARIN</v>
          </cell>
          <cell r="E62" t="str">
            <v>PP BALLET MARIN - BM06 - LE</v>
          </cell>
          <cell r="F62" t="str">
            <v>LE</v>
          </cell>
          <cell r="G62" t="str">
            <v>300</v>
          </cell>
          <cell r="H62">
            <v>70</v>
          </cell>
          <cell r="I62">
            <v>2.1</v>
          </cell>
          <cell r="J62">
            <v>10.43</v>
          </cell>
          <cell r="K62">
            <v>21.902999999999999</v>
          </cell>
          <cell r="L62">
            <v>95</v>
          </cell>
          <cell r="M62">
            <v>79.166666666666671</v>
          </cell>
        </row>
        <row r="63">
          <cell r="A63" t="str">
            <v>PPRBDA01</v>
          </cell>
          <cell r="B63" t="str">
            <v>PPRBDA</v>
          </cell>
          <cell r="C63" t="str">
            <v>BDA01</v>
          </cell>
          <cell r="D63" t="str">
            <v>BATTEMENTS D AILES</v>
          </cell>
          <cell r="E63" t="str">
            <v>PP BATTEMENTS D AILES - BDA01 - LE</v>
          </cell>
          <cell r="F63" t="str">
            <v>LE</v>
          </cell>
          <cell r="G63" t="str">
            <v>300</v>
          </cell>
          <cell r="H63">
            <v>70</v>
          </cell>
          <cell r="I63">
            <v>2.1</v>
          </cell>
          <cell r="J63">
            <v>10.43</v>
          </cell>
          <cell r="K63">
            <v>21.902999999999999</v>
          </cell>
          <cell r="L63">
            <v>95</v>
          </cell>
          <cell r="M63">
            <v>79.166666666666671</v>
          </cell>
        </row>
        <row r="64">
          <cell r="A64" t="str">
            <v>PPRBDA02</v>
          </cell>
          <cell r="B64" t="str">
            <v>PPRBDA</v>
          </cell>
          <cell r="C64" t="str">
            <v>BDA02</v>
          </cell>
          <cell r="D64" t="str">
            <v>BATTEMENTS D AILES</v>
          </cell>
          <cell r="E64" t="str">
            <v>PP BATTEMENTS D AILES - BDA02 - LE</v>
          </cell>
          <cell r="F64" t="str">
            <v>LE</v>
          </cell>
          <cell r="G64" t="str">
            <v>300</v>
          </cell>
          <cell r="H64">
            <v>70</v>
          </cell>
          <cell r="I64">
            <v>2.1</v>
          </cell>
          <cell r="J64">
            <v>10.43</v>
          </cell>
          <cell r="K64">
            <v>21.902999999999999</v>
          </cell>
          <cell r="L64">
            <v>95</v>
          </cell>
          <cell r="M64">
            <v>79.166666666666671</v>
          </cell>
        </row>
        <row r="65">
          <cell r="A65" t="str">
            <v>PPRBDA03</v>
          </cell>
          <cell r="B65" t="str">
            <v>PPRBDA</v>
          </cell>
          <cell r="C65" t="str">
            <v>BDA03</v>
          </cell>
          <cell r="D65" t="str">
            <v>BATTEMENTS D AILES</v>
          </cell>
          <cell r="E65" t="str">
            <v>PP BATTEMENTS D AILES - BDA03 - LE</v>
          </cell>
          <cell r="F65" t="str">
            <v>LE</v>
          </cell>
          <cell r="G65" t="str">
            <v>300</v>
          </cell>
          <cell r="H65">
            <v>70</v>
          </cell>
          <cell r="I65">
            <v>2.1</v>
          </cell>
          <cell r="J65">
            <v>10.43</v>
          </cell>
          <cell r="K65">
            <v>21.902999999999999</v>
          </cell>
          <cell r="L65">
            <v>95</v>
          </cell>
          <cell r="M65">
            <v>79.166666666666671</v>
          </cell>
        </row>
        <row r="66">
          <cell r="A66" t="str">
            <v>PPRBDA04</v>
          </cell>
          <cell r="B66" t="str">
            <v>PPRBDA</v>
          </cell>
          <cell r="C66" t="str">
            <v>BDA04</v>
          </cell>
          <cell r="D66" t="str">
            <v>BATTEMENTS D AILES</v>
          </cell>
          <cell r="E66" t="str">
            <v>PP BATTEMENTS D AILES - BDA04 - LE</v>
          </cell>
          <cell r="F66" t="str">
            <v>LE</v>
          </cell>
          <cell r="G66" t="str">
            <v>300</v>
          </cell>
          <cell r="H66">
            <v>70</v>
          </cell>
          <cell r="I66">
            <v>2.1</v>
          </cell>
          <cell r="J66">
            <v>10.43</v>
          </cell>
          <cell r="K66">
            <v>21.902999999999999</v>
          </cell>
          <cell r="L66">
            <v>95</v>
          </cell>
          <cell r="M66">
            <v>79.166666666666671</v>
          </cell>
        </row>
        <row r="67">
          <cell r="A67" t="str">
            <v>PPRBDA05</v>
          </cell>
          <cell r="B67" t="str">
            <v>PPRBDA</v>
          </cell>
          <cell r="C67" t="str">
            <v>BDA05</v>
          </cell>
          <cell r="D67" t="str">
            <v>BATTEMENTS D AILES</v>
          </cell>
          <cell r="E67" t="str">
            <v>PP BATTEMENTS D AILES - BDA05 - LE</v>
          </cell>
          <cell r="F67" t="str">
            <v>LE</v>
          </cell>
          <cell r="G67" t="str">
            <v>300</v>
          </cell>
          <cell r="H67">
            <v>70</v>
          </cell>
          <cell r="I67">
            <v>2.1</v>
          </cell>
          <cell r="J67">
            <v>10.43</v>
          </cell>
          <cell r="K67">
            <v>21.902999999999999</v>
          </cell>
          <cell r="L67">
            <v>95</v>
          </cell>
          <cell r="M67">
            <v>79.166666666666671</v>
          </cell>
        </row>
        <row r="68">
          <cell r="A68" t="str">
            <v>PPRBDA06</v>
          </cell>
          <cell r="B68" t="str">
            <v>PPRBDA</v>
          </cell>
          <cell r="C68" t="str">
            <v>BDA06</v>
          </cell>
          <cell r="D68" t="str">
            <v>BATTEMENTS D AILES</v>
          </cell>
          <cell r="E68" t="str">
            <v>PP BATTEMENTS D AILES - BDA06 - LE</v>
          </cell>
          <cell r="F68" t="str">
            <v>LE</v>
          </cell>
          <cell r="G68" t="str">
            <v>300</v>
          </cell>
          <cell r="H68">
            <v>70</v>
          </cell>
          <cell r="I68">
            <v>2.1</v>
          </cell>
          <cell r="J68">
            <v>10.43</v>
          </cell>
          <cell r="K68">
            <v>21.902999999999999</v>
          </cell>
          <cell r="L68">
            <v>95</v>
          </cell>
          <cell r="M68">
            <v>79.166666666666671</v>
          </cell>
        </row>
        <row r="69">
          <cell r="A69" t="str">
            <v>PPRLCG01</v>
          </cell>
          <cell r="B69" t="str">
            <v>PPRLCG</v>
          </cell>
          <cell r="C69" t="str">
            <v>LCG01</v>
          </cell>
          <cell r="D69" t="str">
            <v>LE CHANT DES GRENOUILLES</v>
          </cell>
          <cell r="E69" t="str">
            <v>PP LE CHANT DES GRENOUILLES - LCG01 - LE</v>
          </cell>
          <cell r="F69" t="str">
            <v>LE</v>
          </cell>
          <cell r="G69" t="str">
            <v>300</v>
          </cell>
          <cell r="H69">
            <v>70</v>
          </cell>
          <cell r="I69">
            <v>2.1</v>
          </cell>
          <cell r="J69">
            <v>10.43</v>
          </cell>
          <cell r="K69">
            <v>21.902999999999999</v>
          </cell>
          <cell r="L69">
            <v>95</v>
          </cell>
          <cell r="M69">
            <v>79.166666666666671</v>
          </cell>
        </row>
        <row r="70">
          <cell r="A70" t="str">
            <v>PPRLCG02</v>
          </cell>
          <cell r="B70" t="str">
            <v>PPRLCG</v>
          </cell>
          <cell r="C70" t="str">
            <v>LCG02</v>
          </cell>
          <cell r="D70" t="str">
            <v>LE CHANT DES GRENOUILLES</v>
          </cell>
          <cell r="E70" t="str">
            <v>PP LE CHANT DES GRENOUILLES - LCG02 - LE</v>
          </cell>
          <cell r="F70" t="str">
            <v>LE</v>
          </cell>
          <cell r="G70" t="str">
            <v>300</v>
          </cell>
          <cell r="H70">
            <v>70</v>
          </cell>
          <cell r="I70">
            <v>2.1</v>
          </cell>
          <cell r="J70">
            <v>10.43</v>
          </cell>
          <cell r="K70">
            <v>21.902999999999999</v>
          </cell>
          <cell r="L70">
            <v>95</v>
          </cell>
          <cell r="M70">
            <v>79.166666666666671</v>
          </cell>
        </row>
        <row r="71">
          <cell r="A71" t="str">
            <v>PPRLCG03</v>
          </cell>
          <cell r="B71" t="str">
            <v>PPRLCG</v>
          </cell>
          <cell r="C71" t="str">
            <v>LCG03</v>
          </cell>
          <cell r="D71" t="str">
            <v>LE CHANT DES GRENOUILLES</v>
          </cell>
          <cell r="E71" t="str">
            <v>PP LE CHANT DES GRENOUILLES - LCG03 - LE</v>
          </cell>
          <cell r="F71" t="str">
            <v>LE</v>
          </cell>
          <cell r="G71" t="str">
            <v>300</v>
          </cell>
          <cell r="H71">
            <v>70</v>
          </cell>
          <cell r="I71">
            <v>2.1</v>
          </cell>
          <cell r="J71">
            <v>10.43</v>
          </cell>
          <cell r="K71">
            <v>21.902999999999999</v>
          </cell>
          <cell r="L71">
            <v>95</v>
          </cell>
          <cell r="M71">
            <v>79.166666666666671</v>
          </cell>
        </row>
        <row r="72">
          <cell r="A72" t="str">
            <v>PPRLCG04</v>
          </cell>
          <cell r="B72" t="str">
            <v>PPRLCG</v>
          </cell>
          <cell r="C72" t="str">
            <v>LCG04</v>
          </cell>
          <cell r="D72" t="str">
            <v>LE CHANT DES GRENOUILLES</v>
          </cell>
          <cell r="E72" t="str">
            <v>PP LE CHANT DES GRENOUILLES - LCG04 - LE</v>
          </cell>
          <cell r="F72" t="str">
            <v>LE</v>
          </cell>
          <cell r="G72" t="str">
            <v>300</v>
          </cell>
          <cell r="H72">
            <v>70</v>
          </cell>
          <cell r="I72">
            <v>2.1</v>
          </cell>
          <cell r="J72">
            <v>10.43</v>
          </cell>
          <cell r="K72">
            <v>21.902999999999999</v>
          </cell>
          <cell r="L72">
            <v>95</v>
          </cell>
          <cell r="M72">
            <v>79.166666666666671</v>
          </cell>
        </row>
        <row r="73">
          <cell r="A73" t="str">
            <v>PPRLCG05</v>
          </cell>
          <cell r="B73" t="str">
            <v>PPRLCG</v>
          </cell>
          <cell r="C73" t="str">
            <v>LCG05</v>
          </cell>
          <cell r="D73" t="str">
            <v>LE CHANT DES GRENOUILLES</v>
          </cell>
          <cell r="E73" t="str">
            <v>PP LE CHANT DES GRENOUILLES - LCG05 - LE</v>
          </cell>
          <cell r="F73" t="str">
            <v>LE</v>
          </cell>
          <cell r="G73" t="str">
            <v>300</v>
          </cell>
          <cell r="H73">
            <v>70</v>
          </cell>
          <cell r="I73">
            <v>2.1</v>
          </cell>
          <cell r="J73">
            <v>10.43</v>
          </cell>
          <cell r="K73">
            <v>21.902999999999999</v>
          </cell>
          <cell r="L73">
            <v>95</v>
          </cell>
          <cell r="M73">
            <v>79.166666666666671</v>
          </cell>
        </row>
        <row r="74">
          <cell r="A74" t="str">
            <v>PPRLCG06</v>
          </cell>
          <cell r="B74" t="str">
            <v>PPRLCG</v>
          </cell>
          <cell r="C74" t="str">
            <v>LCG06</v>
          </cell>
          <cell r="D74" t="str">
            <v>LE CHANT DES GRENOUILLES</v>
          </cell>
          <cell r="E74" t="str">
            <v>PP LE CHANT DES GRENOUILLES - LCG06 - LE</v>
          </cell>
          <cell r="F74" t="str">
            <v>LE</v>
          </cell>
          <cell r="G74" t="str">
            <v>300</v>
          </cell>
          <cell r="H74">
            <v>70</v>
          </cell>
          <cell r="I74">
            <v>2.1</v>
          </cell>
          <cell r="J74">
            <v>10.43</v>
          </cell>
          <cell r="K74">
            <v>21.902999999999999</v>
          </cell>
          <cell r="L74">
            <v>95</v>
          </cell>
          <cell r="M74">
            <v>79.166666666666671</v>
          </cell>
        </row>
        <row r="75">
          <cell r="A75" t="str">
            <v>PPRPCA06</v>
          </cell>
          <cell r="B75" t="str">
            <v>PPRPCA</v>
          </cell>
          <cell r="C75" t="str">
            <v>PC06</v>
          </cell>
          <cell r="D75" t="str">
            <v>PARADIS CACHE</v>
          </cell>
          <cell r="E75" t="str">
            <v>PP PARADIS CACHE - PC06 - LE</v>
          </cell>
          <cell r="F75" t="str">
            <v>LE</v>
          </cell>
          <cell r="G75" t="str">
            <v>300</v>
          </cell>
          <cell r="H75">
            <v>70</v>
          </cell>
          <cell r="I75">
            <v>2.1</v>
          </cell>
          <cell r="J75">
            <v>10.43</v>
          </cell>
          <cell r="K75">
            <v>21.902999999999999</v>
          </cell>
          <cell r="L75">
            <v>95</v>
          </cell>
          <cell r="M75">
            <v>79.166666666666671</v>
          </cell>
        </row>
        <row r="76">
          <cell r="A76" t="str">
            <v>PPRPCA07</v>
          </cell>
          <cell r="B76" t="str">
            <v>PPRPCA</v>
          </cell>
          <cell r="C76" t="str">
            <v>PC07</v>
          </cell>
          <cell r="D76" t="str">
            <v>PARADIS CACHE</v>
          </cell>
          <cell r="E76" t="str">
            <v>PP PARADIS CACHE - PC07 - LE</v>
          </cell>
          <cell r="F76" t="str">
            <v>LE</v>
          </cell>
          <cell r="G76" t="str">
            <v>300</v>
          </cell>
          <cell r="H76">
            <v>70</v>
          </cell>
          <cell r="I76">
            <v>2.1</v>
          </cell>
          <cell r="J76">
            <v>10.43</v>
          </cell>
          <cell r="K76">
            <v>21.902999999999999</v>
          </cell>
          <cell r="L76">
            <v>95</v>
          </cell>
          <cell r="M76">
            <v>79.166666666666671</v>
          </cell>
        </row>
        <row r="77">
          <cell r="A77" t="str">
            <v>PPRPCA08</v>
          </cell>
          <cell r="B77" t="str">
            <v>PPRPCA</v>
          </cell>
          <cell r="C77" t="str">
            <v>PC08</v>
          </cell>
          <cell r="D77" t="str">
            <v>PARADIS CACHE</v>
          </cell>
          <cell r="E77" t="str">
            <v>PP PARADIS CACHE - PC08 - LE</v>
          </cell>
          <cell r="F77" t="str">
            <v>LE</v>
          </cell>
          <cell r="G77" t="str">
            <v>300</v>
          </cell>
          <cell r="H77">
            <v>70</v>
          </cell>
          <cell r="I77">
            <v>2.1</v>
          </cell>
          <cell r="J77">
            <v>10.43</v>
          </cell>
          <cell r="K77">
            <v>21.902999999999999</v>
          </cell>
          <cell r="L77">
            <v>95</v>
          </cell>
          <cell r="M77">
            <v>79.166666666666671</v>
          </cell>
        </row>
        <row r="78">
          <cell r="A78" t="str">
            <v>PPRPCA09</v>
          </cell>
          <cell r="B78" t="str">
            <v>PPRPCA</v>
          </cell>
          <cell r="C78" t="str">
            <v>PC09</v>
          </cell>
          <cell r="D78" t="str">
            <v>PARADIS CACHE</v>
          </cell>
          <cell r="E78" t="str">
            <v>PP PARADIS CACHE - PC09 - LE</v>
          </cell>
          <cell r="F78" t="str">
            <v>LE</v>
          </cell>
          <cell r="G78" t="str">
            <v>300</v>
          </cell>
          <cell r="H78">
            <v>70</v>
          </cell>
          <cell r="I78">
            <v>2.1</v>
          </cell>
          <cell r="J78">
            <v>10.43</v>
          </cell>
          <cell r="K78">
            <v>21.902999999999999</v>
          </cell>
          <cell r="L78">
            <v>95</v>
          </cell>
          <cell r="M78">
            <v>79.166666666666671</v>
          </cell>
        </row>
        <row r="79">
          <cell r="A79" t="str">
            <v>PPRPCA10</v>
          </cell>
          <cell r="B79" t="str">
            <v>PPRPCA</v>
          </cell>
          <cell r="C79" t="str">
            <v>PC10</v>
          </cell>
          <cell r="D79" t="str">
            <v>PARADIS CACHE</v>
          </cell>
          <cell r="E79" t="str">
            <v>PP PARADIS CACHE - PC10 - LE</v>
          </cell>
          <cell r="F79" t="str">
            <v>LE</v>
          </cell>
          <cell r="G79" t="str">
            <v>300</v>
          </cell>
          <cell r="H79">
            <v>70</v>
          </cell>
          <cell r="I79">
            <v>2.1</v>
          </cell>
          <cell r="J79">
            <v>10.43</v>
          </cell>
          <cell r="K79">
            <v>21.902999999999999</v>
          </cell>
          <cell r="L79">
            <v>95</v>
          </cell>
          <cell r="M79">
            <v>79.166666666666671</v>
          </cell>
        </row>
        <row r="80">
          <cell r="A80" t="str">
            <v>PPRPCA11</v>
          </cell>
          <cell r="B80" t="str">
            <v>PPRPCA</v>
          </cell>
          <cell r="C80" t="str">
            <v>PC11</v>
          </cell>
          <cell r="D80" t="str">
            <v>PARADIS CACHE</v>
          </cell>
          <cell r="E80" t="str">
            <v>PP PARADIS CACHE - PC11 - LE</v>
          </cell>
          <cell r="F80" t="str">
            <v>LE</v>
          </cell>
          <cell r="G80" t="str">
            <v>300</v>
          </cell>
          <cell r="H80">
            <v>70</v>
          </cell>
          <cell r="I80">
            <v>2.1</v>
          </cell>
          <cell r="J80">
            <v>10.43</v>
          </cell>
          <cell r="K80">
            <v>21.902999999999999</v>
          </cell>
          <cell r="L80">
            <v>95</v>
          </cell>
          <cell r="M80">
            <v>79.166666666666671</v>
          </cell>
        </row>
        <row r="81">
          <cell r="A81" t="str">
            <v>PPRNSU01</v>
          </cell>
          <cell r="B81" t="str">
            <v>PPRNSU</v>
          </cell>
          <cell r="C81" t="str">
            <v>NS01</v>
          </cell>
          <cell r="D81" t="str">
            <v>NECTAR SUCRE</v>
          </cell>
          <cell r="E81" t="str">
            <v>PP NECTAR SUCRE - NS01 - LE</v>
          </cell>
          <cell r="F81" t="str">
            <v>LE</v>
          </cell>
          <cell r="G81" t="str">
            <v>300</v>
          </cell>
          <cell r="H81">
            <v>70</v>
          </cell>
          <cell r="I81">
            <v>2.1</v>
          </cell>
          <cell r="J81">
            <v>10.43</v>
          </cell>
          <cell r="K81">
            <v>21.902999999999999</v>
          </cell>
          <cell r="L81">
            <v>95</v>
          </cell>
          <cell r="M81">
            <v>79.166666666666671</v>
          </cell>
        </row>
        <row r="82">
          <cell r="A82" t="str">
            <v>PPRNSU02</v>
          </cell>
          <cell r="B82" t="str">
            <v>PPRNSU</v>
          </cell>
          <cell r="C82" t="str">
            <v>NS02</v>
          </cell>
          <cell r="D82" t="str">
            <v>NECTAR SUCRE</v>
          </cell>
          <cell r="E82" t="str">
            <v>PP NECTAR SUCRE - NS02 - LE</v>
          </cell>
          <cell r="F82" t="str">
            <v>LE</v>
          </cell>
          <cell r="G82" t="str">
            <v>300</v>
          </cell>
          <cell r="H82">
            <v>70</v>
          </cell>
          <cell r="I82">
            <v>2.1</v>
          </cell>
          <cell r="J82">
            <v>10.43</v>
          </cell>
          <cell r="K82">
            <v>21.902999999999999</v>
          </cell>
          <cell r="L82">
            <v>95</v>
          </cell>
          <cell r="M82">
            <v>79.166666666666671</v>
          </cell>
        </row>
        <row r="83">
          <cell r="A83" t="str">
            <v>PPRNSU03</v>
          </cell>
          <cell r="B83" t="str">
            <v>PPRNSU</v>
          </cell>
          <cell r="C83" t="str">
            <v>NS03</v>
          </cell>
          <cell r="D83" t="str">
            <v>NECTAR SUCRE</v>
          </cell>
          <cell r="E83" t="str">
            <v>PP NECTAR SUCRE - NS03 - LE</v>
          </cell>
          <cell r="F83" t="str">
            <v>LE</v>
          </cell>
          <cell r="G83" t="str">
            <v>300</v>
          </cell>
          <cell r="H83">
            <v>70</v>
          </cell>
          <cell r="I83">
            <v>2.1</v>
          </cell>
          <cell r="J83">
            <v>10.43</v>
          </cell>
          <cell r="K83">
            <v>21.902999999999999</v>
          </cell>
          <cell r="L83">
            <v>95</v>
          </cell>
          <cell r="M83">
            <v>79.166666666666671</v>
          </cell>
        </row>
        <row r="84">
          <cell r="A84" t="str">
            <v>PPRNSU04</v>
          </cell>
          <cell r="B84" t="str">
            <v>PPRNSU</v>
          </cell>
          <cell r="C84" t="str">
            <v>NS04</v>
          </cell>
          <cell r="D84" t="str">
            <v>NECTAR SUCRE</v>
          </cell>
          <cell r="E84" t="str">
            <v>PP NECTAR SUCRE - NS04 - LE</v>
          </cell>
          <cell r="F84" t="str">
            <v>LE</v>
          </cell>
          <cell r="G84" t="str">
            <v>300</v>
          </cell>
          <cell r="H84">
            <v>70</v>
          </cell>
          <cell r="I84">
            <v>2.1</v>
          </cell>
          <cell r="J84">
            <v>10.43</v>
          </cell>
          <cell r="K84">
            <v>21.902999999999999</v>
          </cell>
          <cell r="L84">
            <v>95</v>
          </cell>
          <cell r="M84">
            <v>79.166666666666671</v>
          </cell>
        </row>
        <row r="85">
          <cell r="A85" t="str">
            <v>PPRNSU05</v>
          </cell>
          <cell r="B85" t="str">
            <v>PPRNSU</v>
          </cell>
          <cell r="C85" t="str">
            <v>NS05</v>
          </cell>
          <cell r="D85" t="str">
            <v>NECTAR SUCRE</v>
          </cell>
          <cell r="E85" t="str">
            <v>PP NECTAR SUCRE - NS05 - LE</v>
          </cell>
          <cell r="F85" t="str">
            <v>LE</v>
          </cell>
          <cell r="G85" t="str">
            <v>300</v>
          </cell>
          <cell r="H85">
            <v>70</v>
          </cell>
          <cell r="I85">
            <v>2.1</v>
          </cell>
          <cell r="J85">
            <v>10.43</v>
          </cell>
          <cell r="K85">
            <v>21.902999999999999</v>
          </cell>
          <cell r="L85">
            <v>95</v>
          </cell>
          <cell r="M85">
            <v>79.166666666666671</v>
          </cell>
        </row>
        <row r="86">
          <cell r="A86" t="str">
            <v>PPRNSU06</v>
          </cell>
          <cell r="B86" t="str">
            <v>PPRNSU</v>
          </cell>
          <cell r="C86" t="str">
            <v>NS06</v>
          </cell>
          <cell r="D86" t="str">
            <v>NECTAR SUCRE</v>
          </cell>
          <cell r="E86" t="str">
            <v>PP NECTAR SUCRE - NS06 - LE</v>
          </cell>
          <cell r="F86" t="str">
            <v>LE</v>
          </cell>
          <cell r="G86" t="str">
            <v>300</v>
          </cell>
          <cell r="H86">
            <v>70</v>
          </cell>
          <cell r="I86">
            <v>2.1</v>
          </cell>
          <cell r="J86">
            <v>10.43</v>
          </cell>
          <cell r="K86">
            <v>21.902999999999999</v>
          </cell>
          <cell r="L86">
            <v>95</v>
          </cell>
          <cell r="M86">
            <v>79.166666666666671</v>
          </cell>
        </row>
        <row r="88">
          <cell r="A88" t="str">
            <v>PPRA4SAU</v>
          </cell>
          <cell r="E88" t="str">
            <v>A4 PAPIER PEINT SAUVAGE</v>
          </cell>
          <cell r="G88">
            <v>29.7</v>
          </cell>
          <cell r="H88">
            <v>21</v>
          </cell>
          <cell r="I88">
            <v>6.2369999999999995E-2</v>
          </cell>
          <cell r="J88">
            <v>10.43</v>
          </cell>
          <cell r="K88">
            <v>0.65051909999999991</v>
          </cell>
          <cell r="L88">
            <v>3</v>
          </cell>
          <cell r="M88">
            <v>2.5</v>
          </cell>
        </row>
        <row r="89">
          <cell r="A89" t="str">
            <v>PPRBA4SAUV</v>
          </cell>
          <cell r="E89" t="str">
            <v>BOITE A4 PP ARCH SAUVAGE (45 Variations)</v>
          </cell>
          <cell r="F89" t="str">
            <v>A4</v>
          </cell>
          <cell r="G89">
            <v>29.7</v>
          </cell>
          <cell r="H89">
            <v>21</v>
          </cell>
          <cell r="I89">
            <v>6.2369999999999995E-2</v>
          </cell>
          <cell r="J89">
            <v>10.43</v>
          </cell>
          <cell r="K89">
            <v>44.980000000000004</v>
          </cell>
          <cell r="L89">
            <v>59</v>
          </cell>
          <cell r="M89">
            <v>49.166666666666671</v>
          </cell>
        </row>
        <row r="90">
          <cell r="A90" t="str">
            <v>PPRCOLSAUV</v>
          </cell>
          <cell r="E90" t="str">
            <v>COLLECTION SAUVAGE (classeur)</v>
          </cell>
          <cell r="L90">
            <v>270</v>
          </cell>
          <cell r="M90">
            <v>225</v>
          </cell>
        </row>
        <row r="91">
          <cell r="A91" t="str">
            <v>PPRSM</v>
          </cell>
          <cell r="F91" t="str">
            <v>SUR-MESURE</v>
          </cell>
          <cell r="J91">
            <v>15.35</v>
          </cell>
          <cell r="K91">
            <v>15.35</v>
          </cell>
          <cell r="L91">
            <v>63</v>
          </cell>
          <cell r="M91">
            <v>52.5</v>
          </cell>
        </row>
        <row r="92">
          <cell r="I92">
            <v>9.9</v>
          </cell>
          <cell r="J92">
            <v>4.92</v>
          </cell>
          <cell r="K92">
            <v>0.47171620325982744</v>
          </cell>
        </row>
        <row r="93">
          <cell r="E93" t="str">
            <v>LESSIVABLE</v>
          </cell>
        </row>
        <row r="94">
          <cell r="A94" t="str">
            <v>REF Y2</v>
          </cell>
          <cell r="B94" t="str">
            <v>RÉFÉRENCE</v>
          </cell>
          <cell r="C94" t="str">
            <v>REF PP</v>
          </cell>
          <cell r="D94" t="str">
            <v>NOM</v>
          </cell>
          <cell r="E94" t="str">
            <v>LIBELLE PRODUIT</v>
          </cell>
          <cell r="F94" t="str">
            <v>FORMAT</v>
          </cell>
          <cell r="G94" t="str">
            <v>HAUTEURS / LONGUEURS CM</v>
          </cell>
          <cell r="H94" t="str">
            <v>LARGEURS CM</v>
          </cell>
          <cell r="I94" t="str">
            <v>surface m²</v>
          </cell>
          <cell r="J94" t="str">
            <v>Prix achat m²</v>
          </cell>
          <cell r="K94" t="str">
            <v>Prix achat Ressource modèle HT</v>
          </cell>
          <cell r="L94" t="str">
            <v>PRIX Public TTC</v>
          </cell>
          <cell r="M94" t="str">
            <v>PRIX Public HT</v>
          </cell>
        </row>
        <row r="95">
          <cell r="A95" t="str">
            <v>PPRSAUGP01L</v>
          </cell>
          <cell r="B95" t="str">
            <v>PPRSAUG</v>
          </cell>
          <cell r="C95" t="str">
            <v>SG01</v>
          </cell>
          <cell r="D95" t="str">
            <v>SAUVAGE GRAND</v>
          </cell>
          <cell r="E95" t="str">
            <v>PP SAUVAGE GRAND - SG01 - PANORAMA - LESSIVABLE</v>
          </cell>
          <cell r="F95" t="str">
            <v>PANORAMA</v>
          </cell>
          <cell r="G95" t="str">
            <v>300</v>
          </cell>
          <cell r="H95">
            <v>490</v>
          </cell>
          <cell r="I95">
            <v>14.7</v>
          </cell>
          <cell r="J95">
            <v>13.85</v>
          </cell>
          <cell r="K95">
            <v>203.595</v>
          </cell>
          <cell r="L95">
            <v>888</v>
          </cell>
          <cell r="M95">
            <v>740</v>
          </cell>
        </row>
        <row r="96">
          <cell r="A96" t="str">
            <v>PPRSAUGL01L-1</v>
          </cell>
          <cell r="B96" t="str">
            <v>PPRSAUG</v>
          </cell>
          <cell r="C96" t="str">
            <v>SG01</v>
          </cell>
          <cell r="D96" t="str">
            <v>SAUVAGE GRAND</v>
          </cell>
          <cell r="E96" t="str">
            <v>PP SAUVAGE GRAND - SG01 - LE - LESSIVABLE</v>
          </cell>
          <cell r="F96" t="str">
            <v>LE</v>
          </cell>
          <cell r="G96" t="str">
            <v>300</v>
          </cell>
          <cell r="H96">
            <v>70</v>
          </cell>
          <cell r="I96">
            <v>2.1</v>
          </cell>
          <cell r="J96">
            <v>13.85</v>
          </cell>
          <cell r="K96">
            <v>29.085000000000001</v>
          </cell>
          <cell r="L96">
            <v>127</v>
          </cell>
          <cell r="M96">
            <v>105.83333333333334</v>
          </cell>
        </row>
        <row r="97">
          <cell r="A97" t="str">
            <v>PPRSAUGL01L-2</v>
          </cell>
          <cell r="B97" t="str">
            <v>PPRSAUG</v>
          </cell>
          <cell r="C97" t="str">
            <v>SG01</v>
          </cell>
          <cell r="D97" t="str">
            <v>SAUVAGE GRAND</v>
          </cell>
          <cell r="E97" t="str">
            <v>PP SAUVAGE GRAND - SG01 - LE - LESSIVABLE</v>
          </cell>
          <cell r="F97" t="str">
            <v>LE</v>
          </cell>
          <cell r="G97" t="str">
            <v>300</v>
          </cell>
          <cell r="H97">
            <v>70</v>
          </cell>
          <cell r="I97">
            <v>2.1</v>
          </cell>
          <cell r="J97">
            <v>13.85</v>
          </cell>
          <cell r="K97">
            <v>29.085000000000001</v>
          </cell>
          <cell r="L97">
            <v>127</v>
          </cell>
          <cell r="M97">
            <v>105.83333333333334</v>
          </cell>
        </row>
        <row r="98">
          <cell r="A98" t="str">
            <v>PPRSAUGL01L-3</v>
          </cell>
          <cell r="B98" t="str">
            <v>PPRSAUG</v>
          </cell>
          <cell r="C98" t="str">
            <v>SG01</v>
          </cell>
          <cell r="D98" t="str">
            <v>SAUVAGE GRAND</v>
          </cell>
          <cell r="E98" t="str">
            <v>PP SAUVAGE GRAND - SG01 - LE - LESSIVABLE</v>
          </cell>
          <cell r="F98" t="str">
            <v>LE</v>
          </cell>
          <cell r="G98" t="str">
            <v>300</v>
          </cell>
          <cell r="H98">
            <v>70</v>
          </cell>
          <cell r="I98">
            <v>2.1</v>
          </cell>
          <cell r="J98">
            <v>13.85</v>
          </cell>
          <cell r="K98">
            <v>29.085000000000001</v>
          </cell>
          <cell r="L98">
            <v>127</v>
          </cell>
          <cell r="M98">
            <v>105.83333333333334</v>
          </cell>
        </row>
        <row r="99">
          <cell r="A99" t="str">
            <v>PPRSAUGL01L-4</v>
          </cell>
          <cell r="B99" t="str">
            <v>PPRSAUG</v>
          </cell>
          <cell r="C99" t="str">
            <v>SG01</v>
          </cell>
          <cell r="D99" t="str">
            <v>SAUVAGE GRAND</v>
          </cell>
          <cell r="E99" t="str">
            <v>PP SAUVAGE GRAND - SG01 - LE - LESSIVABLE</v>
          </cell>
          <cell r="F99" t="str">
            <v>LE</v>
          </cell>
          <cell r="G99" t="str">
            <v>300</v>
          </cell>
          <cell r="H99">
            <v>70</v>
          </cell>
          <cell r="I99">
            <v>2.1</v>
          </cell>
          <cell r="J99">
            <v>13.85</v>
          </cell>
          <cell r="K99">
            <v>29.085000000000001</v>
          </cell>
          <cell r="L99">
            <v>127</v>
          </cell>
          <cell r="M99">
            <v>105.83333333333334</v>
          </cell>
        </row>
        <row r="100">
          <cell r="A100" t="str">
            <v>PPRSAUGL01L-5</v>
          </cell>
          <cell r="B100" t="str">
            <v>PPRSAUG</v>
          </cell>
          <cell r="C100" t="str">
            <v>SG01</v>
          </cell>
          <cell r="D100" t="str">
            <v>SAUVAGE GRAND</v>
          </cell>
          <cell r="E100" t="str">
            <v>PP SAUVAGE GRAND - SG01 - LE - LESSIVABLE</v>
          </cell>
          <cell r="F100" t="str">
            <v>LE</v>
          </cell>
          <cell r="G100" t="str">
            <v>300</v>
          </cell>
          <cell r="H100">
            <v>70</v>
          </cell>
          <cell r="I100">
            <v>2.1</v>
          </cell>
          <cell r="J100">
            <v>13.85</v>
          </cell>
          <cell r="K100">
            <v>29.085000000000001</v>
          </cell>
          <cell r="L100">
            <v>127</v>
          </cell>
          <cell r="M100">
            <v>105.83333333333334</v>
          </cell>
        </row>
        <row r="101">
          <cell r="A101" t="str">
            <v>PPRSAUGL01L-6</v>
          </cell>
          <cell r="B101" t="str">
            <v>PPRSAUG</v>
          </cell>
          <cell r="C101" t="str">
            <v>SG01</v>
          </cell>
          <cell r="D101" t="str">
            <v>SAUVAGE GRAND</v>
          </cell>
          <cell r="E101" t="str">
            <v>PP SAUVAGE GRAND - SG01 - LE - LESSIVABLE</v>
          </cell>
          <cell r="F101" t="str">
            <v>LE</v>
          </cell>
          <cell r="G101" t="str">
            <v>300</v>
          </cell>
          <cell r="H101">
            <v>70</v>
          </cell>
          <cell r="I101">
            <v>2.1</v>
          </cell>
          <cell r="J101">
            <v>13.85</v>
          </cell>
          <cell r="K101">
            <v>29.085000000000001</v>
          </cell>
          <cell r="L101">
            <v>127</v>
          </cell>
          <cell r="M101">
            <v>105.83333333333334</v>
          </cell>
        </row>
        <row r="102">
          <cell r="A102" t="str">
            <v>PPRSAUGL01L-7</v>
          </cell>
          <cell r="B102" t="str">
            <v>PPRSAUG</v>
          </cell>
          <cell r="C102" t="str">
            <v>SG01</v>
          </cell>
          <cell r="D102" t="str">
            <v>SAUVAGE GRAND</v>
          </cell>
          <cell r="E102" t="str">
            <v>PP SAUVAGE GRAND - SG01 - LE - LESSIVABLE</v>
          </cell>
          <cell r="F102" t="str">
            <v>LE</v>
          </cell>
          <cell r="G102" t="str">
            <v>300</v>
          </cell>
          <cell r="H102">
            <v>70</v>
          </cell>
          <cell r="I102">
            <v>2.1</v>
          </cell>
          <cell r="J102">
            <v>13.85</v>
          </cell>
          <cell r="K102">
            <v>29.085000000000001</v>
          </cell>
          <cell r="L102">
            <v>127</v>
          </cell>
          <cell r="M102">
            <v>105.83333333333334</v>
          </cell>
        </row>
        <row r="103">
          <cell r="A103" t="str">
            <v>PPRSAUGP02L</v>
          </cell>
          <cell r="B103" t="str">
            <v>PPRSAUG</v>
          </cell>
          <cell r="C103" t="str">
            <v>SG02</v>
          </cell>
          <cell r="D103" t="str">
            <v>SAUVAGE GRAND</v>
          </cell>
          <cell r="E103" t="str">
            <v>PP SAUVAGE GRAND - SG02 - PANORAMA - LESSIVABLE</v>
          </cell>
          <cell r="F103" t="str">
            <v>PANORAMA</v>
          </cell>
          <cell r="G103" t="str">
            <v>300</v>
          </cell>
          <cell r="H103">
            <v>490</v>
          </cell>
          <cell r="I103">
            <v>14.7</v>
          </cell>
          <cell r="J103">
            <v>13.85</v>
          </cell>
          <cell r="K103">
            <v>203.595</v>
          </cell>
          <cell r="L103">
            <v>888</v>
          </cell>
          <cell r="M103">
            <v>740</v>
          </cell>
        </row>
        <row r="104">
          <cell r="A104" t="str">
            <v>PPRSAUGL02L-1</v>
          </cell>
          <cell r="B104" t="str">
            <v>PPRSAUG</v>
          </cell>
          <cell r="C104" t="str">
            <v>SG02</v>
          </cell>
          <cell r="D104" t="str">
            <v>SAUVAGE GRAND</v>
          </cell>
          <cell r="E104" t="str">
            <v>PP SAUVAGE GRAND - SG02 - LE - LESSIVABLE</v>
          </cell>
          <cell r="F104" t="str">
            <v>LE</v>
          </cell>
          <cell r="G104" t="str">
            <v>300</v>
          </cell>
          <cell r="H104">
            <v>70</v>
          </cell>
          <cell r="I104">
            <v>2.1</v>
          </cell>
          <cell r="J104">
            <v>13.85</v>
          </cell>
          <cell r="K104">
            <v>29.085000000000001</v>
          </cell>
          <cell r="L104">
            <v>127</v>
          </cell>
          <cell r="M104">
            <v>105.83333333333334</v>
          </cell>
        </row>
        <row r="105">
          <cell r="A105" t="str">
            <v>PPRSAUGL02L-2</v>
          </cell>
          <cell r="B105" t="str">
            <v>PPRSAUG</v>
          </cell>
          <cell r="C105" t="str">
            <v>SG02</v>
          </cell>
          <cell r="D105" t="str">
            <v>SAUVAGE GRAND</v>
          </cell>
          <cell r="E105" t="str">
            <v>PP SAUVAGE GRAND - SG02 - LE - LESSIVABLE</v>
          </cell>
          <cell r="F105" t="str">
            <v>LE</v>
          </cell>
          <cell r="G105" t="str">
            <v>300</v>
          </cell>
          <cell r="H105">
            <v>70</v>
          </cell>
          <cell r="I105">
            <v>2.1</v>
          </cell>
          <cell r="J105">
            <v>13.85</v>
          </cell>
          <cell r="K105">
            <v>29.085000000000001</v>
          </cell>
          <cell r="L105">
            <v>127</v>
          </cell>
          <cell r="M105">
            <v>105.83333333333334</v>
          </cell>
        </row>
        <row r="106">
          <cell r="A106" t="str">
            <v>PPRSAUGL02L-3</v>
          </cell>
          <cell r="B106" t="str">
            <v>PPRSAUG</v>
          </cell>
          <cell r="C106" t="str">
            <v>SG02</v>
          </cell>
          <cell r="D106" t="str">
            <v>SAUVAGE GRAND</v>
          </cell>
          <cell r="E106" t="str">
            <v>PP SAUVAGE GRAND - SG02 - LE - LESSIVABLE</v>
          </cell>
          <cell r="F106" t="str">
            <v>LE</v>
          </cell>
          <cell r="G106" t="str">
            <v>300</v>
          </cell>
          <cell r="H106">
            <v>70</v>
          </cell>
          <cell r="I106">
            <v>2.1</v>
          </cell>
          <cell r="J106">
            <v>13.85</v>
          </cell>
          <cell r="K106">
            <v>29.085000000000001</v>
          </cell>
          <cell r="L106">
            <v>127</v>
          </cell>
          <cell r="M106">
            <v>105.83333333333334</v>
          </cell>
        </row>
        <row r="107">
          <cell r="A107" t="str">
            <v>PPRSAUGL02L-4</v>
          </cell>
          <cell r="B107" t="str">
            <v>PPRSAUG</v>
          </cell>
          <cell r="C107" t="str">
            <v>SG02</v>
          </cell>
          <cell r="D107" t="str">
            <v>SAUVAGE GRAND</v>
          </cell>
          <cell r="E107" t="str">
            <v>PP SAUVAGE GRAND - SG02 - LE - LESSIVABLE</v>
          </cell>
          <cell r="F107" t="str">
            <v>LE</v>
          </cell>
          <cell r="G107" t="str">
            <v>300</v>
          </cell>
          <cell r="H107">
            <v>70</v>
          </cell>
          <cell r="I107">
            <v>2.1</v>
          </cell>
          <cell r="J107">
            <v>13.85</v>
          </cell>
          <cell r="K107">
            <v>29.085000000000001</v>
          </cell>
          <cell r="L107">
            <v>127</v>
          </cell>
          <cell r="M107">
            <v>105.83333333333334</v>
          </cell>
        </row>
        <row r="108">
          <cell r="A108" t="str">
            <v>PPRSAUGL02L-5</v>
          </cell>
          <cell r="B108" t="str">
            <v>PPRSAUG</v>
          </cell>
          <cell r="C108" t="str">
            <v>SG02</v>
          </cell>
          <cell r="D108" t="str">
            <v>SAUVAGE GRAND</v>
          </cell>
          <cell r="E108" t="str">
            <v>PP SAUVAGE GRAND - SG02 - LE - LESSIVABLE</v>
          </cell>
          <cell r="F108" t="str">
            <v>LE</v>
          </cell>
          <cell r="G108" t="str">
            <v>300</v>
          </cell>
          <cell r="H108">
            <v>70</v>
          </cell>
          <cell r="I108">
            <v>2.1</v>
          </cell>
          <cell r="J108">
            <v>13.85</v>
          </cell>
          <cell r="K108">
            <v>29.085000000000001</v>
          </cell>
          <cell r="L108">
            <v>127</v>
          </cell>
          <cell r="M108">
            <v>105.83333333333334</v>
          </cell>
        </row>
        <row r="109">
          <cell r="A109" t="str">
            <v>PPRSAUGL02L-6</v>
          </cell>
          <cell r="B109" t="str">
            <v>PPRSAUG</v>
          </cell>
          <cell r="C109" t="str">
            <v>SG02</v>
          </cell>
          <cell r="D109" t="str">
            <v>SAUVAGE GRAND</v>
          </cell>
          <cell r="E109" t="str">
            <v>PP SAUVAGE GRAND - SG02 - LE - LESSIVABLE</v>
          </cell>
          <cell r="F109" t="str">
            <v>LE</v>
          </cell>
          <cell r="G109" t="str">
            <v>300</v>
          </cell>
          <cell r="H109">
            <v>70</v>
          </cell>
          <cell r="I109">
            <v>2.1</v>
          </cell>
          <cell r="J109">
            <v>13.85</v>
          </cell>
          <cell r="K109">
            <v>29.085000000000001</v>
          </cell>
          <cell r="L109">
            <v>127</v>
          </cell>
          <cell r="M109">
            <v>105.83333333333334</v>
          </cell>
        </row>
        <row r="110">
          <cell r="A110" t="str">
            <v>PPRSAUGL02L-7</v>
          </cell>
          <cell r="B110" t="str">
            <v>PPRSAUG</v>
          </cell>
          <cell r="C110" t="str">
            <v>SG02</v>
          </cell>
          <cell r="D110" t="str">
            <v>SAUVAGE GRAND</v>
          </cell>
          <cell r="E110" t="str">
            <v>PP SAUVAGE GRAND - SG02 - LE - LESSIVABLE</v>
          </cell>
          <cell r="F110" t="str">
            <v>LE</v>
          </cell>
          <cell r="G110" t="str">
            <v>300</v>
          </cell>
          <cell r="H110">
            <v>70</v>
          </cell>
          <cell r="I110">
            <v>2.1</v>
          </cell>
          <cell r="J110">
            <v>13.85</v>
          </cell>
          <cell r="K110">
            <v>29.085000000000001</v>
          </cell>
          <cell r="L110">
            <v>127</v>
          </cell>
          <cell r="M110">
            <v>105.83333333333334</v>
          </cell>
        </row>
        <row r="111">
          <cell r="A111" t="str">
            <v>PPRSAUGP03L</v>
          </cell>
          <cell r="B111" t="str">
            <v>PPRSAUG</v>
          </cell>
          <cell r="C111" t="str">
            <v>SG03</v>
          </cell>
          <cell r="D111" t="str">
            <v>SAUVAGE GRAND</v>
          </cell>
          <cell r="E111" t="str">
            <v>PP SAUVAGE GRAND - SG03 - PANORAMA - LESSIVABLE</v>
          </cell>
          <cell r="F111" t="str">
            <v>PANORAMA</v>
          </cell>
          <cell r="G111" t="str">
            <v>300</v>
          </cell>
          <cell r="H111">
            <v>490</v>
          </cell>
          <cell r="I111">
            <v>14.7</v>
          </cell>
          <cell r="J111">
            <v>13.85</v>
          </cell>
          <cell r="K111">
            <v>203.595</v>
          </cell>
          <cell r="L111">
            <v>888</v>
          </cell>
          <cell r="M111">
            <v>740</v>
          </cell>
        </row>
        <row r="112">
          <cell r="A112" t="str">
            <v>PPRSAUGL03L-1</v>
          </cell>
          <cell r="B112" t="str">
            <v>PPRSAUG</v>
          </cell>
          <cell r="C112" t="str">
            <v>SG03</v>
          </cell>
          <cell r="D112" t="str">
            <v>SAUVAGE GRAND</v>
          </cell>
          <cell r="E112" t="str">
            <v>PP SAUVAGE GRAND - SG03 - LE - LESSIVABLE</v>
          </cell>
          <cell r="F112" t="str">
            <v>LE</v>
          </cell>
          <cell r="G112" t="str">
            <v>300</v>
          </cell>
          <cell r="H112">
            <v>70</v>
          </cell>
          <cell r="I112">
            <v>2.1</v>
          </cell>
          <cell r="J112">
            <v>13.85</v>
          </cell>
          <cell r="K112">
            <v>29.085000000000001</v>
          </cell>
          <cell r="L112">
            <v>127</v>
          </cell>
          <cell r="M112">
            <v>105.83333333333334</v>
          </cell>
        </row>
        <row r="113">
          <cell r="A113" t="str">
            <v>PPRSAUGL03L-2</v>
          </cell>
          <cell r="B113" t="str">
            <v>PPRSAUG</v>
          </cell>
          <cell r="C113" t="str">
            <v>SG03</v>
          </cell>
          <cell r="D113" t="str">
            <v>SAUVAGE GRAND</v>
          </cell>
          <cell r="E113" t="str">
            <v>PP SAUVAGE GRAND - SG03 - LE - LESSIVABLE</v>
          </cell>
          <cell r="F113" t="str">
            <v>LE</v>
          </cell>
          <cell r="G113" t="str">
            <v>300</v>
          </cell>
          <cell r="H113">
            <v>70</v>
          </cell>
          <cell r="I113">
            <v>2.1</v>
          </cell>
          <cell r="J113">
            <v>13.85</v>
          </cell>
          <cell r="K113">
            <v>29.085000000000001</v>
          </cell>
          <cell r="L113">
            <v>127</v>
          </cell>
          <cell r="M113">
            <v>105.83333333333334</v>
          </cell>
        </row>
        <row r="114">
          <cell r="A114" t="str">
            <v>PPRSAUGL03L-3</v>
          </cell>
          <cell r="B114" t="str">
            <v>PPRSAUG</v>
          </cell>
          <cell r="C114" t="str">
            <v>SG03</v>
          </cell>
          <cell r="D114" t="str">
            <v>SAUVAGE GRAND</v>
          </cell>
          <cell r="E114" t="str">
            <v>PP SAUVAGE GRAND - SG03 - LE - LESSIVABLE</v>
          </cell>
          <cell r="F114" t="str">
            <v>LE</v>
          </cell>
          <cell r="G114" t="str">
            <v>300</v>
          </cell>
          <cell r="H114">
            <v>70</v>
          </cell>
          <cell r="I114">
            <v>2.1</v>
          </cell>
          <cell r="J114">
            <v>13.85</v>
          </cell>
          <cell r="K114">
            <v>29.085000000000001</v>
          </cell>
          <cell r="L114">
            <v>127</v>
          </cell>
          <cell r="M114">
            <v>105.83333333333334</v>
          </cell>
        </row>
        <row r="115">
          <cell r="A115" t="str">
            <v>PPRSAUGL03L-4</v>
          </cell>
          <cell r="B115" t="str">
            <v>PPRSAUG</v>
          </cell>
          <cell r="C115" t="str">
            <v>SG03</v>
          </cell>
          <cell r="D115" t="str">
            <v>SAUVAGE GRAND</v>
          </cell>
          <cell r="E115" t="str">
            <v>PP SAUVAGE GRAND - SG03 - LE - LESSIVABLE</v>
          </cell>
          <cell r="F115" t="str">
            <v>LE</v>
          </cell>
          <cell r="G115" t="str">
            <v>300</v>
          </cell>
          <cell r="H115">
            <v>70</v>
          </cell>
          <cell r="I115">
            <v>2.1</v>
          </cell>
          <cell r="J115">
            <v>13.85</v>
          </cell>
          <cell r="K115">
            <v>29.085000000000001</v>
          </cell>
          <cell r="L115">
            <v>127</v>
          </cell>
          <cell r="M115">
            <v>105.83333333333334</v>
          </cell>
        </row>
        <row r="116">
          <cell r="A116" t="str">
            <v>PPRSAUGL03L-5</v>
          </cell>
          <cell r="B116" t="str">
            <v>PPRSAUG</v>
          </cell>
          <cell r="C116" t="str">
            <v>SG03</v>
          </cell>
          <cell r="D116" t="str">
            <v>SAUVAGE GRAND</v>
          </cell>
          <cell r="E116" t="str">
            <v>PP SAUVAGE GRAND - SG03 - LE - LESSIVABLE</v>
          </cell>
          <cell r="F116" t="str">
            <v>LE</v>
          </cell>
          <cell r="G116" t="str">
            <v>300</v>
          </cell>
          <cell r="H116">
            <v>70</v>
          </cell>
          <cell r="I116">
            <v>2.1</v>
          </cell>
          <cell r="J116">
            <v>13.85</v>
          </cell>
          <cell r="K116">
            <v>29.085000000000001</v>
          </cell>
          <cell r="L116">
            <v>127</v>
          </cell>
          <cell r="M116">
            <v>105.83333333333334</v>
          </cell>
        </row>
        <row r="117">
          <cell r="A117" t="str">
            <v>PPRSAUGL03L-6</v>
          </cell>
          <cell r="B117" t="str">
            <v>PPRSAUG</v>
          </cell>
          <cell r="C117" t="str">
            <v>SG03</v>
          </cell>
          <cell r="D117" t="str">
            <v>SAUVAGE GRAND</v>
          </cell>
          <cell r="E117" t="str">
            <v>PP SAUVAGE GRAND - SG03 - LE - LESSIVABLE</v>
          </cell>
          <cell r="F117" t="str">
            <v>LE</v>
          </cell>
          <cell r="G117" t="str">
            <v>300</v>
          </cell>
          <cell r="H117">
            <v>70</v>
          </cell>
          <cell r="I117">
            <v>2.1</v>
          </cell>
          <cell r="J117">
            <v>13.85</v>
          </cell>
          <cell r="K117">
            <v>29.085000000000001</v>
          </cell>
          <cell r="L117">
            <v>127</v>
          </cell>
          <cell r="M117">
            <v>105.83333333333334</v>
          </cell>
        </row>
        <row r="118">
          <cell r="A118" t="str">
            <v>PPRSAUGL03L-7</v>
          </cell>
          <cell r="B118" t="str">
            <v>PPRSAUG</v>
          </cell>
          <cell r="C118" t="str">
            <v>SG03</v>
          </cell>
          <cell r="D118" t="str">
            <v>SAUVAGE GRAND</v>
          </cell>
          <cell r="E118" t="str">
            <v>PP SAUVAGE GRAND - SG03 - LE - LESSIVABLE</v>
          </cell>
          <cell r="F118" t="str">
            <v>LE</v>
          </cell>
          <cell r="G118" t="str">
            <v>300</v>
          </cell>
          <cell r="H118">
            <v>70</v>
          </cell>
          <cell r="I118">
            <v>2.1</v>
          </cell>
          <cell r="J118">
            <v>13.85</v>
          </cell>
          <cell r="K118">
            <v>29.085000000000001</v>
          </cell>
          <cell r="L118">
            <v>127</v>
          </cell>
          <cell r="M118">
            <v>105.83333333333334</v>
          </cell>
        </row>
        <row r="119">
          <cell r="A119" t="str">
            <v>PPRSAUPP01L</v>
          </cell>
          <cell r="B119" t="str">
            <v>PPRSAUP</v>
          </cell>
          <cell r="C119" t="str">
            <v>SP01</v>
          </cell>
          <cell r="D119" t="str">
            <v>SAUVAGE PETIT</v>
          </cell>
          <cell r="E119" t="str">
            <v>PP SAUVAGE PETIT - SP01 - PANORAMA - LESSIVABLE</v>
          </cell>
          <cell r="F119" t="str">
            <v>PANORAMA</v>
          </cell>
          <cell r="G119">
            <v>260</v>
          </cell>
          <cell r="H119">
            <v>350</v>
          </cell>
          <cell r="I119">
            <v>9.1</v>
          </cell>
          <cell r="J119">
            <v>13.85</v>
          </cell>
          <cell r="K119">
            <v>126.035</v>
          </cell>
          <cell r="L119">
            <v>550</v>
          </cell>
          <cell r="M119">
            <v>458.33333333333337</v>
          </cell>
        </row>
        <row r="120">
          <cell r="A120" t="str">
            <v>PPRSAUPL01L-1</v>
          </cell>
          <cell r="B120" t="str">
            <v>PPRSAUP</v>
          </cell>
          <cell r="C120" t="str">
            <v>SP01</v>
          </cell>
          <cell r="D120" t="str">
            <v>SAUVAGE PETIT</v>
          </cell>
          <cell r="E120" t="str">
            <v>PP SAUVAGE PETIT - SP01 - LE - LESSIVABLE</v>
          </cell>
          <cell r="F120" t="str">
            <v>LE</v>
          </cell>
          <cell r="G120">
            <v>260</v>
          </cell>
          <cell r="H120">
            <v>70</v>
          </cell>
          <cell r="I120">
            <v>1.82</v>
          </cell>
          <cell r="J120">
            <v>13.85</v>
          </cell>
          <cell r="K120">
            <v>25.207000000000001</v>
          </cell>
          <cell r="L120">
            <v>110</v>
          </cell>
          <cell r="M120">
            <v>91.666666666666671</v>
          </cell>
        </row>
        <row r="121">
          <cell r="A121" t="str">
            <v>PPRSAUPL01L-2</v>
          </cell>
          <cell r="B121" t="str">
            <v>PPRSAUP</v>
          </cell>
          <cell r="C121" t="str">
            <v>SP01</v>
          </cell>
          <cell r="D121" t="str">
            <v>SAUVAGE PETIT</v>
          </cell>
          <cell r="E121" t="str">
            <v>PP SAUVAGE PETIT - SP01 - LE - LESSIVABLE</v>
          </cell>
          <cell r="F121" t="str">
            <v>LE</v>
          </cell>
          <cell r="G121">
            <v>260</v>
          </cell>
          <cell r="H121">
            <v>70</v>
          </cell>
          <cell r="I121">
            <v>1.82</v>
          </cell>
          <cell r="J121">
            <v>13.85</v>
          </cell>
          <cell r="K121">
            <v>25.207000000000001</v>
          </cell>
          <cell r="L121">
            <v>110</v>
          </cell>
          <cell r="M121">
            <v>91.666666666666671</v>
          </cell>
        </row>
        <row r="122">
          <cell r="A122" t="str">
            <v>PPRSAUPL01L-3</v>
          </cell>
          <cell r="B122" t="str">
            <v>PPRSAUP</v>
          </cell>
          <cell r="C122" t="str">
            <v>SP01</v>
          </cell>
          <cell r="D122" t="str">
            <v>SAUVAGE PETIT</v>
          </cell>
          <cell r="E122" t="str">
            <v>PP SAUVAGE PETIT - SP01 - LE - LESSIVABLE</v>
          </cell>
          <cell r="F122" t="str">
            <v>LE</v>
          </cell>
          <cell r="G122">
            <v>260</v>
          </cell>
          <cell r="H122">
            <v>70</v>
          </cell>
          <cell r="I122">
            <v>1.82</v>
          </cell>
          <cell r="J122">
            <v>13.85</v>
          </cell>
          <cell r="K122">
            <v>25.207000000000001</v>
          </cell>
          <cell r="L122">
            <v>110</v>
          </cell>
          <cell r="M122">
            <v>91.666666666666671</v>
          </cell>
        </row>
        <row r="123">
          <cell r="A123" t="str">
            <v>PPRSAUPL01L-4</v>
          </cell>
          <cell r="B123" t="str">
            <v>PPRSAUP</v>
          </cell>
          <cell r="C123" t="str">
            <v>SP01</v>
          </cell>
          <cell r="D123" t="str">
            <v>SAUVAGE PETIT</v>
          </cell>
          <cell r="E123" t="str">
            <v>PP SAUVAGE PETIT - SP01 - LE - LESSIVABLE</v>
          </cell>
          <cell r="F123" t="str">
            <v>LE</v>
          </cell>
          <cell r="G123">
            <v>260</v>
          </cell>
          <cell r="H123">
            <v>70</v>
          </cell>
          <cell r="I123">
            <v>1.82</v>
          </cell>
          <cell r="J123">
            <v>13.85</v>
          </cell>
          <cell r="K123">
            <v>25.207000000000001</v>
          </cell>
          <cell r="L123">
            <v>110</v>
          </cell>
          <cell r="M123">
            <v>91.666666666666671</v>
          </cell>
        </row>
        <row r="124">
          <cell r="A124" t="str">
            <v>PPRSAUPL01L-5</v>
          </cell>
          <cell r="B124" t="str">
            <v>PPRSAUP</v>
          </cell>
          <cell r="C124" t="str">
            <v>SP01</v>
          </cell>
          <cell r="D124" t="str">
            <v>SAUVAGE PETIT</v>
          </cell>
          <cell r="E124" t="str">
            <v>PP SAUVAGE PETIT - SP01 - LE - LESSIVABLE</v>
          </cell>
          <cell r="F124" t="str">
            <v>LE</v>
          </cell>
          <cell r="G124">
            <v>260</v>
          </cell>
          <cell r="H124">
            <v>70</v>
          </cell>
          <cell r="I124">
            <v>1.82</v>
          </cell>
          <cell r="J124">
            <v>13.85</v>
          </cell>
          <cell r="K124">
            <v>25.207000000000001</v>
          </cell>
          <cell r="L124">
            <v>110</v>
          </cell>
          <cell r="M124">
            <v>91.666666666666671</v>
          </cell>
        </row>
        <row r="125">
          <cell r="A125" t="str">
            <v>PPRSAUPP02L</v>
          </cell>
          <cell r="B125" t="str">
            <v>PPRSAUP</v>
          </cell>
          <cell r="C125" t="str">
            <v>SP02</v>
          </cell>
          <cell r="D125" t="str">
            <v>SAUVAGE PETIT</v>
          </cell>
          <cell r="E125" t="str">
            <v>PP SAUVAGE PETIT - SP02 - PANORAMA - LESSIVABLE</v>
          </cell>
          <cell r="F125" t="str">
            <v>PANORAMA</v>
          </cell>
          <cell r="G125">
            <v>260</v>
          </cell>
          <cell r="H125">
            <v>350</v>
          </cell>
          <cell r="I125">
            <v>9.1</v>
          </cell>
          <cell r="J125">
            <v>13.85</v>
          </cell>
          <cell r="K125">
            <v>126.035</v>
          </cell>
          <cell r="L125">
            <v>550</v>
          </cell>
          <cell r="M125">
            <v>458.33333333333337</v>
          </cell>
        </row>
        <row r="126">
          <cell r="A126" t="str">
            <v>PPRSAUPL02L-1</v>
          </cell>
          <cell r="B126" t="str">
            <v>PPRSAUP</v>
          </cell>
          <cell r="C126" t="str">
            <v>SP02</v>
          </cell>
          <cell r="D126" t="str">
            <v>SAUVAGE PETIT</v>
          </cell>
          <cell r="E126" t="str">
            <v>PP SAUVAGE PETIT - SP02 - LE - LESSIVABLE</v>
          </cell>
          <cell r="F126" t="str">
            <v>LE</v>
          </cell>
          <cell r="G126">
            <v>260</v>
          </cell>
          <cell r="H126">
            <v>70</v>
          </cell>
          <cell r="I126">
            <v>1.82</v>
          </cell>
          <cell r="J126">
            <v>13.85</v>
          </cell>
          <cell r="K126">
            <v>25.207000000000001</v>
          </cell>
          <cell r="L126">
            <v>110</v>
          </cell>
          <cell r="M126">
            <v>91.666666666666671</v>
          </cell>
        </row>
        <row r="127">
          <cell r="A127" t="str">
            <v>PPRSAUPL02L-2</v>
          </cell>
          <cell r="B127" t="str">
            <v>PPRSAUP</v>
          </cell>
          <cell r="C127" t="str">
            <v>SP02</v>
          </cell>
          <cell r="D127" t="str">
            <v>SAUVAGE PETIT</v>
          </cell>
          <cell r="E127" t="str">
            <v>PP SAUVAGE PETIT - SP02 - LE - LESSIVABLE</v>
          </cell>
          <cell r="F127" t="str">
            <v>LE</v>
          </cell>
          <cell r="G127">
            <v>260</v>
          </cell>
          <cell r="H127">
            <v>70</v>
          </cell>
          <cell r="I127">
            <v>1.82</v>
          </cell>
          <cell r="J127">
            <v>13.85</v>
          </cell>
          <cell r="K127">
            <v>25.207000000000001</v>
          </cell>
          <cell r="L127">
            <v>110</v>
          </cell>
          <cell r="M127">
            <v>91.666666666666671</v>
          </cell>
        </row>
        <row r="128">
          <cell r="A128" t="str">
            <v>PPRSAUPL02L-3</v>
          </cell>
          <cell r="B128" t="str">
            <v>PPRSAUP</v>
          </cell>
          <cell r="C128" t="str">
            <v>SP02</v>
          </cell>
          <cell r="D128" t="str">
            <v>SAUVAGE PETIT</v>
          </cell>
          <cell r="E128" t="str">
            <v>PP SAUVAGE PETIT - SP02 - LE - LESSIVABLE</v>
          </cell>
          <cell r="F128" t="str">
            <v>LE</v>
          </cell>
          <cell r="G128">
            <v>260</v>
          </cell>
          <cell r="H128">
            <v>70</v>
          </cell>
          <cell r="I128">
            <v>1.82</v>
          </cell>
          <cell r="J128">
            <v>13.85</v>
          </cell>
          <cell r="K128">
            <v>25.207000000000001</v>
          </cell>
          <cell r="L128">
            <v>110</v>
          </cell>
          <cell r="M128">
            <v>91.666666666666671</v>
          </cell>
        </row>
        <row r="129">
          <cell r="A129" t="str">
            <v>PPRSAUPL02L-4</v>
          </cell>
          <cell r="B129" t="str">
            <v>PPRSAUP</v>
          </cell>
          <cell r="C129" t="str">
            <v>SP02</v>
          </cell>
          <cell r="D129" t="str">
            <v>SAUVAGE PETIT</v>
          </cell>
          <cell r="E129" t="str">
            <v>PP SAUVAGE PETIT - SP02 - LE - LESSIVABLE</v>
          </cell>
          <cell r="F129" t="str">
            <v>LE</v>
          </cell>
          <cell r="G129">
            <v>260</v>
          </cell>
          <cell r="H129">
            <v>70</v>
          </cell>
          <cell r="I129">
            <v>1.82</v>
          </cell>
          <cell r="J129">
            <v>13.85</v>
          </cell>
          <cell r="K129">
            <v>25.207000000000001</v>
          </cell>
          <cell r="L129">
            <v>110</v>
          </cell>
          <cell r="M129">
            <v>91.666666666666671</v>
          </cell>
        </row>
        <row r="130">
          <cell r="A130" t="str">
            <v>PPRSAUPL02L-5</v>
          </cell>
          <cell r="B130" t="str">
            <v>PPRSAUP</v>
          </cell>
          <cell r="C130" t="str">
            <v>SP02</v>
          </cell>
          <cell r="D130" t="str">
            <v>SAUVAGE PETIT</v>
          </cell>
          <cell r="E130" t="str">
            <v>PP SAUVAGE PETIT - SP02 - LE - LESSIVABLE</v>
          </cell>
          <cell r="F130" t="str">
            <v>LE</v>
          </cell>
          <cell r="G130">
            <v>260</v>
          </cell>
          <cell r="H130">
            <v>70</v>
          </cell>
          <cell r="I130">
            <v>1.82</v>
          </cell>
          <cell r="J130">
            <v>13.85</v>
          </cell>
          <cell r="K130">
            <v>25.207000000000001</v>
          </cell>
          <cell r="L130">
            <v>110</v>
          </cell>
          <cell r="M130">
            <v>91.666666666666671</v>
          </cell>
        </row>
        <row r="131">
          <cell r="A131" t="str">
            <v>PPRSAUPP03L</v>
          </cell>
          <cell r="B131" t="str">
            <v>PPRSAUP</v>
          </cell>
          <cell r="C131" t="str">
            <v>SP03</v>
          </cell>
          <cell r="D131" t="str">
            <v>SAUVAGE PETIT</v>
          </cell>
          <cell r="E131" t="str">
            <v>PP SAUVAGE PETIT - SP03 - PANORAMA - LESSIVABLE</v>
          </cell>
          <cell r="F131" t="str">
            <v>PANORAMA</v>
          </cell>
          <cell r="G131">
            <v>260</v>
          </cell>
          <cell r="H131">
            <v>350</v>
          </cell>
          <cell r="I131">
            <v>9.1</v>
          </cell>
          <cell r="J131">
            <v>13.85</v>
          </cell>
          <cell r="K131">
            <v>126.035</v>
          </cell>
          <cell r="L131">
            <v>550</v>
          </cell>
          <cell r="M131">
            <v>458.33333333333337</v>
          </cell>
        </row>
        <row r="132">
          <cell r="A132" t="str">
            <v>PPRSAUPL03L-1</v>
          </cell>
          <cell r="B132" t="str">
            <v>PPRSAUP</v>
          </cell>
          <cell r="C132" t="str">
            <v>SP03</v>
          </cell>
          <cell r="D132" t="str">
            <v>SAUVAGE PETIT</v>
          </cell>
          <cell r="E132" t="str">
            <v>PP SAUVAGE PETIT - SP03 - LE - LESSIVABLE</v>
          </cell>
          <cell r="F132" t="str">
            <v>LE</v>
          </cell>
          <cell r="G132">
            <v>260</v>
          </cell>
          <cell r="H132">
            <v>70</v>
          </cell>
          <cell r="I132">
            <v>1.82</v>
          </cell>
          <cell r="J132">
            <v>13.85</v>
          </cell>
          <cell r="K132">
            <v>25.207000000000001</v>
          </cell>
          <cell r="L132">
            <v>110</v>
          </cell>
          <cell r="M132">
            <v>91.666666666666671</v>
          </cell>
        </row>
        <row r="133">
          <cell r="A133" t="str">
            <v>PPRSAUPL03L-2</v>
          </cell>
          <cell r="B133" t="str">
            <v>PPRSAUP</v>
          </cell>
          <cell r="C133" t="str">
            <v>SP03</v>
          </cell>
          <cell r="D133" t="str">
            <v>SAUVAGE PETIT</v>
          </cell>
          <cell r="E133" t="str">
            <v>PP SAUVAGE PETIT - SP03 - LE - LESSIVABLE</v>
          </cell>
          <cell r="F133" t="str">
            <v>LE</v>
          </cell>
          <cell r="G133">
            <v>260</v>
          </cell>
          <cell r="H133">
            <v>70</v>
          </cell>
          <cell r="I133">
            <v>1.82</v>
          </cell>
          <cell r="J133">
            <v>13.85</v>
          </cell>
          <cell r="K133">
            <v>25.207000000000001</v>
          </cell>
          <cell r="L133">
            <v>110</v>
          </cell>
          <cell r="M133">
            <v>91.666666666666671</v>
          </cell>
        </row>
        <row r="134">
          <cell r="A134" t="str">
            <v>PPRSAUPL03L-3</v>
          </cell>
          <cell r="B134" t="str">
            <v>PPRSAUP</v>
          </cell>
          <cell r="C134" t="str">
            <v>SP03</v>
          </cell>
          <cell r="D134" t="str">
            <v>SAUVAGE PETIT</v>
          </cell>
          <cell r="E134" t="str">
            <v>PP SAUVAGE PETIT - SP03 - LE - LESSIVABLE</v>
          </cell>
          <cell r="F134" t="str">
            <v>LE</v>
          </cell>
          <cell r="G134">
            <v>260</v>
          </cell>
          <cell r="H134">
            <v>70</v>
          </cell>
          <cell r="I134">
            <v>1.82</v>
          </cell>
          <cell r="J134">
            <v>13.85</v>
          </cell>
          <cell r="K134">
            <v>25.207000000000001</v>
          </cell>
          <cell r="L134">
            <v>110</v>
          </cell>
          <cell r="M134">
            <v>91.666666666666671</v>
          </cell>
        </row>
        <row r="135">
          <cell r="A135" t="str">
            <v>PPRSAUPL03L-4</v>
          </cell>
          <cell r="B135" t="str">
            <v>PPRSAUP</v>
          </cell>
          <cell r="C135" t="str">
            <v>SP03</v>
          </cell>
          <cell r="D135" t="str">
            <v>SAUVAGE PETIT</v>
          </cell>
          <cell r="E135" t="str">
            <v>PP SAUVAGE PETIT - SP03 - LE - LESSIVABLE</v>
          </cell>
          <cell r="F135" t="str">
            <v>LE</v>
          </cell>
          <cell r="G135">
            <v>260</v>
          </cell>
          <cell r="H135">
            <v>70</v>
          </cell>
          <cell r="I135">
            <v>1.82</v>
          </cell>
          <cell r="J135">
            <v>13.85</v>
          </cell>
          <cell r="K135">
            <v>25.207000000000001</v>
          </cell>
          <cell r="L135">
            <v>110</v>
          </cell>
          <cell r="M135">
            <v>91.666666666666671</v>
          </cell>
        </row>
        <row r="136">
          <cell r="A136" t="str">
            <v>PPRSAUPL03L-5</v>
          </cell>
          <cell r="B136" t="str">
            <v>PPRSAUP</v>
          </cell>
          <cell r="C136" t="str">
            <v>SP03</v>
          </cell>
          <cell r="D136" t="str">
            <v>SAUVAGE PETIT</v>
          </cell>
          <cell r="E136" t="str">
            <v>PP SAUVAGE PETIT - SP03 - LE - LESSIVABLE</v>
          </cell>
          <cell r="F136" t="str">
            <v>LE</v>
          </cell>
          <cell r="G136">
            <v>260</v>
          </cell>
          <cell r="H136">
            <v>70</v>
          </cell>
          <cell r="I136">
            <v>1.82</v>
          </cell>
          <cell r="J136">
            <v>13.85</v>
          </cell>
          <cell r="K136">
            <v>25.207000000000001</v>
          </cell>
          <cell r="L136">
            <v>110</v>
          </cell>
          <cell r="M136">
            <v>91.666666666666671</v>
          </cell>
        </row>
        <row r="137">
          <cell r="A137" t="str">
            <v>PPREPR01L</v>
          </cell>
          <cell r="B137" t="str">
            <v>PPREPR</v>
          </cell>
          <cell r="C137" t="str">
            <v>EPR01</v>
          </cell>
          <cell r="D137" t="str">
            <v>EAUX PROFONDES</v>
          </cell>
          <cell r="E137" t="str">
            <v>PP EAUX PROFONDES - EPR01 - LE - LESSIVABLE</v>
          </cell>
          <cell r="F137" t="str">
            <v>LE</v>
          </cell>
          <cell r="G137" t="str">
            <v>300</v>
          </cell>
          <cell r="H137">
            <v>70</v>
          </cell>
          <cell r="I137">
            <v>2.1</v>
          </cell>
          <cell r="J137">
            <v>13.85</v>
          </cell>
          <cell r="K137">
            <v>29.085000000000001</v>
          </cell>
          <cell r="L137">
            <v>127</v>
          </cell>
          <cell r="M137">
            <v>105.83333333333334</v>
          </cell>
        </row>
        <row r="138">
          <cell r="A138" t="str">
            <v>PPREPR02L</v>
          </cell>
          <cell r="B138" t="str">
            <v>PPREPR</v>
          </cell>
          <cell r="C138" t="str">
            <v>EPR02</v>
          </cell>
          <cell r="D138" t="str">
            <v>EAUX PROFONDES</v>
          </cell>
          <cell r="E138" t="str">
            <v>PP EAUX PROFONDES - EPR02 - LE - LESSIVABLE</v>
          </cell>
          <cell r="F138" t="str">
            <v>LE</v>
          </cell>
          <cell r="G138" t="str">
            <v>300</v>
          </cell>
          <cell r="H138">
            <v>70</v>
          </cell>
          <cell r="I138">
            <v>2.1</v>
          </cell>
          <cell r="J138">
            <v>13.85</v>
          </cell>
          <cell r="K138">
            <v>29.085000000000001</v>
          </cell>
          <cell r="L138">
            <v>127</v>
          </cell>
          <cell r="M138">
            <v>105.83333333333334</v>
          </cell>
        </row>
        <row r="139">
          <cell r="A139" t="str">
            <v>PPREPR03L</v>
          </cell>
          <cell r="B139" t="str">
            <v>PPREPR</v>
          </cell>
          <cell r="C139" t="str">
            <v>EPR03</v>
          </cell>
          <cell r="D139" t="str">
            <v>EAUX PROFONDES</v>
          </cell>
          <cell r="E139" t="str">
            <v>PP EAUX PROFONDES - EPR03 - LE - LESSIVABLE</v>
          </cell>
          <cell r="F139" t="str">
            <v>LE</v>
          </cell>
          <cell r="G139" t="str">
            <v>300</v>
          </cell>
          <cell r="H139">
            <v>70</v>
          </cell>
          <cell r="I139">
            <v>2.1</v>
          </cell>
          <cell r="J139">
            <v>13.85</v>
          </cell>
          <cell r="K139">
            <v>29.085000000000001</v>
          </cell>
          <cell r="L139">
            <v>127</v>
          </cell>
          <cell r="M139">
            <v>105.83333333333334</v>
          </cell>
        </row>
        <row r="140">
          <cell r="A140" t="str">
            <v>PPREPR04L</v>
          </cell>
          <cell r="B140" t="str">
            <v>PPREPR</v>
          </cell>
          <cell r="C140" t="str">
            <v>EPR04</v>
          </cell>
          <cell r="D140" t="str">
            <v>EAUX PROFONDES</v>
          </cell>
          <cell r="E140" t="str">
            <v>PP EAUX PROFONDES - EPR04 - LE - LESSIVABLE</v>
          </cell>
          <cell r="F140" t="str">
            <v>LE</v>
          </cell>
          <cell r="G140" t="str">
            <v>300</v>
          </cell>
          <cell r="H140">
            <v>70</v>
          </cell>
          <cell r="I140">
            <v>2.1</v>
          </cell>
          <cell r="J140">
            <v>13.85</v>
          </cell>
          <cell r="K140">
            <v>29.085000000000001</v>
          </cell>
          <cell r="L140">
            <v>127</v>
          </cell>
          <cell r="M140">
            <v>105.83333333333334</v>
          </cell>
        </row>
        <row r="141">
          <cell r="A141" t="str">
            <v>PPREPR05L</v>
          </cell>
          <cell r="B141" t="str">
            <v>PPREPR</v>
          </cell>
          <cell r="C141" t="str">
            <v>EPR05</v>
          </cell>
          <cell r="D141" t="str">
            <v>EAUX PROFONDES</v>
          </cell>
          <cell r="E141" t="str">
            <v>PP EAUX PROFONDES - EPR05 - LE - LESSIVABLE</v>
          </cell>
          <cell r="F141" t="str">
            <v>LE</v>
          </cell>
          <cell r="G141" t="str">
            <v>300</v>
          </cell>
          <cell r="H141">
            <v>70</v>
          </cell>
          <cell r="I141">
            <v>2.1</v>
          </cell>
          <cell r="J141">
            <v>13.85</v>
          </cell>
          <cell r="K141">
            <v>29.085000000000001</v>
          </cell>
          <cell r="L141">
            <v>127</v>
          </cell>
          <cell r="M141">
            <v>105.83333333333334</v>
          </cell>
        </row>
        <row r="142">
          <cell r="A142" t="str">
            <v>PPREPR06L</v>
          </cell>
          <cell r="B142" t="str">
            <v>PPREPR</v>
          </cell>
          <cell r="C142" t="str">
            <v>EPR06</v>
          </cell>
          <cell r="D142" t="str">
            <v>EAUX PROFONDES</v>
          </cell>
          <cell r="E142" t="str">
            <v>PP EAUX PROFONDES - EPR06 - LE - LESSIVABLE</v>
          </cell>
          <cell r="F142" t="str">
            <v>LE</v>
          </cell>
          <cell r="G142" t="str">
            <v>300</v>
          </cell>
          <cell r="H142">
            <v>70</v>
          </cell>
          <cell r="I142">
            <v>2.1</v>
          </cell>
          <cell r="J142">
            <v>13.85</v>
          </cell>
          <cell r="K142">
            <v>29.085000000000001</v>
          </cell>
          <cell r="L142">
            <v>127</v>
          </cell>
          <cell r="M142">
            <v>105.83333333333334</v>
          </cell>
        </row>
        <row r="143">
          <cell r="A143" t="str">
            <v>PPRCCA01L</v>
          </cell>
          <cell r="B143" t="str">
            <v>PPRCCA</v>
          </cell>
          <cell r="C143" t="str">
            <v>CC01</v>
          </cell>
          <cell r="D143" t="str">
            <v>CACHE-CACHE</v>
          </cell>
          <cell r="E143" t="str">
            <v>PP CACHE-CACHE - CC01 - LE - LESSIVABLE</v>
          </cell>
          <cell r="F143" t="str">
            <v>LE</v>
          </cell>
          <cell r="G143" t="str">
            <v>300</v>
          </cell>
          <cell r="H143">
            <v>70</v>
          </cell>
          <cell r="I143">
            <v>2.1</v>
          </cell>
          <cell r="J143">
            <v>13.85</v>
          </cell>
          <cell r="K143">
            <v>29.085000000000001</v>
          </cell>
          <cell r="L143">
            <v>127</v>
          </cell>
          <cell r="M143">
            <v>105.83333333333334</v>
          </cell>
        </row>
        <row r="144">
          <cell r="A144" t="str">
            <v>PPRCCA02L</v>
          </cell>
          <cell r="B144" t="str">
            <v>PPRCCA</v>
          </cell>
          <cell r="C144" t="str">
            <v>CC02</v>
          </cell>
          <cell r="D144" t="str">
            <v>CACHE-CACHE</v>
          </cell>
          <cell r="E144" t="str">
            <v>PP CACHE-CACHE - CC02 - LE - LESSIVABLE</v>
          </cell>
          <cell r="F144" t="str">
            <v>LE</v>
          </cell>
          <cell r="G144" t="str">
            <v>300</v>
          </cell>
          <cell r="H144">
            <v>70</v>
          </cell>
          <cell r="I144">
            <v>2.1</v>
          </cell>
          <cell r="J144">
            <v>13.85</v>
          </cell>
          <cell r="K144">
            <v>29.085000000000001</v>
          </cell>
          <cell r="L144">
            <v>127</v>
          </cell>
          <cell r="M144">
            <v>105.83333333333334</v>
          </cell>
        </row>
        <row r="145">
          <cell r="A145" t="str">
            <v>PPRCCA03L</v>
          </cell>
          <cell r="B145" t="str">
            <v>PPRCCA</v>
          </cell>
          <cell r="C145" t="str">
            <v>CC03</v>
          </cell>
          <cell r="D145" t="str">
            <v>CACHE-CACHE</v>
          </cell>
          <cell r="E145" t="str">
            <v>PP CACHE-CACHE - CC03 - LE - LESSIVABLE</v>
          </cell>
          <cell r="F145" t="str">
            <v>LE</v>
          </cell>
          <cell r="G145" t="str">
            <v>300</v>
          </cell>
          <cell r="H145">
            <v>70</v>
          </cell>
          <cell r="I145">
            <v>2.1</v>
          </cell>
          <cell r="J145">
            <v>13.85</v>
          </cell>
          <cell r="K145">
            <v>29.085000000000001</v>
          </cell>
          <cell r="L145">
            <v>127</v>
          </cell>
          <cell r="M145">
            <v>105.83333333333334</v>
          </cell>
        </row>
        <row r="146">
          <cell r="A146" t="str">
            <v>PPRCCA04L</v>
          </cell>
          <cell r="B146" t="str">
            <v>PPRCCA</v>
          </cell>
          <cell r="C146" t="str">
            <v>CC04</v>
          </cell>
          <cell r="D146" t="str">
            <v>CACHE-CACHE</v>
          </cell>
          <cell r="E146" t="str">
            <v>PP CACHE-CACHE - CC04 - LE - LESSIVABLE</v>
          </cell>
          <cell r="F146" t="str">
            <v>LE</v>
          </cell>
          <cell r="G146" t="str">
            <v>300</v>
          </cell>
          <cell r="H146">
            <v>70</v>
          </cell>
          <cell r="I146">
            <v>2.1</v>
          </cell>
          <cell r="J146">
            <v>13.85</v>
          </cell>
          <cell r="K146">
            <v>29.085000000000001</v>
          </cell>
          <cell r="L146">
            <v>127</v>
          </cell>
          <cell r="M146">
            <v>105.83333333333334</v>
          </cell>
        </row>
        <row r="147">
          <cell r="A147" t="str">
            <v>PPRCCA05L</v>
          </cell>
          <cell r="B147" t="str">
            <v>PPRCCA</v>
          </cell>
          <cell r="C147" t="str">
            <v>CC05</v>
          </cell>
          <cell r="D147" t="str">
            <v>CACHE-CACHE</v>
          </cell>
          <cell r="E147" t="str">
            <v>PP CACHE-CACHE - CC05 - LE - LESSIVABLE</v>
          </cell>
          <cell r="F147" t="str">
            <v>LE</v>
          </cell>
          <cell r="G147" t="str">
            <v>300</v>
          </cell>
          <cell r="H147">
            <v>70</v>
          </cell>
          <cell r="I147">
            <v>2.1</v>
          </cell>
          <cell r="J147">
            <v>13.85</v>
          </cell>
          <cell r="K147">
            <v>29.085000000000001</v>
          </cell>
          <cell r="L147">
            <v>127</v>
          </cell>
          <cell r="M147">
            <v>105.83333333333334</v>
          </cell>
        </row>
        <row r="148">
          <cell r="A148" t="str">
            <v>PPRCCA06L</v>
          </cell>
          <cell r="B148" t="str">
            <v>PPRCCA</v>
          </cell>
          <cell r="C148" t="str">
            <v>CC06</v>
          </cell>
          <cell r="D148" t="str">
            <v>CACHE-CACHE</v>
          </cell>
          <cell r="E148" t="str">
            <v>PP CACHE-CACHE - CC06 - LE - LESSIVABLE</v>
          </cell>
          <cell r="F148" t="str">
            <v>LE</v>
          </cell>
          <cell r="G148" t="str">
            <v>300</v>
          </cell>
          <cell r="H148">
            <v>70</v>
          </cell>
          <cell r="I148">
            <v>2.1</v>
          </cell>
          <cell r="J148">
            <v>13.85</v>
          </cell>
          <cell r="K148">
            <v>29.085000000000001</v>
          </cell>
          <cell r="L148">
            <v>127</v>
          </cell>
          <cell r="M148">
            <v>105.83333333333334</v>
          </cell>
        </row>
        <row r="149">
          <cell r="A149" t="str">
            <v>PPRBMA01L</v>
          </cell>
          <cell r="B149" t="str">
            <v>PPRBMA</v>
          </cell>
          <cell r="C149" t="str">
            <v>BM01</v>
          </cell>
          <cell r="D149" t="str">
            <v>BALLET MARIN</v>
          </cell>
          <cell r="E149" t="str">
            <v>PP BALLET MARIN - BM01 - LE - LESSIVABLE</v>
          </cell>
          <cell r="F149" t="str">
            <v>LE</v>
          </cell>
          <cell r="G149" t="str">
            <v>300</v>
          </cell>
          <cell r="H149">
            <v>70</v>
          </cell>
          <cell r="I149">
            <v>2.1</v>
          </cell>
          <cell r="J149">
            <v>13.85</v>
          </cell>
          <cell r="K149">
            <v>29.085000000000001</v>
          </cell>
          <cell r="L149">
            <v>127</v>
          </cell>
          <cell r="M149">
            <v>105.83333333333334</v>
          </cell>
        </row>
        <row r="150">
          <cell r="A150" t="str">
            <v>PPRBMA02L</v>
          </cell>
          <cell r="B150" t="str">
            <v>PPRBMA</v>
          </cell>
          <cell r="C150" t="str">
            <v>BM02</v>
          </cell>
          <cell r="D150" t="str">
            <v>BALLET MARIN</v>
          </cell>
          <cell r="E150" t="str">
            <v>PP BALLET MARIN - BM02 - LE - LESSIVABLE</v>
          </cell>
          <cell r="F150" t="str">
            <v>LE</v>
          </cell>
          <cell r="G150" t="str">
            <v>300</v>
          </cell>
          <cell r="H150">
            <v>70</v>
          </cell>
          <cell r="I150">
            <v>2.1</v>
          </cell>
          <cell r="J150">
            <v>13.85</v>
          </cell>
          <cell r="K150">
            <v>29.085000000000001</v>
          </cell>
          <cell r="L150">
            <v>127</v>
          </cell>
          <cell r="M150">
            <v>105.83333333333334</v>
          </cell>
        </row>
        <row r="151">
          <cell r="A151" t="str">
            <v>PPRBMA03L</v>
          </cell>
          <cell r="B151" t="str">
            <v>PPRBMA</v>
          </cell>
          <cell r="C151" t="str">
            <v>BM03</v>
          </cell>
          <cell r="D151" t="str">
            <v>BALLET MARIN</v>
          </cell>
          <cell r="E151" t="str">
            <v>PP BALLET MARIN - BM03 - LE - LESSIVABLE</v>
          </cell>
          <cell r="F151" t="str">
            <v>LE</v>
          </cell>
          <cell r="G151" t="str">
            <v>300</v>
          </cell>
          <cell r="H151">
            <v>70</v>
          </cell>
          <cell r="I151">
            <v>2.1</v>
          </cell>
          <cell r="J151">
            <v>13.85</v>
          </cell>
          <cell r="K151">
            <v>29.085000000000001</v>
          </cell>
          <cell r="L151">
            <v>127</v>
          </cell>
          <cell r="M151">
            <v>105.83333333333334</v>
          </cell>
        </row>
        <row r="152">
          <cell r="A152" t="str">
            <v>PPRBMA04L</v>
          </cell>
          <cell r="B152" t="str">
            <v>PPRBMA</v>
          </cell>
          <cell r="C152" t="str">
            <v>BM04</v>
          </cell>
          <cell r="D152" t="str">
            <v>BALLET MARIN</v>
          </cell>
          <cell r="E152" t="str">
            <v>PP BALLET MARIN - BM04 - LE - LESSIVABLE</v>
          </cell>
          <cell r="F152" t="str">
            <v>LE</v>
          </cell>
          <cell r="G152" t="str">
            <v>300</v>
          </cell>
          <cell r="H152">
            <v>70</v>
          </cell>
          <cell r="I152">
            <v>2.1</v>
          </cell>
          <cell r="J152">
            <v>13.85</v>
          </cell>
          <cell r="K152">
            <v>29.085000000000001</v>
          </cell>
          <cell r="L152">
            <v>127</v>
          </cell>
          <cell r="M152">
            <v>105.83333333333334</v>
          </cell>
        </row>
        <row r="153">
          <cell r="A153" t="str">
            <v>PPRBMA05L</v>
          </cell>
          <cell r="B153" t="str">
            <v>PPRBMA</v>
          </cell>
          <cell r="C153" t="str">
            <v>BM05</v>
          </cell>
          <cell r="D153" t="str">
            <v>BALLET MARIN</v>
          </cell>
          <cell r="E153" t="str">
            <v>PP BALLET MARIN - BM05 - LE - LESSIVABLE</v>
          </cell>
          <cell r="F153" t="str">
            <v>LE</v>
          </cell>
          <cell r="G153" t="str">
            <v>300</v>
          </cell>
          <cell r="H153">
            <v>70</v>
          </cell>
          <cell r="I153">
            <v>2.1</v>
          </cell>
          <cell r="J153">
            <v>13.85</v>
          </cell>
          <cell r="K153">
            <v>29.085000000000001</v>
          </cell>
          <cell r="L153">
            <v>127</v>
          </cell>
          <cell r="M153">
            <v>105.83333333333334</v>
          </cell>
        </row>
        <row r="154">
          <cell r="A154" t="str">
            <v>PPRBMA06L</v>
          </cell>
          <cell r="B154" t="str">
            <v>PPRBMA</v>
          </cell>
          <cell r="C154" t="str">
            <v>BM06</v>
          </cell>
          <cell r="D154" t="str">
            <v>BALLET MARIN</v>
          </cell>
          <cell r="E154" t="str">
            <v>PP BALLET MARIN - BM06 - LE - LESSIVABLE</v>
          </cell>
          <cell r="F154" t="str">
            <v>LE</v>
          </cell>
          <cell r="G154" t="str">
            <v>300</v>
          </cell>
          <cell r="H154">
            <v>70</v>
          </cell>
          <cell r="I154">
            <v>2.1</v>
          </cell>
          <cell r="J154">
            <v>13.85</v>
          </cell>
          <cell r="K154">
            <v>29.085000000000001</v>
          </cell>
          <cell r="L154">
            <v>127</v>
          </cell>
          <cell r="M154">
            <v>105.83333333333334</v>
          </cell>
        </row>
        <row r="155">
          <cell r="A155" t="str">
            <v>PPRBDA01L</v>
          </cell>
          <cell r="B155" t="str">
            <v>PPRBDA</v>
          </cell>
          <cell r="C155" t="str">
            <v>BDA01</v>
          </cell>
          <cell r="D155" t="str">
            <v>BATTEMENTS D AILES</v>
          </cell>
          <cell r="E155" t="str">
            <v>PP BATTEMENTS D AILES - BDA01 - LE - LESSIVABLE</v>
          </cell>
          <cell r="F155" t="str">
            <v>LE</v>
          </cell>
          <cell r="G155" t="str">
            <v>300</v>
          </cell>
          <cell r="H155">
            <v>70</v>
          </cell>
          <cell r="I155">
            <v>2.1</v>
          </cell>
          <cell r="J155">
            <v>13.85</v>
          </cell>
          <cell r="K155">
            <v>29.085000000000001</v>
          </cell>
          <cell r="L155">
            <v>127</v>
          </cell>
          <cell r="M155">
            <v>105.83333333333334</v>
          </cell>
        </row>
        <row r="156">
          <cell r="A156" t="str">
            <v>PPRBDA02L</v>
          </cell>
          <cell r="B156" t="str">
            <v>PPRBDA</v>
          </cell>
          <cell r="C156" t="str">
            <v>BDA02</v>
          </cell>
          <cell r="D156" t="str">
            <v>BATTEMENTS D AILES</v>
          </cell>
          <cell r="E156" t="str">
            <v>PP BATTEMENTS D AILES - BDA02 - LE - LESSIVABLE</v>
          </cell>
          <cell r="F156" t="str">
            <v>LE</v>
          </cell>
          <cell r="G156" t="str">
            <v>300</v>
          </cell>
          <cell r="H156">
            <v>70</v>
          </cell>
          <cell r="I156">
            <v>2.1</v>
          </cell>
          <cell r="J156">
            <v>13.85</v>
          </cell>
          <cell r="K156">
            <v>29.085000000000001</v>
          </cell>
          <cell r="L156">
            <v>127</v>
          </cell>
          <cell r="M156">
            <v>105.83333333333334</v>
          </cell>
        </row>
        <row r="157">
          <cell r="A157" t="str">
            <v>PPRBDA03L</v>
          </cell>
          <cell r="B157" t="str">
            <v>PPRBDA</v>
          </cell>
          <cell r="C157" t="str">
            <v>BDA03</v>
          </cell>
          <cell r="D157" t="str">
            <v>BATTEMENTS D AILES</v>
          </cell>
          <cell r="E157" t="str">
            <v>PP BATTEMENTS D AILES - BDA03 - LE - LESSIVABLE</v>
          </cell>
          <cell r="F157" t="str">
            <v>LE</v>
          </cell>
          <cell r="G157" t="str">
            <v>300</v>
          </cell>
          <cell r="H157">
            <v>70</v>
          </cell>
          <cell r="I157">
            <v>2.1</v>
          </cell>
          <cell r="J157">
            <v>13.85</v>
          </cell>
          <cell r="K157">
            <v>29.085000000000001</v>
          </cell>
          <cell r="L157">
            <v>127</v>
          </cell>
          <cell r="M157">
            <v>105.83333333333334</v>
          </cell>
        </row>
        <row r="158">
          <cell r="A158" t="str">
            <v>PPRBDA04L</v>
          </cell>
          <cell r="B158" t="str">
            <v>PPRBDA</v>
          </cell>
          <cell r="C158" t="str">
            <v>BDA04</v>
          </cell>
          <cell r="D158" t="str">
            <v>BATTEMENTS D AILES</v>
          </cell>
          <cell r="E158" t="str">
            <v>PP BATTEMENTS D AILES - BDA04 - LE - LESSIVABLE</v>
          </cell>
          <cell r="F158" t="str">
            <v>LE</v>
          </cell>
          <cell r="G158" t="str">
            <v>300</v>
          </cell>
          <cell r="H158">
            <v>70</v>
          </cell>
          <cell r="I158">
            <v>2.1</v>
          </cell>
          <cell r="J158">
            <v>13.85</v>
          </cell>
          <cell r="K158">
            <v>29.085000000000001</v>
          </cell>
          <cell r="L158">
            <v>127</v>
          </cell>
          <cell r="M158">
            <v>105.83333333333334</v>
          </cell>
        </row>
        <row r="159">
          <cell r="A159" t="str">
            <v>PPRBDA05L</v>
          </cell>
          <cell r="B159" t="str">
            <v>PPRBDA</v>
          </cell>
          <cell r="C159" t="str">
            <v>BDA05</v>
          </cell>
          <cell r="D159" t="str">
            <v>BATTEMENTS D AILES</v>
          </cell>
          <cell r="E159" t="str">
            <v>PP BATTEMENTS D AILES - BDA05 - LE - LESSIVABLE</v>
          </cell>
          <cell r="F159" t="str">
            <v>LE</v>
          </cell>
          <cell r="G159" t="str">
            <v>300</v>
          </cell>
          <cell r="H159">
            <v>70</v>
          </cell>
          <cell r="I159">
            <v>2.1</v>
          </cell>
          <cell r="J159">
            <v>13.85</v>
          </cell>
          <cell r="K159">
            <v>29.085000000000001</v>
          </cell>
          <cell r="L159">
            <v>127</v>
          </cell>
          <cell r="M159">
            <v>105.83333333333334</v>
          </cell>
        </row>
        <row r="160">
          <cell r="A160" t="str">
            <v>PPRBDA06L</v>
          </cell>
          <cell r="B160" t="str">
            <v>PPRBDA</v>
          </cell>
          <cell r="C160" t="str">
            <v>BDA06</v>
          </cell>
          <cell r="D160" t="str">
            <v>BATTEMENTS D AILES</v>
          </cell>
          <cell r="E160" t="str">
            <v>PP BATTEMENTS D AILES - BDA06 - LE - LESSIVABLE</v>
          </cell>
          <cell r="F160" t="str">
            <v>LE</v>
          </cell>
          <cell r="G160" t="str">
            <v>300</v>
          </cell>
          <cell r="H160">
            <v>70</v>
          </cell>
          <cell r="I160">
            <v>2.1</v>
          </cell>
          <cell r="J160">
            <v>13.85</v>
          </cell>
          <cell r="K160">
            <v>29.085000000000001</v>
          </cell>
          <cell r="L160">
            <v>127</v>
          </cell>
          <cell r="M160">
            <v>105.83333333333334</v>
          </cell>
        </row>
        <row r="161">
          <cell r="A161" t="str">
            <v>PPRLCG01L</v>
          </cell>
          <cell r="B161" t="str">
            <v>PPRLCG</v>
          </cell>
          <cell r="C161" t="str">
            <v>LCDG01</v>
          </cell>
          <cell r="D161" t="str">
            <v>LE CHANT DES GRENOUILLES</v>
          </cell>
          <cell r="E161" t="str">
            <v>PP LE CHANT DES GRENOUILLES - LCG01 - LE - LESSIVABLE</v>
          </cell>
          <cell r="F161" t="str">
            <v>LE</v>
          </cell>
          <cell r="G161" t="str">
            <v>300</v>
          </cell>
          <cell r="H161">
            <v>70</v>
          </cell>
          <cell r="I161">
            <v>2.1</v>
          </cell>
          <cell r="J161">
            <v>13.85</v>
          </cell>
          <cell r="K161">
            <v>29.085000000000001</v>
          </cell>
          <cell r="L161">
            <v>127</v>
          </cell>
          <cell r="M161">
            <v>105.83333333333334</v>
          </cell>
        </row>
        <row r="162">
          <cell r="A162" t="str">
            <v>PPRLCG02L</v>
          </cell>
          <cell r="B162" t="str">
            <v>PPRLCG</v>
          </cell>
          <cell r="C162" t="str">
            <v>LCDG02</v>
          </cell>
          <cell r="D162" t="str">
            <v>LE CHANT DES GRENOUILLES</v>
          </cell>
          <cell r="E162" t="str">
            <v>PP LE CHANT DES GRENOUILLES - LCG02 - LE - LESSIVABLE</v>
          </cell>
          <cell r="F162" t="str">
            <v>LE</v>
          </cell>
          <cell r="G162" t="str">
            <v>300</v>
          </cell>
          <cell r="H162">
            <v>70</v>
          </cell>
          <cell r="I162">
            <v>2.1</v>
          </cell>
          <cell r="J162">
            <v>13.85</v>
          </cell>
          <cell r="K162">
            <v>29.085000000000001</v>
          </cell>
          <cell r="L162">
            <v>127</v>
          </cell>
          <cell r="M162">
            <v>105.83333333333334</v>
          </cell>
        </row>
        <row r="163">
          <cell r="A163" t="str">
            <v>PPRLCG03L</v>
          </cell>
          <cell r="B163" t="str">
            <v>PPRLCG</v>
          </cell>
          <cell r="C163" t="str">
            <v>LCDG03</v>
          </cell>
          <cell r="D163" t="str">
            <v>LE CHANT DES GRENOUILLES</v>
          </cell>
          <cell r="E163" t="str">
            <v>PP LE CHANT DES GRENOUILLES - LCG03 - LE - LESSIVABLE</v>
          </cell>
          <cell r="F163" t="str">
            <v>LE</v>
          </cell>
          <cell r="G163" t="str">
            <v>300</v>
          </cell>
          <cell r="H163">
            <v>70</v>
          </cell>
          <cell r="I163">
            <v>2.1</v>
          </cell>
          <cell r="J163">
            <v>13.85</v>
          </cell>
          <cell r="K163">
            <v>29.085000000000001</v>
          </cell>
          <cell r="L163">
            <v>127</v>
          </cell>
          <cell r="M163">
            <v>105.83333333333334</v>
          </cell>
        </row>
        <row r="164">
          <cell r="A164" t="str">
            <v>PPRLCG04L</v>
          </cell>
          <cell r="B164" t="str">
            <v>PPRLCG</v>
          </cell>
          <cell r="C164" t="str">
            <v>LCDG04</v>
          </cell>
          <cell r="D164" t="str">
            <v>LE CHANT DES GRENOUILLES</v>
          </cell>
          <cell r="E164" t="str">
            <v>PP LE CHANT DES GRENOUILLES - LCG04 - LE - LESSIVABLE</v>
          </cell>
          <cell r="F164" t="str">
            <v>LE</v>
          </cell>
          <cell r="G164" t="str">
            <v>300</v>
          </cell>
          <cell r="H164">
            <v>70</v>
          </cell>
          <cell r="I164">
            <v>2.1</v>
          </cell>
          <cell r="J164">
            <v>13.85</v>
          </cell>
          <cell r="K164">
            <v>29.085000000000001</v>
          </cell>
          <cell r="L164">
            <v>127</v>
          </cell>
          <cell r="M164">
            <v>105.83333333333334</v>
          </cell>
        </row>
        <row r="165">
          <cell r="A165" t="str">
            <v>PPRLCG05L</v>
          </cell>
          <cell r="B165" t="str">
            <v>PPRLCG</v>
          </cell>
          <cell r="C165" t="str">
            <v>LCDG05</v>
          </cell>
          <cell r="D165" t="str">
            <v>LE CHANT DES GRENOUILLES</v>
          </cell>
          <cell r="E165" t="str">
            <v>PP LE CHANT DES GRENOUILLES - LCG05 - LE - LESSIVABLE</v>
          </cell>
          <cell r="F165" t="str">
            <v>LE</v>
          </cell>
          <cell r="G165" t="str">
            <v>300</v>
          </cell>
          <cell r="H165">
            <v>70</v>
          </cell>
          <cell r="I165">
            <v>2.1</v>
          </cell>
          <cell r="J165">
            <v>13.85</v>
          </cell>
          <cell r="K165">
            <v>29.085000000000001</v>
          </cell>
          <cell r="L165">
            <v>127</v>
          </cell>
          <cell r="M165">
            <v>105.83333333333334</v>
          </cell>
        </row>
        <row r="166">
          <cell r="A166" t="str">
            <v>PPRLCG06L</v>
          </cell>
          <cell r="B166" t="str">
            <v>PPRLCG</v>
          </cell>
          <cell r="C166" t="str">
            <v>LCDG06</v>
          </cell>
          <cell r="D166" t="str">
            <v>LE CHANT DES GRENOUILLES</v>
          </cell>
          <cell r="E166" t="str">
            <v>PP LE CHANT DES GRENOUILLES - LCG06 - LE - LESSIVABLE</v>
          </cell>
          <cell r="F166" t="str">
            <v>LE</v>
          </cell>
          <cell r="G166" t="str">
            <v>300</v>
          </cell>
          <cell r="H166">
            <v>70</v>
          </cell>
          <cell r="I166">
            <v>2.1</v>
          </cell>
          <cell r="J166">
            <v>13.85</v>
          </cell>
          <cell r="K166">
            <v>29.085000000000001</v>
          </cell>
          <cell r="L166">
            <v>127</v>
          </cell>
          <cell r="M166">
            <v>105.83333333333334</v>
          </cell>
        </row>
        <row r="167">
          <cell r="A167" t="str">
            <v>PPRPCA06L</v>
          </cell>
          <cell r="B167" t="str">
            <v>PPRPCA</v>
          </cell>
          <cell r="C167" t="str">
            <v>PC06</v>
          </cell>
          <cell r="D167" t="str">
            <v>PARADIS CACHE</v>
          </cell>
          <cell r="E167" t="str">
            <v>PP PARADIS CACHE - PC06 - LE - LESSIVABLE</v>
          </cell>
          <cell r="F167" t="str">
            <v>LE</v>
          </cell>
          <cell r="G167" t="str">
            <v>300</v>
          </cell>
          <cell r="H167">
            <v>70</v>
          </cell>
          <cell r="I167">
            <v>2.1</v>
          </cell>
          <cell r="J167">
            <v>13.85</v>
          </cell>
          <cell r="K167">
            <v>29.085000000000001</v>
          </cell>
          <cell r="L167">
            <v>127</v>
          </cell>
          <cell r="M167">
            <v>105.83333333333334</v>
          </cell>
        </row>
        <row r="168">
          <cell r="A168" t="str">
            <v>PPRPCA07L</v>
          </cell>
          <cell r="B168" t="str">
            <v>PPRPCA</v>
          </cell>
          <cell r="C168" t="str">
            <v>PC07</v>
          </cell>
          <cell r="D168" t="str">
            <v>PARADIS CACHE</v>
          </cell>
          <cell r="E168" t="str">
            <v>PP PARADIS CACHE - PC07 - LE - LESSIVABLE</v>
          </cell>
          <cell r="F168" t="str">
            <v>LE</v>
          </cell>
          <cell r="G168" t="str">
            <v>300</v>
          </cell>
          <cell r="H168">
            <v>70</v>
          </cell>
          <cell r="I168">
            <v>2.1</v>
          </cell>
          <cell r="J168">
            <v>13.85</v>
          </cell>
          <cell r="K168">
            <v>29.085000000000001</v>
          </cell>
          <cell r="L168">
            <v>127</v>
          </cell>
          <cell r="M168">
            <v>105.83333333333334</v>
          </cell>
        </row>
        <row r="169">
          <cell r="A169" t="str">
            <v>PPRPCA08L</v>
          </cell>
          <cell r="B169" t="str">
            <v>PPRPCA</v>
          </cell>
          <cell r="C169" t="str">
            <v>PC08</v>
          </cell>
          <cell r="D169" t="str">
            <v>PARADIS CACHE</v>
          </cell>
          <cell r="E169" t="str">
            <v>PP PARADIS CACHE - PC08 - LE - LESSIVABLE</v>
          </cell>
          <cell r="F169" t="str">
            <v>LE</v>
          </cell>
          <cell r="G169" t="str">
            <v>300</v>
          </cell>
          <cell r="H169">
            <v>70</v>
          </cell>
          <cell r="I169">
            <v>2.1</v>
          </cell>
          <cell r="J169">
            <v>13.85</v>
          </cell>
          <cell r="K169">
            <v>29.085000000000001</v>
          </cell>
          <cell r="L169">
            <v>127</v>
          </cell>
          <cell r="M169">
            <v>105.83333333333334</v>
          </cell>
        </row>
        <row r="170">
          <cell r="A170" t="str">
            <v>PPRPCA09L</v>
          </cell>
          <cell r="B170" t="str">
            <v>PPRPCA</v>
          </cell>
          <cell r="C170" t="str">
            <v>PC09</v>
          </cell>
          <cell r="D170" t="str">
            <v>PARADIS CACHE</v>
          </cell>
          <cell r="E170" t="str">
            <v>PP PARADIS CACHE - PC09 - LE - LESSIVABLE</v>
          </cell>
          <cell r="F170" t="str">
            <v>LE</v>
          </cell>
          <cell r="G170" t="str">
            <v>300</v>
          </cell>
          <cell r="H170">
            <v>70</v>
          </cell>
          <cell r="I170">
            <v>2.1</v>
          </cell>
          <cell r="J170">
            <v>13.85</v>
          </cell>
          <cell r="K170">
            <v>29.085000000000001</v>
          </cell>
          <cell r="L170">
            <v>127</v>
          </cell>
          <cell r="M170">
            <v>105.83333333333334</v>
          </cell>
        </row>
        <row r="171">
          <cell r="A171" t="str">
            <v>PPRPCA10L</v>
          </cell>
          <cell r="B171" t="str">
            <v>PPRPCA</v>
          </cell>
          <cell r="C171" t="str">
            <v>PC10</v>
          </cell>
          <cell r="D171" t="str">
            <v>PARADIS CACHE</v>
          </cell>
          <cell r="E171" t="str">
            <v>PP PARADIS CACHE - PC10 - LE - LESSIVABLE</v>
          </cell>
          <cell r="F171" t="str">
            <v>LE</v>
          </cell>
          <cell r="G171" t="str">
            <v>300</v>
          </cell>
          <cell r="H171">
            <v>70</v>
          </cell>
          <cell r="I171">
            <v>2.1</v>
          </cell>
          <cell r="J171">
            <v>13.85</v>
          </cell>
          <cell r="K171">
            <v>29.085000000000001</v>
          </cell>
          <cell r="L171">
            <v>127</v>
          </cell>
          <cell r="M171">
            <v>105.83333333333334</v>
          </cell>
        </row>
        <row r="172">
          <cell r="A172" t="str">
            <v>PPRPCA11L</v>
          </cell>
          <cell r="B172" t="str">
            <v>PPRPCA</v>
          </cell>
          <cell r="C172" t="str">
            <v>PC11</v>
          </cell>
          <cell r="D172" t="str">
            <v>PARADIS CACHE</v>
          </cell>
          <cell r="E172" t="str">
            <v>PP PARADIS CACHE - PC11 - LE - LESSIVABLE</v>
          </cell>
          <cell r="F172" t="str">
            <v>LE</v>
          </cell>
          <cell r="G172" t="str">
            <v>300</v>
          </cell>
          <cell r="H172">
            <v>70</v>
          </cell>
          <cell r="I172">
            <v>2.1</v>
          </cell>
          <cell r="J172">
            <v>13.85</v>
          </cell>
          <cell r="K172">
            <v>29.085000000000001</v>
          </cell>
          <cell r="L172">
            <v>127</v>
          </cell>
          <cell r="M172">
            <v>105.83333333333334</v>
          </cell>
        </row>
        <row r="173">
          <cell r="A173" t="str">
            <v>PPRNSU01L</v>
          </cell>
          <cell r="B173" t="str">
            <v>PPRNSU</v>
          </cell>
          <cell r="C173" t="str">
            <v>NS01</v>
          </cell>
          <cell r="D173" t="str">
            <v>NECTAR SUCRE</v>
          </cell>
          <cell r="E173" t="str">
            <v>PP NECTAR SUCRE - NS01 - LE - LESSIVABLE</v>
          </cell>
          <cell r="F173" t="str">
            <v>LE</v>
          </cell>
          <cell r="G173" t="str">
            <v>300</v>
          </cell>
          <cell r="H173">
            <v>70</v>
          </cell>
          <cell r="I173">
            <v>2.1</v>
          </cell>
          <cell r="J173">
            <v>13.85</v>
          </cell>
          <cell r="K173">
            <v>29.085000000000001</v>
          </cell>
          <cell r="L173">
            <v>127</v>
          </cell>
          <cell r="M173">
            <v>105.83333333333334</v>
          </cell>
        </row>
        <row r="174">
          <cell r="A174" t="str">
            <v>PPRNSU02L</v>
          </cell>
          <cell r="B174" t="str">
            <v>PPRNSU</v>
          </cell>
          <cell r="C174" t="str">
            <v>NS02</v>
          </cell>
          <cell r="D174" t="str">
            <v>NECTAR SUCRE</v>
          </cell>
          <cell r="E174" t="str">
            <v>PP NECTAR SUCRE - NS02 - LE - LESSIVABLE</v>
          </cell>
          <cell r="F174" t="str">
            <v>LE</v>
          </cell>
          <cell r="G174" t="str">
            <v>300</v>
          </cell>
          <cell r="H174">
            <v>70</v>
          </cell>
          <cell r="I174">
            <v>2.1</v>
          </cell>
          <cell r="J174">
            <v>13.85</v>
          </cell>
          <cell r="K174">
            <v>29.085000000000001</v>
          </cell>
          <cell r="L174">
            <v>127</v>
          </cell>
          <cell r="M174">
            <v>105.83333333333334</v>
          </cell>
        </row>
        <row r="175">
          <cell r="A175" t="str">
            <v>PPRNSU03L</v>
          </cell>
          <cell r="B175" t="str">
            <v>PPRNSU</v>
          </cell>
          <cell r="C175" t="str">
            <v>NS03</v>
          </cell>
          <cell r="D175" t="str">
            <v>NECTAR SUCRE</v>
          </cell>
          <cell r="E175" t="str">
            <v>PP NECTAR SUCRE - NS03 - LE - LESSIVABLE</v>
          </cell>
          <cell r="F175" t="str">
            <v>LE</v>
          </cell>
          <cell r="G175" t="str">
            <v>300</v>
          </cell>
          <cell r="H175">
            <v>70</v>
          </cell>
          <cell r="I175">
            <v>2.1</v>
          </cell>
          <cell r="J175">
            <v>13.85</v>
          </cell>
          <cell r="K175">
            <v>29.085000000000001</v>
          </cell>
          <cell r="L175">
            <v>127</v>
          </cell>
          <cell r="M175">
            <v>105.83333333333334</v>
          </cell>
        </row>
        <row r="176">
          <cell r="A176" t="str">
            <v>PPRNSU04L</v>
          </cell>
          <cell r="B176" t="str">
            <v>PPRNSU</v>
          </cell>
          <cell r="C176" t="str">
            <v>NS04</v>
          </cell>
          <cell r="D176" t="str">
            <v>NECTAR SUCRE</v>
          </cell>
          <cell r="E176" t="str">
            <v>PP NECTAR SUCRE - NS04 - LE - LESSIVABLE</v>
          </cell>
          <cell r="F176" t="str">
            <v>LE</v>
          </cell>
          <cell r="G176" t="str">
            <v>300</v>
          </cell>
          <cell r="H176">
            <v>70</v>
          </cell>
          <cell r="I176">
            <v>2.1</v>
          </cell>
          <cell r="J176">
            <v>13.85</v>
          </cell>
          <cell r="K176">
            <v>29.085000000000001</v>
          </cell>
          <cell r="L176">
            <v>127</v>
          </cell>
          <cell r="M176">
            <v>105.83333333333334</v>
          </cell>
        </row>
        <row r="177">
          <cell r="A177" t="str">
            <v>PPRNSU05L</v>
          </cell>
          <cell r="B177" t="str">
            <v>PPRNSU</v>
          </cell>
          <cell r="C177" t="str">
            <v>NS05</v>
          </cell>
          <cell r="D177" t="str">
            <v>NECTAR SUCRE</v>
          </cell>
          <cell r="E177" t="str">
            <v>PP NECTAR SUCRE - NS05 - LE - LESSIVABLE</v>
          </cell>
          <cell r="F177" t="str">
            <v>LE</v>
          </cell>
          <cell r="G177" t="str">
            <v>300</v>
          </cell>
          <cell r="H177">
            <v>70</v>
          </cell>
          <cell r="I177">
            <v>2.1</v>
          </cell>
          <cell r="J177">
            <v>13.85</v>
          </cell>
          <cell r="K177">
            <v>29.085000000000001</v>
          </cell>
          <cell r="L177">
            <v>127</v>
          </cell>
          <cell r="M177">
            <v>105.83333333333334</v>
          </cell>
        </row>
        <row r="178">
          <cell r="A178" t="str">
            <v>PPRNSU06L</v>
          </cell>
          <cell r="B178" t="str">
            <v>PPRNSU</v>
          </cell>
          <cell r="C178" t="str">
            <v>NS06</v>
          </cell>
          <cell r="D178" t="str">
            <v>NECTAR SUCRE</v>
          </cell>
          <cell r="E178" t="str">
            <v>PP NECTAR SUCRE - NS06 - LE - LESSIVABLE</v>
          </cell>
          <cell r="F178" t="str">
            <v>LE</v>
          </cell>
          <cell r="G178" t="str">
            <v>300</v>
          </cell>
          <cell r="H178">
            <v>70</v>
          </cell>
          <cell r="I178">
            <v>2.1</v>
          </cell>
          <cell r="J178">
            <v>13.85</v>
          </cell>
          <cell r="K178">
            <v>29.085000000000001</v>
          </cell>
          <cell r="L178">
            <v>127</v>
          </cell>
          <cell r="M178">
            <v>105.83333333333334</v>
          </cell>
        </row>
        <row r="180">
          <cell r="A180" t="str">
            <v>PPRA4SAUL</v>
          </cell>
          <cell r="E180" t="str">
            <v>A4 PAPIER PEINT SAUVAGE LESSIVABLE</v>
          </cell>
          <cell r="G180">
            <v>29.7</v>
          </cell>
          <cell r="H180">
            <v>21</v>
          </cell>
          <cell r="I180">
            <v>6.2369999999999995E-2</v>
          </cell>
          <cell r="J180">
            <v>13.85</v>
          </cell>
          <cell r="K180">
            <v>0.86382449999999988</v>
          </cell>
          <cell r="L180">
            <v>4</v>
          </cell>
          <cell r="M180">
            <v>3.3333333333333335</v>
          </cell>
        </row>
        <row r="181">
          <cell r="A181" t="str">
            <v>PPRBA4SAUVL</v>
          </cell>
          <cell r="E181" t="str">
            <v>BOITE A4 PP ARCH SAUVAGE LESSIVABLE (45 Variations)</v>
          </cell>
          <cell r="F181" t="str">
            <v>A4</v>
          </cell>
          <cell r="G181">
            <v>29.7</v>
          </cell>
          <cell r="H181">
            <v>21</v>
          </cell>
          <cell r="I181">
            <v>6.2369999999999995E-2</v>
          </cell>
          <cell r="J181">
            <v>13.85</v>
          </cell>
          <cell r="K181">
            <v>39.61</v>
          </cell>
          <cell r="L181">
            <v>75</v>
          </cell>
          <cell r="M181">
            <v>62.5</v>
          </cell>
        </row>
        <row r="183">
          <cell r="A183" t="str">
            <v>PPRSML</v>
          </cell>
          <cell r="F183" t="str">
            <v>SUR-MESURE</v>
          </cell>
          <cell r="J183">
            <v>20.383269415148611</v>
          </cell>
          <cell r="K183">
            <v>20.383269415148611</v>
          </cell>
          <cell r="L183">
            <v>81</v>
          </cell>
          <cell r="M183">
            <v>67.5</v>
          </cell>
        </row>
        <row r="185">
          <cell r="D185" t="str">
            <v>SUR MERSURE</v>
          </cell>
          <cell r="F185" t="str">
            <v xml:space="preserve"> METRE LINEAIRE</v>
          </cell>
        </row>
        <row r="186">
          <cell r="A186" t="str">
            <v>PPRSMCCA01L</v>
          </cell>
          <cell r="B186" t="str">
            <v>PPRCAC</v>
          </cell>
          <cell r="C186" t="str">
            <v>CC01</v>
          </cell>
          <cell r="D186" t="str">
            <v>CACHE-CACHE</v>
          </cell>
          <cell r="E186" t="str">
            <v>SM CACHE-CACHE - CC01 -  METRE LINEAIRE - LESSIVABLE</v>
          </cell>
          <cell r="J186">
            <v>20.383269415148611</v>
          </cell>
          <cell r="K186">
            <v>20.383269415148611</v>
          </cell>
          <cell r="L186">
            <v>81</v>
          </cell>
          <cell r="M186">
            <v>67.5</v>
          </cell>
        </row>
        <row r="187">
          <cell r="A187" t="str">
            <v>PPRSMCCA02L</v>
          </cell>
          <cell r="B187" t="str">
            <v>PPRCAC</v>
          </cell>
          <cell r="C187" t="str">
            <v>CC02</v>
          </cell>
          <cell r="D187" t="str">
            <v>CACHE-CACHE</v>
          </cell>
          <cell r="E187" t="str">
            <v>SM CACHE-CACHE - CC02 -  METRE LINEAIRE - LESSIVABLE</v>
          </cell>
          <cell r="J187">
            <v>20.383269415148611</v>
          </cell>
          <cell r="K187">
            <v>20.383269415148611</v>
          </cell>
          <cell r="L187">
            <v>81</v>
          </cell>
          <cell r="M187">
            <v>67.5</v>
          </cell>
        </row>
        <row r="188">
          <cell r="A188" t="str">
            <v>PPRSMCCA03L</v>
          </cell>
          <cell r="B188" t="str">
            <v>PPRCAC</v>
          </cell>
          <cell r="C188" t="str">
            <v>CC03</v>
          </cell>
          <cell r="D188" t="str">
            <v>CACHE-CACHE</v>
          </cell>
          <cell r="E188" t="str">
            <v>SM CACHE-CACHE - CC03 -  METRE LINEAIRE - LESSIVABLE</v>
          </cell>
          <cell r="J188">
            <v>20.383269415148611</v>
          </cell>
          <cell r="K188">
            <v>20.383269415148611</v>
          </cell>
          <cell r="L188">
            <v>81</v>
          </cell>
          <cell r="M188">
            <v>67.5</v>
          </cell>
        </row>
        <row r="189">
          <cell r="A189" t="str">
            <v>PPRSMCCA04L</v>
          </cell>
          <cell r="B189" t="str">
            <v>PPRCAC</v>
          </cell>
          <cell r="C189" t="str">
            <v>CC04</v>
          </cell>
          <cell r="D189" t="str">
            <v>CACHE-CACHE</v>
          </cell>
          <cell r="E189" t="str">
            <v>SM CACHE-CACHE - CC04 -  METRE LINEAIRE - LESSIVABLE</v>
          </cell>
          <cell r="J189">
            <v>20.383269415148611</v>
          </cell>
          <cell r="K189">
            <v>20.383269415148611</v>
          </cell>
          <cell r="L189">
            <v>81</v>
          </cell>
          <cell r="M189">
            <v>67.5</v>
          </cell>
        </row>
        <row r="190">
          <cell r="A190" t="str">
            <v>PPRSMCCA05L</v>
          </cell>
          <cell r="B190" t="str">
            <v>PPRCAC</v>
          </cell>
          <cell r="C190" t="str">
            <v>CC05</v>
          </cell>
          <cell r="D190" t="str">
            <v>CACHE-CACHE</v>
          </cell>
          <cell r="E190" t="str">
            <v>SM CACHE-CACHE - CC05 -  METRE LINEAIRE - LESSIVABLE</v>
          </cell>
          <cell r="J190">
            <v>20.383269415148611</v>
          </cell>
          <cell r="K190">
            <v>20.383269415148611</v>
          </cell>
          <cell r="L190">
            <v>81</v>
          </cell>
          <cell r="M190">
            <v>67.5</v>
          </cell>
        </row>
        <row r="191">
          <cell r="A191" t="str">
            <v>PPRSMCCA06L</v>
          </cell>
          <cell r="B191" t="str">
            <v>PPRCAC</v>
          </cell>
          <cell r="C191" t="str">
            <v>CC06</v>
          </cell>
          <cell r="D191" t="str">
            <v>CACHE-CACHE</v>
          </cell>
          <cell r="E191" t="str">
            <v>SM CACHE-CACHE - CC06 -  METRE LINEAIRE - LESSIVABLE</v>
          </cell>
          <cell r="J191">
            <v>20.383269415148611</v>
          </cell>
          <cell r="K191">
            <v>20.383269415148611</v>
          </cell>
          <cell r="L191">
            <v>81</v>
          </cell>
          <cell r="M191">
            <v>67.5</v>
          </cell>
        </row>
        <row r="192">
          <cell r="A192" t="str">
            <v>PPRSMNSU01L</v>
          </cell>
          <cell r="B192" t="str">
            <v>PPRNES</v>
          </cell>
          <cell r="C192" t="str">
            <v>NS01</v>
          </cell>
          <cell r="D192" t="str">
            <v>NECTAR SUCRE</v>
          </cell>
          <cell r="E192" t="str">
            <v>SM NECTAR SUCRE - NS01 -  METRE LINEAIRE - LESSIVABLE</v>
          </cell>
          <cell r="J192">
            <v>20.383269415148611</v>
          </cell>
          <cell r="K192">
            <v>20.383269415148611</v>
          </cell>
          <cell r="L192">
            <v>81</v>
          </cell>
          <cell r="M192">
            <v>67.5</v>
          </cell>
        </row>
        <row r="193">
          <cell r="A193" t="str">
            <v>PPRSMNSU02L</v>
          </cell>
          <cell r="B193" t="str">
            <v>PPRNES</v>
          </cell>
          <cell r="C193" t="str">
            <v>NS02</v>
          </cell>
          <cell r="D193" t="str">
            <v>NECTAR SUCRE</v>
          </cell>
          <cell r="E193" t="str">
            <v>SM NECTAR SUCRE - NS02 -  METRE LINEAIRE - LESSIVABLE</v>
          </cell>
          <cell r="J193">
            <v>20.383269415148611</v>
          </cell>
          <cell r="K193">
            <v>20.383269415148611</v>
          </cell>
          <cell r="L193">
            <v>81</v>
          </cell>
          <cell r="M193">
            <v>67.5</v>
          </cell>
        </row>
        <row r="194">
          <cell r="A194" t="str">
            <v>PPRSMNSU03L</v>
          </cell>
          <cell r="B194" t="str">
            <v>PPRNES</v>
          </cell>
          <cell r="C194" t="str">
            <v>NS03</v>
          </cell>
          <cell r="D194" t="str">
            <v>NECTAR SUCRE</v>
          </cell>
          <cell r="E194" t="str">
            <v>SM NECTAR SUCRE - NS03 -  METRE LINEAIRE - LESSIVABLE</v>
          </cell>
          <cell r="J194">
            <v>20.383269415148611</v>
          </cell>
          <cell r="K194">
            <v>20.383269415148611</v>
          </cell>
          <cell r="L194">
            <v>81</v>
          </cell>
          <cell r="M194">
            <v>67.5</v>
          </cell>
        </row>
        <row r="195">
          <cell r="A195" t="str">
            <v>PPRSMNSU04L</v>
          </cell>
          <cell r="B195" t="str">
            <v>PPRNES</v>
          </cell>
          <cell r="C195" t="str">
            <v>NS04</v>
          </cell>
          <cell r="D195" t="str">
            <v>NECTAR SUCRE</v>
          </cell>
          <cell r="E195" t="str">
            <v>SM NECTAR SUCRE - NS04 -  METRE LINEAIRE - LESSIVABLE</v>
          </cell>
          <cell r="J195">
            <v>20.383269415148611</v>
          </cell>
          <cell r="K195">
            <v>20.383269415148611</v>
          </cell>
          <cell r="L195">
            <v>81</v>
          </cell>
          <cell r="M195">
            <v>67.5</v>
          </cell>
        </row>
        <row r="196">
          <cell r="A196" t="str">
            <v>PPRSMNSU05L</v>
          </cell>
          <cell r="B196" t="str">
            <v>PPRNES</v>
          </cell>
          <cell r="C196" t="str">
            <v>NS05</v>
          </cell>
          <cell r="D196" t="str">
            <v>NECTAR SUCRE</v>
          </cell>
          <cell r="E196" t="str">
            <v>SM NECTAR SUCRE - NS05 -  METRE LINEAIRE - LESSIVABLE</v>
          </cell>
          <cell r="J196">
            <v>20.383269415148611</v>
          </cell>
          <cell r="K196">
            <v>20.383269415148611</v>
          </cell>
          <cell r="L196">
            <v>81</v>
          </cell>
          <cell r="M196">
            <v>67.5</v>
          </cell>
        </row>
        <row r="197">
          <cell r="A197" t="str">
            <v>PPRSMNSU06L</v>
          </cell>
          <cell r="B197" t="str">
            <v>PPRNES</v>
          </cell>
          <cell r="C197" t="str">
            <v>NS06</v>
          </cell>
          <cell r="D197" t="str">
            <v>NECTAR SUCRE</v>
          </cell>
          <cell r="E197" t="str">
            <v>SM NECTAR SUCRE - NS06 -  METRE LINEAIRE - LESSIVABLE</v>
          </cell>
          <cell r="J197">
            <v>20.383269415148611</v>
          </cell>
          <cell r="K197">
            <v>20.383269415148611</v>
          </cell>
          <cell r="L197">
            <v>81</v>
          </cell>
          <cell r="M197">
            <v>67.5</v>
          </cell>
        </row>
        <row r="198">
          <cell r="A198" t="str">
            <v>PPRSMBMA01L</v>
          </cell>
          <cell r="B198" t="str">
            <v>PPRBAM</v>
          </cell>
          <cell r="C198" t="str">
            <v>BM01</v>
          </cell>
          <cell r="D198" t="str">
            <v>BALLET MARIN</v>
          </cell>
          <cell r="E198" t="str">
            <v>SM BALLET MARIN - BM01 -  METRE LINEAIRE - LESSIVABLE</v>
          </cell>
          <cell r="J198">
            <v>20.383269415148611</v>
          </cell>
          <cell r="K198">
            <v>20.383269415148611</v>
          </cell>
          <cell r="L198">
            <v>81</v>
          </cell>
          <cell r="M198">
            <v>67.5</v>
          </cell>
        </row>
        <row r="199">
          <cell r="A199" t="str">
            <v>PPRSMBMA02L</v>
          </cell>
          <cell r="B199" t="str">
            <v>PPRBAM</v>
          </cell>
          <cell r="C199" t="str">
            <v>BM02</v>
          </cell>
          <cell r="D199" t="str">
            <v>BALLET MARIN</v>
          </cell>
          <cell r="E199" t="str">
            <v>SM BALLET MARIN - BM02 -  METRE LINEAIRE - LESSIVABLE</v>
          </cell>
          <cell r="J199">
            <v>20.383269415148611</v>
          </cell>
          <cell r="K199">
            <v>20.383269415148611</v>
          </cell>
          <cell r="L199">
            <v>81</v>
          </cell>
          <cell r="M199">
            <v>67.5</v>
          </cell>
        </row>
        <row r="200">
          <cell r="A200" t="str">
            <v>PPRSMBMA03L</v>
          </cell>
          <cell r="B200" t="str">
            <v>PPRBAM</v>
          </cell>
          <cell r="C200" t="str">
            <v>BM03</v>
          </cell>
          <cell r="D200" t="str">
            <v>BALLET MARIN</v>
          </cell>
          <cell r="E200" t="str">
            <v>SM BALLET MARIN - BM03 -  METRE LINEAIRE - LESSIVABLE</v>
          </cell>
          <cell r="J200">
            <v>20.383269415148611</v>
          </cell>
          <cell r="K200">
            <v>20.383269415148611</v>
          </cell>
          <cell r="L200">
            <v>81</v>
          </cell>
          <cell r="M200">
            <v>67.5</v>
          </cell>
        </row>
        <row r="201">
          <cell r="A201" t="str">
            <v>PPRSMBMA04L</v>
          </cell>
          <cell r="B201" t="str">
            <v>PPRBAM</v>
          </cell>
          <cell r="C201" t="str">
            <v>BM04</v>
          </cell>
          <cell r="D201" t="str">
            <v>BALLET MARIN</v>
          </cell>
          <cell r="E201" t="str">
            <v>SM BALLET MARIN - BM04 -  METRE LINEAIRE - LESSIVABLE</v>
          </cell>
          <cell r="J201">
            <v>20.383269415148611</v>
          </cell>
          <cell r="K201">
            <v>20.383269415148611</v>
          </cell>
          <cell r="L201">
            <v>81</v>
          </cell>
          <cell r="M201">
            <v>67.5</v>
          </cell>
        </row>
        <row r="202">
          <cell r="A202" t="str">
            <v>PPRSMBMA05L</v>
          </cell>
          <cell r="B202" t="str">
            <v>PPRBAM</v>
          </cell>
          <cell r="C202" t="str">
            <v>BM05</v>
          </cell>
          <cell r="D202" t="str">
            <v>BALLET MARIN</v>
          </cell>
          <cell r="E202" t="str">
            <v>SM BALLET MARIN - BM05 -  METRE LINEAIRE - LESSIVABLE</v>
          </cell>
          <cell r="J202">
            <v>20.383269415148611</v>
          </cell>
          <cell r="K202">
            <v>20.383269415148611</v>
          </cell>
          <cell r="L202">
            <v>81</v>
          </cell>
          <cell r="M202">
            <v>67.5</v>
          </cell>
        </row>
        <row r="203">
          <cell r="A203" t="str">
            <v>PPRSMBMA06L</v>
          </cell>
          <cell r="B203" t="str">
            <v>PPRBAM</v>
          </cell>
          <cell r="C203" t="str">
            <v>BM06</v>
          </cell>
          <cell r="D203" t="str">
            <v>BALLET MARIN</v>
          </cell>
          <cell r="E203" t="str">
            <v>SM BALLET MARIN - BM06 -  METRE LINEAIRE - LESSIVABLE</v>
          </cell>
          <cell r="J203">
            <v>20.383269415148611</v>
          </cell>
          <cell r="K203">
            <v>20.383269415148611</v>
          </cell>
          <cell r="L203">
            <v>81</v>
          </cell>
          <cell r="M203">
            <v>67.5</v>
          </cell>
        </row>
        <row r="204">
          <cell r="A204" t="str">
            <v>PPRSMBDA01L</v>
          </cell>
          <cell r="B204" t="str">
            <v>PPRBDA</v>
          </cell>
          <cell r="C204" t="str">
            <v>BDA01</v>
          </cell>
          <cell r="D204" t="str">
            <v>BATTEMENTS D AILES</v>
          </cell>
          <cell r="E204" t="str">
            <v>SM BATTEMENTS D AILES - BDA01 -  METRE LINEAIRE - LESSIVABLE</v>
          </cell>
          <cell r="J204">
            <v>20.383269415148611</v>
          </cell>
          <cell r="K204">
            <v>20.383269415148611</v>
          </cell>
          <cell r="L204">
            <v>81</v>
          </cell>
          <cell r="M204">
            <v>67.5</v>
          </cell>
        </row>
        <row r="205">
          <cell r="A205" t="str">
            <v>PPRSMBDA02L</v>
          </cell>
          <cell r="B205" t="str">
            <v>PPRBDA</v>
          </cell>
          <cell r="C205" t="str">
            <v>BDA02</v>
          </cell>
          <cell r="D205" t="str">
            <v>BATTEMENTS D AILES</v>
          </cell>
          <cell r="E205" t="str">
            <v>SM BATTEMENTS D AILES - BDA02 -  METRE LINEAIRE - LESSIVABLE</v>
          </cell>
          <cell r="J205">
            <v>20.383269415148611</v>
          </cell>
          <cell r="K205">
            <v>20.383269415148611</v>
          </cell>
          <cell r="L205">
            <v>81</v>
          </cell>
          <cell r="M205">
            <v>67.5</v>
          </cell>
        </row>
        <row r="206">
          <cell r="A206" t="str">
            <v>PPRSMBDA03L</v>
          </cell>
          <cell r="B206" t="str">
            <v>PPRBDA</v>
          </cell>
          <cell r="C206" t="str">
            <v>BDA03</v>
          </cell>
          <cell r="D206" t="str">
            <v>BATTEMENTS D AILES</v>
          </cell>
          <cell r="E206" t="str">
            <v>SM BATTEMENTS D AILES - BDA03 -  METRE LINEAIRE - LESSIVABLE</v>
          </cell>
          <cell r="J206">
            <v>20.383269415148611</v>
          </cell>
          <cell r="K206">
            <v>20.383269415148611</v>
          </cell>
          <cell r="L206">
            <v>81</v>
          </cell>
          <cell r="M206">
            <v>67.5</v>
          </cell>
        </row>
        <row r="207">
          <cell r="A207" t="str">
            <v>PPRSMBDA04L</v>
          </cell>
          <cell r="B207" t="str">
            <v>PPRBDA</v>
          </cell>
          <cell r="C207" t="str">
            <v>BDA04</v>
          </cell>
          <cell r="D207" t="str">
            <v>BATTEMENTS D AILES</v>
          </cell>
          <cell r="E207" t="str">
            <v>SM BATTEMENTS D AILES - BDA04 -  METRE LINEAIRE - LESSIVABLE</v>
          </cell>
          <cell r="J207">
            <v>20.383269415148611</v>
          </cell>
          <cell r="K207">
            <v>20.383269415148611</v>
          </cell>
          <cell r="L207">
            <v>81</v>
          </cell>
          <cell r="M207">
            <v>67.5</v>
          </cell>
        </row>
        <row r="208">
          <cell r="A208" t="str">
            <v>PPRSMBDA05L</v>
          </cell>
          <cell r="B208" t="str">
            <v>PPRBDA</v>
          </cell>
          <cell r="C208" t="str">
            <v>BDA05</v>
          </cell>
          <cell r="D208" t="str">
            <v>BATTEMENTS D AILES</v>
          </cell>
          <cell r="E208" t="str">
            <v>SM BATTEMENTS D AILES - BDA05 -  METRE LINEAIRE - LESSIVABLE</v>
          </cell>
          <cell r="J208">
            <v>20.383269415148611</v>
          </cell>
          <cell r="K208">
            <v>20.383269415148611</v>
          </cell>
          <cell r="L208">
            <v>81</v>
          </cell>
          <cell r="M208">
            <v>67.5</v>
          </cell>
        </row>
        <row r="209">
          <cell r="A209" t="str">
            <v>PPRSMBDA06L</v>
          </cell>
          <cell r="B209" t="str">
            <v>PPRBDA</v>
          </cell>
          <cell r="C209" t="str">
            <v>BDA06</v>
          </cell>
          <cell r="D209" t="str">
            <v>BATTEMENTS D AILES</v>
          </cell>
          <cell r="E209" t="str">
            <v>SM BATTEMENTS D AILES - BDA06 -  METRE LINEAIRE - LESSIVABLE</v>
          </cell>
          <cell r="J209">
            <v>20.383269415148611</v>
          </cell>
          <cell r="K209">
            <v>20.383269415148611</v>
          </cell>
          <cell r="L209">
            <v>81</v>
          </cell>
          <cell r="M209">
            <v>67.5</v>
          </cell>
        </row>
        <row r="210">
          <cell r="A210" t="str">
            <v>PPRSMEPR01L</v>
          </cell>
          <cell r="B210" t="str">
            <v>PPREPR</v>
          </cell>
          <cell r="C210" t="str">
            <v>EPR01</v>
          </cell>
          <cell r="D210" t="str">
            <v>EAUX PROFONDES</v>
          </cell>
          <cell r="E210" t="str">
            <v>SM EAUX PROFONDES - EPR01 -  METRE LINEAIRE - LESSIVABLE</v>
          </cell>
          <cell r="J210">
            <v>20.383269415148611</v>
          </cell>
          <cell r="K210">
            <v>20.383269415148611</v>
          </cell>
          <cell r="L210">
            <v>81</v>
          </cell>
          <cell r="M210">
            <v>67.5</v>
          </cell>
        </row>
        <row r="211">
          <cell r="A211" t="str">
            <v>PPRSMEPR02L</v>
          </cell>
          <cell r="B211" t="str">
            <v>PPREPR</v>
          </cell>
          <cell r="C211" t="str">
            <v>EPR02</v>
          </cell>
          <cell r="D211" t="str">
            <v>EAUX PROFONDES</v>
          </cell>
          <cell r="E211" t="str">
            <v>SM EAUX PROFONDES - EPR02 -  METRE LINEAIRE - LESSIVABLE</v>
          </cell>
          <cell r="J211">
            <v>20.383269415148611</v>
          </cell>
          <cell r="K211">
            <v>20.383269415148611</v>
          </cell>
          <cell r="L211">
            <v>81</v>
          </cell>
          <cell r="M211">
            <v>67.5</v>
          </cell>
        </row>
        <row r="212">
          <cell r="A212" t="str">
            <v>PPRSMEPR03L</v>
          </cell>
          <cell r="B212" t="str">
            <v>PPREPR</v>
          </cell>
          <cell r="C212" t="str">
            <v>EPR03</v>
          </cell>
          <cell r="D212" t="str">
            <v>EAUX PROFONDES</v>
          </cell>
          <cell r="E212" t="str">
            <v>SM EAUX PROFONDES - EPR03 -  METRE LINEAIRE - LESSIVABLE</v>
          </cell>
          <cell r="J212">
            <v>20.383269415148611</v>
          </cell>
          <cell r="K212">
            <v>20.383269415148611</v>
          </cell>
          <cell r="L212">
            <v>81</v>
          </cell>
          <cell r="M212">
            <v>67.5</v>
          </cell>
        </row>
        <row r="213">
          <cell r="A213" t="str">
            <v>PPRSMEPR04L</v>
          </cell>
          <cell r="B213" t="str">
            <v>PPREPR</v>
          </cell>
          <cell r="C213" t="str">
            <v>EPR04</v>
          </cell>
          <cell r="D213" t="str">
            <v>EAUX PROFONDES</v>
          </cell>
          <cell r="E213" t="str">
            <v>SM EAUX PROFONDES - EPR04 -  METRE LINEAIRE - LESSIVABLE</v>
          </cell>
          <cell r="J213">
            <v>20.383269415148611</v>
          </cell>
          <cell r="K213">
            <v>20.383269415148611</v>
          </cell>
          <cell r="L213">
            <v>81</v>
          </cell>
          <cell r="M213">
            <v>67.5</v>
          </cell>
        </row>
        <row r="214">
          <cell r="A214" t="str">
            <v>PPRSMEPR05L</v>
          </cell>
          <cell r="B214" t="str">
            <v>PPREPR</v>
          </cell>
          <cell r="C214" t="str">
            <v>EPR05</v>
          </cell>
          <cell r="D214" t="str">
            <v>EAUX PROFONDES</v>
          </cell>
          <cell r="E214" t="str">
            <v>SM EAUX PROFONDES - EPR05 -  METRE LINEAIRE - LESSIVABLE</v>
          </cell>
          <cell r="J214">
            <v>20.383269415148611</v>
          </cell>
          <cell r="K214">
            <v>20.383269415148611</v>
          </cell>
          <cell r="L214">
            <v>81</v>
          </cell>
          <cell r="M214">
            <v>67.5</v>
          </cell>
        </row>
        <row r="215">
          <cell r="A215" t="str">
            <v>PPRSMEPR06L</v>
          </cell>
          <cell r="B215" t="str">
            <v>PPREPR</v>
          </cell>
          <cell r="C215" t="str">
            <v>EPR06</v>
          </cell>
          <cell r="D215" t="str">
            <v>EAUX PROFONDES</v>
          </cell>
          <cell r="E215" t="str">
            <v>SM EAUX PROFONDES - EPR06 -  METRE LINEAIRE - LESSIVABLE</v>
          </cell>
          <cell r="J215">
            <v>20.383269415148611</v>
          </cell>
          <cell r="K215">
            <v>20.383269415148611</v>
          </cell>
          <cell r="L215">
            <v>81</v>
          </cell>
          <cell r="M215">
            <v>67.5</v>
          </cell>
        </row>
        <row r="216">
          <cell r="A216" t="str">
            <v>PPRSMLCG01L</v>
          </cell>
          <cell r="B216" t="str">
            <v>PPRLCG</v>
          </cell>
          <cell r="C216" t="str">
            <v>LCDG01</v>
          </cell>
          <cell r="D216" t="str">
            <v>LE CHANT DES GRENOUILLES</v>
          </cell>
          <cell r="E216" t="str">
            <v>SM LE CHANT DES GRENOUILLES - LCDG01 -  METRE LINEAIRE - LESSIVABLE</v>
          </cell>
          <cell r="J216">
            <v>20.383269415148611</v>
          </cell>
          <cell r="K216">
            <v>20.383269415148611</v>
          </cell>
          <cell r="L216">
            <v>81</v>
          </cell>
          <cell r="M216">
            <v>67.5</v>
          </cell>
        </row>
        <row r="217">
          <cell r="A217" t="str">
            <v>PPRSMLCG02L</v>
          </cell>
          <cell r="B217" t="str">
            <v>PPRLCG</v>
          </cell>
          <cell r="C217" t="str">
            <v>LCDG02</v>
          </cell>
          <cell r="D217" t="str">
            <v>LE CHANT DES GRENOUILLES</v>
          </cell>
          <cell r="E217" t="str">
            <v>SM LE CHANT DES GRENOUILLES - LCDG02 -  METRE LINEAIRE - LESSIVABLE</v>
          </cell>
          <cell r="J217">
            <v>20.383269415148611</v>
          </cell>
          <cell r="K217">
            <v>20.383269415148611</v>
          </cell>
          <cell r="L217">
            <v>81</v>
          </cell>
          <cell r="M217">
            <v>67.5</v>
          </cell>
        </row>
        <row r="218">
          <cell r="A218" t="str">
            <v>PPRSMLCG03L</v>
          </cell>
          <cell r="B218" t="str">
            <v>PPRLCG</v>
          </cell>
          <cell r="C218" t="str">
            <v>LCDG03</v>
          </cell>
          <cell r="D218" t="str">
            <v>LE CHANT DES GRENOUILLES</v>
          </cell>
          <cell r="E218" t="str">
            <v>SM LE CHANT DES GRENOUILLES - LCDG03 -  METRE LINEAIRE - LESSIVABLE</v>
          </cell>
          <cell r="J218">
            <v>20.383269415148611</v>
          </cell>
          <cell r="K218">
            <v>20.383269415148611</v>
          </cell>
          <cell r="L218">
            <v>81</v>
          </cell>
          <cell r="M218">
            <v>67.5</v>
          </cell>
        </row>
        <row r="219">
          <cell r="A219" t="str">
            <v>PPRSMLCG04L</v>
          </cell>
          <cell r="B219" t="str">
            <v>PPRLCG</v>
          </cell>
          <cell r="C219" t="str">
            <v>LCDG04</v>
          </cell>
          <cell r="D219" t="str">
            <v>LE CHANT DES GRENOUILLES</v>
          </cell>
          <cell r="E219" t="str">
            <v>SM LE CHANT DES GRENOUILLES - LCDG04 -  METRE LINEAIRE - LESSIVABLE</v>
          </cell>
          <cell r="J219">
            <v>20.383269415148611</v>
          </cell>
          <cell r="K219">
            <v>20.383269415148611</v>
          </cell>
          <cell r="L219">
            <v>81</v>
          </cell>
          <cell r="M219">
            <v>67.5</v>
          </cell>
        </row>
        <row r="220">
          <cell r="A220" t="str">
            <v>PPRSMLCG05L</v>
          </cell>
          <cell r="B220" t="str">
            <v>PPRLCG</v>
          </cell>
          <cell r="C220" t="str">
            <v>LCDG05</v>
          </cell>
          <cell r="D220" t="str">
            <v>LE CHANT DES GRENOUILLES</v>
          </cell>
          <cell r="E220" t="str">
            <v>SM LE CHANT DES GRENOUILLES - LCDG05 -  METRE LINEAIRE - LESSIVABLE</v>
          </cell>
          <cell r="J220">
            <v>20.383269415148611</v>
          </cell>
          <cell r="K220">
            <v>20.383269415148611</v>
          </cell>
          <cell r="L220">
            <v>81</v>
          </cell>
          <cell r="M220">
            <v>67.5</v>
          </cell>
        </row>
        <row r="221">
          <cell r="A221" t="str">
            <v>PPRSMLCG06L</v>
          </cell>
          <cell r="B221" t="str">
            <v>PPRLCG</v>
          </cell>
          <cell r="C221" t="str">
            <v>LCDG06</v>
          </cell>
          <cell r="D221" t="str">
            <v>LE CHANT DES GRENOUILLES</v>
          </cell>
          <cell r="E221" t="str">
            <v>SM LE CHANT DES GRENOUILLES - LCDG06 -  METRE LINEAIRE - LESSIVABLE</v>
          </cell>
          <cell r="J221">
            <v>20.383269415148611</v>
          </cell>
          <cell r="K221">
            <v>20.383269415148611</v>
          </cell>
          <cell r="L221">
            <v>81</v>
          </cell>
          <cell r="M221">
            <v>67.5</v>
          </cell>
        </row>
        <row r="222">
          <cell r="A222" t="str">
            <v>PPRSMPCA06L</v>
          </cell>
          <cell r="B222" t="str">
            <v>PPRPCA</v>
          </cell>
          <cell r="C222" t="str">
            <v>PC06</v>
          </cell>
          <cell r="D222" t="str">
            <v>PARADIS CACHE</v>
          </cell>
          <cell r="E222" t="str">
            <v>SM PARADIS CACHE - PC06 -  METRE LINEAIRE - LESSIVABLE</v>
          </cell>
          <cell r="J222">
            <v>20.383269415148611</v>
          </cell>
          <cell r="K222">
            <v>20.383269415148611</v>
          </cell>
          <cell r="L222">
            <v>81</v>
          </cell>
          <cell r="M222">
            <v>67.5</v>
          </cell>
        </row>
        <row r="223">
          <cell r="A223" t="str">
            <v>PPRSMPCA07L</v>
          </cell>
          <cell r="B223" t="str">
            <v>PPRPCA</v>
          </cell>
          <cell r="C223" t="str">
            <v>PC07</v>
          </cell>
          <cell r="D223" t="str">
            <v>PARADIS CACHE</v>
          </cell>
          <cell r="E223" t="str">
            <v>SM PARADIS CACHE - PC07 -  METRE LINEAIRE - LESSIVABLE</v>
          </cell>
          <cell r="J223">
            <v>20.383269415148611</v>
          </cell>
          <cell r="K223">
            <v>20.383269415148611</v>
          </cell>
          <cell r="L223">
            <v>81</v>
          </cell>
          <cell r="M223">
            <v>67.5</v>
          </cell>
        </row>
        <row r="224">
          <cell r="A224" t="str">
            <v>PPRSMPCA08L</v>
          </cell>
          <cell r="B224" t="str">
            <v>PPRPCA</v>
          </cell>
          <cell r="C224" t="str">
            <v>PC08</v>
          </cell>
          <cell r="D224" t="str">
            <v>PARADIS CACHE</v>
          </cell>
          <cell r="E224" t="str">
            <v>SM PARADIS CACHE - PC08 -  METRE LINEAIRE - LESSIVABLE</v>
          </cell>
          <cell r="J224">
            <v>20.383269415148611</v>
          </cell>
          <cell r="K224">
            <v>20.383269415148611</v>
          </cell>
          <cell r="L224">
            <v>81</v>
          </cell>
          <cell r="M224">
            <v>67.5</v>
          </cell>
        </row>
        <row r="225">
          <cell r="A225" t="str">
            <v>PPRSMPCA09L</v>
          </cell>
          <cell r="B225" t="str">
            <v>PPRPCA</v>
          </cell>
          <cell r="C225" t="str">
            <v>PC09</v>
          </cell>
          <cell r="D225" t="str">
            <v>PARADIS CACHE</v>
          </cell>
          <cell r="E225" t="str">
            <v>SM PARADIS CACHE - PC09 -  METRE LINEAIRE - LESSIVABLE</v>
          </cell>
          <cell r="J225">
            <v>20.383269415148611</v>
          </cell>
          <cell r="K225">
            <v>20.383269415148611</v>
          </cell>
          <cell r="L225">
            <v>81</v>
          </cell>
          <cell r="M225">
            <v>67.5</v>
          </cell>
        </row>
        <row r="226">
          <cell r="A226" t="str">
            <v>PPRSMPCA10L</v>
          </cell>
          <cell r="B226" t="str">
            <v>PPRPCA</v>
          </cell>
          <cell r="C226" t="str">
            <v>PC10</v>
          </cell>
          <cell r="D226" t="str">
            <v>PARADIS CACHE</v>
          </cell>
          <cell r="E226" t="str">
            <v>SM PARADIS CACHE - PC10 -  METRE LINEAIRE - LESSIVABLE</v>
          </cell>
          <cell r="J226">
            <v>20.383269415148611</v>
          </cell>
          <cell r="K226">
            <v>20.383269415148611</v>
          </cell>
          <cell r="L226">
            <v>81</v>
          </cell>
          <cell r="M226">
            <v>67.5</v>
          </cell>
        </row>
        <row r="227">
          <cell r="A227" t="str">
            <v>PPRSMPCA11L</v>
          </cell>
          <cell r="B227" t="str">
            <v>PPRPCA</v>
          </cell>
          <cell r="C227" t="str">
            <v>PC11</v>
          </cell>
          <cell r="D227" t="str">
            <v>PARADIS CACHE</v>
          </cell>
          <cell r="E227" t="str">
            <v>SM PARADIS CACHE - PC11 -  METRE LINEAIRE - LESSIVABLE</v>
          </cell>
          <cell r="J227">
            <v>20.383269415148611</v>
          </cell>
          <cell r="K227">
            <v>20.383269415148611</v>
          </cell>
          <cell r="L227">
            <v>81</v>
          </cell>
          <cell r="M227">
            <v>67.5</v>
          </cell>
        </row>
        <row r="228">
          <cell r="A228" t="str">
            <v>PPRSMSAUGP01L</v>
          </cell>
          <cell r="B228" t="str">
            <v>PPRSAUG</v>
          </cell>
          <cell r="C228" t="str">
            <v>SG01</v>
          </cell>
          <cell r="D228" t="str">
            <v>SAUVAGE GRAND</v>
          </cell>
          <cell r="E228" t="str">
            <v>SM SAUVAGE GRAND - SG01 -  METRE LINEAIRE - LESSIVABLE</v>
          </cell>
          <cell r="J228">
            <v>20.383269415148611</v>
          </cell>
          <cell r="K228">
            <v>20.383269415148611</v>
          </cell>
          <cell r="L228">
            <v>81</v>
          </cell>
          <cell r="M228">
            <v>67.5</v>
          </cell>
        </row>
        <row r="229">
          <cell r="A229" t="str">
            <v>PPRSMSAUGL01L-1</v>
          </cell>
          <cell r="B229" t="str">
            <v>PPRSAUG</v>
          </cell>
          <cell r="C229" t="str">
            <v>SG01</v>
          </cell>
          <cell r="D229" t="str">
            <v>SAUVAGE GRAND</v>
          </cell>
          <cell r="E229" t="str">
            <v>SM SAUVAGE GRAND - SG01 -  METRE LINEAIRE - LESSIVABLE</v>
          </cell>
          <cell r="J229">
            <v>20.383269415148611</v>
          </cell>
          <cell r="K229">
            <v>20.383269415148611</v>
          </cell>
          <cell r="L229">
            <v>81</v>
          </cell>
          <cell r="M229">
            <v>67.5</v>
          </cell>
        </row>
        <row r="230">
          <cell r="A230" t="str">
            <v>PPRSMSAUGP02L</v>
          </cell>
          <cell r="B230" t="str">
            <v>PPRSAUG</v>
          </cell>
          <cell r="C230" t="str">
            <v>SG02</v>
          </cell>
          <cell r="D230" t="str">
            <v>SAUVAGE GRAND</v>
          </cell>
          <cell r="E230" t="str">
            <v>SM SAUVAGE GRAND - SG02 -  METRE LINEAIRE - LESSIVABLE</v>
          </cell>
          <cell r="J230">
            <v>20.383269415148611</v>
          </cell>
          <cell r="K230">
            <v>20.383269415148611</v>
          </cell>
          <cell r="L230">
            <v>81</v>
          </cell>
          <cell r="M230">
            <v>67.5</v>
          </cell>
        </row>
        <row r="231">
          <cell r="A231" t="str">
            <v>PPRSMSAUGL02L-1</v>
          </cell>
          <cell r="B231" t="str">
            <v>PPRSAUG</v>
          </cell>
          <cell r="C231" t="str">
            <v>SG02</v>
          </cell>
          <cell r="D231" t="str">
            <v>SAUVAGE GRAND</v>
          </cell>
          <cell r="E231" t="str">
            <v>SM SAUVAGE GRAND - SG02 -  METRE LINEAIRE - LESSIVABLE</v>
          </cell>
          <cell r="J231">
            <v>20.383269415148611</v>
          </cell>
          <cell r="K231">
            <v>20.383269415148611</v>
          </cell>
          <cell r="L231">
            <v>81</v>
          </cell>
          <cell r="M231">
            <v>67.5</v>
          </cell>
        </row>
        <row r="232">
          <cell r="A232" t="str">
            <v>PPRSMSAUGP03L</v>
          </cell>
          <cell r="B232" t="str">
            <v>PPRSAUG</v>
          </cell>
          <cell r="C232" t="str">
            <v>SG03</v>
          </cell>
          <cell r="D232" t="str">
            <v>SAUVAGE GRAND</v>
          </cell>
          <cell r="E232" t="str">
            <v>SM SAUVAGE GRAND - SG03 -  METRE LINEAIRE - LESSIVABLE</v>
          </cell>
          <cell r="J232">
            <v>20.383269415148611</v>
          </cell>
          <cell r="K232">
            <v>20.383269415148611</v>
          </cell>
          <cell r="L232">
            <v>81</v>
          </cell>
          <cell r="M232">
            <v>67.5</v>
          </cell>
        </row>
        <row r="233">
          <cell r="A233" t="str">
            <v>PPRSMSAUGL03L-1</v>
          </cell>
          <cell r="B233" t="str">
            <v>PPRSAUG</v>
          </cell>
          <cell r="C233" t="str">
            <v>SG03</v>
          </cell>
          <cell r="D233" t="str">
            <v>SAUVAGE GRAND</v>
          </cell>
          <cell r="E233" t="str">
            <v>SM SAUVAGE GRAND - SG03 -  METRE LINEAIRE - LESSIVABLE</v>
          </cell>
          <cell r="J233">
            <v>20.383269415148611</v>
          </cell>
          <cell r="K233">
            <v>20.383269415148611</v>
          </cell>
          <cell r="L233">
            <v>81</v>
          </cell>
          <cell r="M233">
            <v>67.5</v>
          </cell>
        </row>
        <row r="234">
          <cell r="A234" t="str">
            <v>PPRSMSAUPP01L</v>
          </cell>
          <cell r="B234" t="str">
            <v>PPRSAUP</v>
          </cell>
          <cell r="C234" t="str">
            <v>SP01</v>
          </cell>
          <cell r="D234" t="str">
            <v>SAUVAGE PETIT</v>
          </cell>
          <cell r="E234" t="str">
            <v>SM SAUVAGE PETIT - SP01 -  METRE LINEAIRE - LESSIVABLE</v>
          </cell>
          <cell r="J234">
            <v>20.383269415148611</v>
          </cell>
          <cell r="K234">
            <v>20.383269415148611</v>
          </cell>
          <cell r="L234">
            <v>81</v>
          </cell>
          <cell r="M234">
            <v>67.5</v>
          </cell>
        </row>
        <row r="235">
          <cell r="A235" t="str">
            <v>PPRSMSAUPL01L-1</v>
          </cell>
          <cell r="B235" t="str">
            <v>PPRSAUP</v>
          </cell>
          <cell r="C235" t="str">
            <v>SP01</v>
          </cell>
          <cell r="D235" t="str">
            <v>SAUVAGE PETIT</v>
          </cell>
          <cell r="E235" t="str">
            <v>SM SAUVAGE PETIT - SP01 -  METRE LINEAIRE - LESSIVABLE</v>
          </cell>
          <cell r="J235">
            <v>20.383269415148611</v>
          </cell>
          <cell r="K235">
            <v>20.383269415148611</v>
          </cell>
          <cell r="L235">
            <v>81</v>
          </cell>
          <cell r="M235">
            <v>67.5</v>
          </cell>
        </row>
        <row r="236">
          <cell r="A236" t="str">
            <v>PPRSMSAUPP02L</v>
          </cell>
          <cell r="B236" t="str">
            <v>PPRSAUP</v>
          </cell>
          <cell r="C236" t="str">
            <v>SP02</v>
          </cell>
          <cell r="D236" t="str">
            <v>SAUVAGE PETIT</v>
          </cell>
          <cell r="E236" t="str">
            <v>SM SAUVAGE PETIT - SP02 -  METRE LINEAIRE - LESSIVABLE</v>
          </cell>
          <cell r="J236">
            <v>20.383269415148611</v>
          </cell>
          <cell r="K236">
            <v>20.383269415148611</v>
          </cell>
          <cell r="L236">
            <v>81</v>
          </cell>
          <cell r="M236">
            <v>67.5</v>
          </cell>
        </row>
        <row r="237">
          <cell r="A237" t="str">
            <v>PPRSMSAUPL02L-1</v>
          </cell>
          <cell r="B237" t="str">
            <v>PPRSAUP</v>
          </cell>
          <cell r="C237" t="str">
            <v>SP02</v>
          </cell>
          <cell r="D237" t="str">
            <v>SAUVAGE PETIT</v>
          </cell>
          <cell r="E237" t="str">
            <v>SM SAUVAGE PETIT - SP02 -  METRE LINEAIRE - LESSIVABLE</v>
          </cell>
          <cell r="J237">
            <v>20.383269415148611</v>
          </cell>
          <cell r="K237">
            <v>20.383269415148611</v>
          </cell>
          <cell r="L237">
            <v>81</v>
          </cell>
          <cell r="M237">
            <v>67.5</v>
          </cell>
        </row>
        <row r="238">
          <cell r="A238" t="str">
            <v>PPRSMSAUPP03L</v>
          </cell>
          <cell r="B238" t="str">
            <v>PPRSAUP</v>
          </cell>
          <cell r="C238" t="str">
            <v>SP03</v>
          </cell>
          <cell r="D238" t="str">
            <v>SAUVAGE PETIT</v>
          </cell>
          <cell r="E238" t="str">
            <v>SM SAUVAGE PETIT - SP03 -  METRE LINEAIRE - LESSIVABLE</v>
          </cell>
          <cell r="J238">
            <v>20.383269415148611</v>
          </cell>
          <cell r="K238">
            <v>20.383269415148611</v>
          </cell>
          <cell r="L238">
            <v>81</v>
          </cell>
          <cell r="M238">
            <v>67.5</v>
          </cell>
        </row>
        <row r="239">
          <cell r="A239" t="str">
            <v>PPRSMSAUPL03L-1</v>
          </cell>
          <cell r="B239" t="str">
            <v>PPRSAUP</v>
          </cell>
          <cell r="C239" t="str">
            <v>SP03</v>
          </cell>
          <cell r="D239" t="str">
            <v>SAUVAGE PETIT</v>
          </cell>
          <cell r="E239" t="str">
            <v>SM SAUVAGE PETIT - SP03 -  METRE LINEAIRE - LESSIVABLE</v>
          </cell>
          <cell r="J239">
            <v>20.383269415148611</v>
          </cell>
          <cell r="K239">
            <v>20.383269415148611</v>
          </cell>
          <cell r="L239">
            <v>81</v>
          </cell>
          <cell r="M239">
            <v>67.5</v>
          </cell>
        </row>
        <row r="240">
          <cell r="A240" t="str">
            <v>PPRSMCCA01</v>
          </cell>
          <cell r="B240" t="str">
            <v>PPRCAC</v>
          </cell>
          <cell r="C240" t="str">
            <v>CC01</v>
          </cell>
          <cell r="D240" t="str">
            <v>CACHE-CACHE</v>
          </cell>
          <cell r="E240" t="str">
            <v>SM CACHE-CACHE - CC01 -  METRE LINEAIRE</v>
          </cell>
          <cell r="J240">
            <v>15.35</v>
          </cell>
          <cell r="K240">
            <v>15.35</v>
          </cell>
          <cell r="L240">
            <v>63</v>
          </cell>
          <cell r="M240">
            <v>52.5</v>
          </cell>
        </row>
        <row r="241">
          <cell r="A241" t="str">
            <v>PPRSMCCA02</v>
          </cell>
          <cell r="B241" t="str">
            <v>PPRCAC</v>
          </cell>
          <cell r="C241" t="str">
            <v>CC02</v>
          </cell>
          <cell r="D241" t="str">
            <v>CACHE-CACHE</v>
          </cell>
          <cell r="E241" t="str">
            <v>SM CACHE-CACHE - CC02 -  METRE LINEAIRE</v>
          </cell>
          <cell r="J241">
            <v>15.35</v>
          </cell>
          <cell r="K241">
            <v>15.35</v>
          </cell>
          <cell r="L241">
            <v>63</v>
          </cell>
          <cell r="M241">
            <v>52.5</v>
          </cell>
        </row>
        <row r="242">
          <cell r="A242" t="str">
            <v>PPRSMCCA03</v>
          </cell>
          <cell r="B242" t="str">
            <v>PPRCAC</v>
          </cell>
          <cell r="C242" t="str">
            <v>CC03</v>
          </cell>
          <cell r="D242" t="str">
            <v>CACHE-CACHE</v>
          </cell>
          <cell r="E242" t="str">
            <v>SM CACHE-CACHE - CC03 -  METRE LINEAIRE</v>
          </cell>
          <cell r="J242">
            <v>15.35</v>
          </cell>
          <cell r="K242">
            <v>15.35</v>
          </cell>
          <cell r="L242">
            <v>63</v>
          </cell>
          <cell r="M242">
            <v>52.5</v>
          </cell>
        </row>
        <row r="243">
          <cell r="A243" t="str">
            <v>PPRSMCCA04</v>
          </cell>
          <cell r="B243" t="str">
            <v>PPRCAC</v>
          </cell>
          <cell r="C243" t="str">
            <v>CC04</v>
          </cell>
          <cell r="D243" t="str">
            <v>CACHE-CACHE</v>
          </cell>
          <cell r="E243" t="str">
            <v>SM CACHE-CACHE - CC04 -  METRE LINEAIRE</v>
          </cell>
          <cell r="J243">
            <v>15.35</v>
          </cell>
          <cell r="K243">
            <v>15.35</v>
          </cell>
          <cell r="L243">
            <v>63</v>
          </cell>
          <cell r="M243">
            <v>52.5</v>
          </cell>
        </row>
        <row r="244">
          <cell r="A244" t="str">
            <v>PPRSMCCA05</v>
          </cell>
          <cell r="B244" t="str">
            <v>PPRCAC</v>
          </cell>
          <cell r="C244" t="str">
            <v>CC05</v>
          </cell>
          <cell r="D244" t="str">
            <v>CACHE-CACHE</v>
          </cell>
          <cell r="E244" t="str">
            <v>SM CACHE-CACHE - CC05 -  METRE LINEAIRE</v>
          </cell>
          <cell r="J244">
            <v>15.35</v>
          </cell>
          <cell r="K244">
            <v>15.35</v>
          </cell>
          <cell r="L244">
            <v>63</v>
          </cell>
          <cell r="M244">
            <v>52.5</v>
          </cell>
        </row>
        <row r="245">
          <cell r="A245" t="str">
            <v>PPRSMCCA06</v>
          </cell>
          <cell r="B245" t="str">
            <v>PPRCAC</v>
          </cell>
          <cell r="C245" t="str">
            <v>CC06</v>
          </cell>
          <cell r="D245" t="str">
            <v>CACHE-CACHE</v>
          </cell>
          <cell r="E245" t="str">
            <v>SM CACHE-CACHE - CC06 -  METRE LINEAIRE</v>
          </cell>
          <cell r="J245">
            <v>15.35</v>
          </cell>
          <cell r="K245">
            <v>15.35</v>
          </cell>
          <cell r="L245">
            <v>63</v>
          </cell>
          <cell r="M245">
            <v>52.5</v>
          </cell>
        </row>
        <row r="246">
          <cell r="A246" t="str">
            <v>PPRSMNSU01</v>
          </cell>
          <cell r="B246" t="str">
            <v>PPRNES</v>
          </cell>
          <cell r="C246" t="str">
            <v>NS01</v>
          </cell>
          <cell r="D246" t="str">
            <v>NECTAR SUCRE</v>
          </cell>
          <cell r="E246" t="str">
            <v>SM NECTAR SUCRE - NS01 -  METRE LINEAIRE</v>
          </cell>
          <cell r="J246">
            <v>15.35</v>
          </cell>
          <cell r="K246">
            <v>15.35</v>
          </cell>
          <cell r="L246">
            <v>63</v>
          </cell>
          <cell r="M246">
            <v>52.5</v>
          </cell>
        </row>
        <row r="247">
          <cell r="A247" t="str">
            <v>PPRSMNSU02</v>
          </cell>
          <cell r="B247" t="str">
            <v>PPRNES</v>
          </cell>
          <cell r="C247" t="str">
            <v>NS02</v>
          </cell>
          <cell r="D247" t="str">
            <v>NECTAR SUCRE</v>
          </cell>
          <cell r="E247" t="str">
            <v>SM NECTAR SUCRE - NS02 -  METRE LINEAIRE</v>
          </cell>
          <cell r="J247">
            <v>15.35</v>
          </cell>
          <cell r="K247">
            <v>15.35</v>
          </cell>
          <cell r="L247">
            <v>63</v>
          </cell>
          <cell r="M247">
            <v>52.5</v>
          </cell>
        </row>
        <row r="248">
          <cell r="A248" t="str">
            <v>PPRSMNSU03</v>
          </cell>
          <cell r="B248" t="str">
            <v>PPRNES</v>
          </cell>
          <cell r="C248" t="str">
            <v>NS03</v>
          </cell>
          <cell r="D248" t="str">
            <v>NECTAR SUCRE</v>
          </cell>
          <cell r="E248" t="str">
            <v>SM NECTAR SUCRE - NS03 -  METRE LINEAIRE</v>
          </cell>
          <cell r="J248">
            <v>15.35</v>
          </cell>
          <cell r="K248">
            <v>15.35</v>
          </cell>
          <cell r="L248">
            <v>63</v>
          </cell>
          <cell r="M248">
            <v>52.5</v>
          </cell>
        </row>
        <row r="249">
          <cell r="A249" t="str">
            <v>PPRSMNSU04</v>
          </cell>
          <cell r="B249" t="str">
            <v>PPRNES</v>
          </cell>
          <cell r="C249" t="str">
            <v>NS04</v>
          </cell>
          <cell r="D249" t="str">
            <v>NECTAR SUCRE</v>
          </cell>
          <cell r="E249" t="str">
            <v>SM NECTAR SUCRE - NS04 -  METRE LINEAIRE</v>
          </cell>
          <cell r="J249">
            <v>15.35</v>
          </cell>
          <cell r="K249">
            <v>15.35</v>
          </cell>
          <cell r="L249">
            <v>63</v>
          </cell>
          <cell r="M249">
            <v>52.5</v>
          </cell>
        </row>
        <row r="250">
          <cell r="A250" t="str">
            <v>PPRSMNSU05</v>
          </cell>
          <cell r="B250" t="str">
            <v>PPRNES</v>
          </cell>
          <cell r="C250" t="str">
            <v>NS05</v>
          </cell>
          <cell r="D250" t="str">
            <v>NECTAR SUCRE</v>
          </cell>
          <cell r="E250" t="str">
            <v>SM NECTAR SUCRE - NS05 -  METRE LINEAIRE</v>
          </cell>
          <cell r="J250">
            <v>15.35</v>
          </cell>
          <cell r="K250">
            <v>15.35</v>
          </cell>
          <cell r="L250">
            <v>63</v>
          </cell>
          <cell r="M250">
            <v>52.5</v>
          </cell>
        </row>
        <row r="251">
          <cell r="A251" t="str">
            <v>PPRSMNSU06</v>
          </cell>
          <cell r="B251" t="str">
            <v>PPRNES</v>
          </cell>
          <cell r="C251" t="str">
            <v>NS06</v>
          </cell>
          <cell r="D251" t="str">
            <v>NECTAR SUCRE</v>
          </cell>
          <cell r="E251" t="str">
            <v>SM NECTAR SUCRE - NS06 -  METRE LINEAIRE</v>
          </cell>
          <cell r="J251">
            <v>15.35</v>
          </cell>
          <cell r="K251">
            <v>15.35</v>
          </cell>
          <cell r="L251">
            <v>63</v>
          </cell>
          <cell r="M251">
            <v>52.5</v>
          </cell>
        </row>
        <row r="252">
          <cell r="A252" t="str">
            <v>PPRSMBMA01</v>
          </cell>
          <cell r="B252" t="str">
            <v>PPRBAM</v>
          </cell>
          <cell r="C252" t="str">
            <v>BM01</v>
          </cell>
          <cell r="D252" t="str">
            <v>BALLET MARIN</v>
          </cell>
          <cell r="E252" t="str">
            <v>SM BALLET MARIN - BM01 -  METRE LINEAIRE</v>
          </cell>
          <cell r="J252">
            <v>15.35</v>
          </cell>
          <cell r="K252">
            <v>15.35</v>
          </cell>
          <cell r="L252">
            <v>63</v>
          </cell>
          <cell r="M252">
            <v>52.5</v>
          </cell>
        </row>
        <row r="253">
          <cell r="A253" t="str">
            <v>PPRSMBMA02</v>
          </cell>
          <cell r="B253" t="str">
            <v>PPRBAM</v>
          </cell>
          <cell r="C253" t="str">
            <v>BM02</v>
          </cell>
          <cell r="D253" t="str">
            <v>BALLET MARIN</v>
          </cell>
          <cell r="E253" t="str">
            <v>SM BALLET MARIN - BM02 -  METRE LINEAIRE</v>
          </cell>
          <cell r="J253">
            <v>15.35</v>
          </cell>
          <cell r="K253">
            <v>15.35</v>
          </cell>
          <cell r="L253">
            <v>63</v>
          </cell>
          <cell r="M253">
            <v>52.5</v>
          </cell>
        </row>
        <row r="254">
          <cell r="A254" t="str">
            <v>PPRSMBMA03</v>
          </cell>
          <cell r="B254" t="str">
            <v>PPRBAM</v>
          </cell>
          <cell r="C254" t="str">
            <v>BM03</v>
          </cell>
          <cell r="D254" t="str">
            <v>BALLET MARIN</v>
          </cell>
          <cell r="E254" t="str">
            <v>SM BALLET MARIN - BM03 -  METRE LINEAIRE</v>
          </cell>
          <cell r="J254">
            <v>15.35</v>
          </cell>
          <cell r="K254">
            <v>15.35</v>
          </cell>
          <cell r="L254">
            <v>63</v>
          </cell>
          <cell r="M254">
            <v>52.5</v>
          </cell>
        </row>
        <row r="255">
          <cell r="A255" t="str">
            <v>PPRSMBMA04</v>
          </cell>
          <cell r="B255" t="str">
            <v>PPRBAM</v>
          </cell>
          <cell r="C255" t="str">
            <v>BM04</v>
          </cell>
          <cell r="D255" t="str">
            <v>BALLET MARIN</v>
          </cell>
          <cell r="E255" t="str">
            <v>SM BALLET MARIN - BM04 -  METRE LINEAIRE</v>
          </cell>
          <cell r="J255">
            <v>15.35</v>
          </cell>
          <cell r="K255">
            <v>15.35</v>
          </cell>
          <cell r="L255">
            <v>63</v>
          </cell>
          <cell r="M255">
            <v>52.5</v>
          </cell>
        </row>
        <row r="256">
          <cell r="A256" t="str">
            <v>PPRSMBMA05</v>
          </cell>
          <cell r="B256" t="str">
            <v>PPRBAM</v>
          </cell>
          <cell r="C256" t="str">
            <v>BM05</v>
          </cell>
          <cell r="D256" t="str">
            <v>BALLET MARIN</v>
          </cell>
          <cell r="E256" t="str">
            <v>SM BALLET MARIN - BM05 -  METRE LINEAIRE</v>
          </cell>
          <cell r="J256">
            <v>15.35</v>
          </cell>
          <cell r="K256">
            <v>15.35</v>
          </cell>
          <cell r="L256">
            <v>63</v>
          </cell>
          <cell r="M256">
            <v>52.5</v>
          </cell>
        </row>
        <row r="257">
          <cell r="A257" t="str">
            <v>PPRSMBMA06</v>
          </cell>
          <cell r="B257" t="str">
            <v>PPRBAM</v>
          </cell>
          <cell r="C257" t="str">
            <v>BM06</v>
          </cell>
          <cell r="D257" t="str">
            <v>BALLET MARIN</v>
          </cell>
          <cell r="E257" t="str">
            <v>SM BALLET MARIN - BM06 -  METRE LINEAIRE</v>
          </cell>
          <cell r="J257">
            <v>15.35</v>
          </cell>
          <cell r="K257">
            <v>15.35</v>
          </cell>
          <cell r="L257">
            <v>63</v>
          </cell>
          <cell r="M257">
            <v>52.5</v>
          </cell>
        </row>
        <row r="258">
          <cell r="A258" t="str">
            <v>PPRSMBDA01</v>
          </cell>
          <cell r="B258" t="str">
            <v>PPRBDA</v>
          </cell>
          <cell r="C258" t="str">
            <v>BDA01</v>
          </cell>
          <cell r="D258" t="str">
            <v>BATTEMENTS D AILES</v>
          </cell>
          <cell r="E258" t="str">
            <v>SM BATTEMENTS D AILES - BDA01 -  METRE LINEAIRE</v>
          </cell>
          <cell r="J258">
            <v>15.35</v>
          </cell>
          <cell r="K258">
            <v>15.35</v>
          </cell>
          <cell r="L258">
            <v>63</v>
          </cell>
          <cell r="M258">
            <v>52.5</v>
          </cell>
        </row>
        <row r="259">
          <cell r="A259" t="str">
            <v>PPRSMBDA02</v>
          </cell>
          <cell r="B259" t="str">
            <v>PPRBDA</v>
          </cell>
          <cell r="C259" t="str">
            <v>BDA02</v>
          </cell>
          <cell r="D259" t="str">
            <v>BATTEMENTS D AILES</v>
          </cell>
          <cell r="E259" t="str">
            <v>SM BATTEMENTS D AILES - BDA02 -  METRE LINEAIRE</v>
          </cell>
          <cell r="J259">
            <v>15.35</v>
          </cell>
          <cell r="K259">
            <v>15.35</v>
          </cell>
          <cell r="L259">
            <v>63</v>
          </cell>
          <cell r="M259">
            <v>52.5</v>
          </cell>
        </row>
        <row r="260">
          <cell r="A260" t="str">
            <v>PPRSMBDA03</v>
          </cell>
          <cell r="B260" t="str">
            <v>PPRBDA</v>
          </cell>
          <cell r="C260" t="str">
            <v>BDA03</v>
          </cell>
          <cell r="D260" t="str">
            <v>BATTEMENTS D AILES</v>
          </cell>
          <cell r="E260" t="str">
            <v>SM BATTEMENTS D AILES - BDA03 -  METRE LINEAIRE</v>
          </cell>
          <cell r="J260">
            <v>15.35</v>
          </cell>
          <cell r="K260">
            <v>15.35</v>
          </cell>
          <cell r="L260">
            <v>63</v>
          </cell>
          <cell r="M260">
            <v>52.5</v>
          </cell>
        </row>
        <row r="261">
          <cell r="A261" t="str">
            <v>PPRSMBDA04</v>
          </cell>
          <cell r="B261" t="str">
            <v>PPRBDA</v>
          </cell>
          <cell r="C261" t="str">
            <v>BDA04</v>
          </cell>
          <cell r="D261" t="str">
            <v>BATTEMENTS D AILES</v>
          </cell>
          <cell r="E261" t="str">
            <v>SM BATTEMENTS D AILES - BDA04 -  METRE LINEAIRE</v>
          </cell>
          <cell r="J261">
            <v>15.35</v>
          </cell>
          <cell r="K261">
            <v>15.35</v>
          </cell>
          <cell r="L261">
            <v>63</v>
          </cell>
          <cell r="M261">
            <v>52.5</v>
          </cell>
        </row>
        <row r="262">
          <cell r="A262" t="str">
            <v>PPRSMBDA05</v>
          </cell>
          <cell r="B262" t="str">
            <v>PPRBDA</v>
          </cell>
          <cell r="C262" t="str">
            <v>BDA05</v>
          </cell>
          <cell r="D262" t="str">
            <v>BATTEMENTS D AILES</v>
          </cell>
          <cell r="E262" t="str">
            <v>SM BATTEMENTS D AILES - BDA05 -  METRE LINEAIRE</v>
          </cell>
          <cell r="J262">
            <v>15.35</v>
          </cell>
          <cell r="K262">
            <v>15.35</v>
          </cell>
          <cell r="L262">
            <v>63</v>
          </cell>
          <cell r="M262">
            <v>52.5</v>
          </cell>
        </row>
        <row r="263">
          <cell r="A263" t="str">
            <v>PPRSMBDA06</v>
          </cell>
          <cell r="B263" t="str">
            <v>PPRBDA</v>
          </cell>
          <cell r="C263" t="str">
            <v>BDA06</v>
          </cell>
          <cell r="D263" t="str">
            <v>BATTEMENTS D AILES</v>
          </cell>
          <cell r="E263" t="str">
            <v>SM BATTEMENTS D AILES - BDA06 -  METRE LINEAIRE</v>
          </cell>
          <cell r="J263">
            <v>15.35</v>
          </cell>
          <cell r="K263">
            <v>15.35</v>
          </cell>
          <cell r="L263">
            <v>63</v>
          </cell>
          <cell r="M263">
            <v>52.5</v>
          </cell>
        </row>
        <row r="264">
          <cell r="A264" t="str">
            <v>PPRSMEPR01</v>
          </cell>
          <cell r="B264" t="str">
            <v>PPREPR</v>
          </cell>
          <cell r="C264" t="str">
            <v>EPR01</v>
          </cell>
          <cell r="D264" t="str">
            <v>EAUX PROFONDES</v>
          </cell>
          <cell r="E264" t="str">
            <v>SM EAUX PROFONDES - EPR01 -  METRE LINEAIRE</v>
          </cell>
          <cell r="J264">
            <v>15.35</v>
          </cell>
          <cell r="K264">
            <v>15.35</v>
          </cell>
          <cell r="L264">
            <v>63</v>
          </cell>
          <cell r="M264">
            <v>52.5</v>
          </cell>
        </row>
        <row r="265">
          <cell r="A265" t="str">
            <v>PPRSMEPR02</v>
          </cell>
          <cell r="B265" t="str">
            <v>PPREPR</v>
          </cell>
          <cell r="C265" t="str">
            <v>EPR02</v>
          </cell>
          <cell r="D265" t="str">
            <v>EAUX PROFONDES</v>
          </cell>
          <cell r="E265" t="str">
            <v>SM EAUX PROFONDES - EPR02 -  METRE LINEAIRE</v>
          </cell>
          <cell r="J265">
            <v>15.35</v>
          </cell>
          <cell r="K265">
            <v>15.35</v>
          </cell>
          <cell r="L265">
            <v>63</v>
          </cell>
          <cell r="M265">
            <v>52.5</v>
          </cell>
        </row>
        <row r="266">
          <cell r="A266" t="str">
            <v>PPRSMEPR03</v>
          </cell>
          <cell r="B266" t="str">
            <v>PPREPR</v>
          </cell>
          <cell r="C266" t="str">
            <v>EPR03</v>
          </cell>
          <cell r="D266" t="str">
            <v>EAUX PROFONDES</v>
          </cell>
          <cell r="E266" t="str">
            <v>SM EAUX PROFONDES - EPR03 -  METRE LINEAIRE</v>
          </cell>
          <cell r="J266">
            <v>15.35</v>
          </cell>
          <cell r="K266">
            <v>15.35</v>
          </cell>
          <cell r="L266">
            <v>63</v>
          </cell>
          <cell r="M266">
            <v>52.5</v>
          </cell>
        </row>
        <row r="267">
          <cell r="A267" t="str">
            <v>PPRSMEPR04</v>
          </cell>
          <cell r="B267" t="str">
            <v>PPREPR</v>
          </cell>
          <cell r="C267" t="str">
            <v>EPR04</v>
          </cell>
          <cell r="D267" t="str">
            <v>EAUX PROFONDES</v>
          </cell>
          <cell r="E267" t="str">
            <v>SM EAUX PROFONDES - EPR04 -  METRE LINEAIRE</v>
          </cell>
          <cell r="J267">
            <v>15.35</v>
          </cell>
          <cell r="K267">
            <v>15.35</v>
          </cell>
          <cell r="L267">
            <v>63</v>
          </cell>
          <cell r="M267">
            <v>52.5</v>
          </cell>
        </row>
        <row r="268">
          <cell r="A268" t="str">
            <v>PPRSMEPR05</v>
          </cell>
          <cell r="B268" t="str">
            <v>PPREPR</v>
          </cell>
          <cell r="C268" t="str">
            <v>EPR05</v>
          </cell>
          <cell r="D268" t="str">
            <v>EAUX PROFONDES</v>
          </cell>
          <cell r="E268" t="str">
            <v>SM EAUX PROFONDES - EPR05 -  METRE LINEAIRE</v>
          </cell>
          <cell r="J268">
            <v>15.35</v>
          </cell>
          <cell r="K268">
            <v>15.35</v>
          </cell>
          <cell r="L268">
            <v>63</v>
          </cell>
          <cell r="M268">
            <v>52.5</v>
          </cell>
        </row>
        <row r="269">
          <cell r="A269" t="str">
            <v>PPRSMEPR06</v>
          </cell>
          <cell r="B269" t="str">
            <v>PPREPR</v>
          </cell>
          <cell r="C269" t="str">
            <v>EPR06</v>
          </cell>
          <cell r="D269" t="str">
            <v>EAUX PROFONDES</v>
          </cell>
          <cell r="E269" t="str">
            <v>SM EAUX PROFONDES - EPR06 -  METRE LINEAIRE</v>
          </cell>
          <cell r="J269">
            <v>15.35</v>
          </cell>
          <cell r="K269">
            <v>15.35</v>
          </cell>
          <cell r="L269">
            <v>63</v>
          </cell>
          <cell r="M269">
            <v>52.5</v>
          </cell>
        </row>
        <row r="270">
          <cell r="A270" t="str">
            <v>PPRSMLCG01</v>
          </cell>
          <cell r="B270" t="str">
            <v>PPRLCG</v>
          </cell>
          <cell r="C270" t="str">
            <v>LCG01</v>
          </cell>
          <cell r="D270" t="str">
            <v>LE CHANT DES GRENOUILLES</v>
          </cell>
          <cell r="E270" t="str">
            <v>SM LE CHANT DES GRENOUILLES - LCG01 -  METRE LINEAIRE</v>
          </cell>
          <cell r="J270">
            <v>15.35</v>
          </cell>
          <cell r="K270">
            <v>15.35</v>
          </cell>
          <cell r="L270">
            <v>63</v>
          </cell>
          <cell r="M270">
            <v>52.5</v>
          </cell>
        </row>
        <row r="271">
          <cell r="A271" t="str">
            <v>PPRSMLCG02</v>
          </cell>
          <cell r="B271" t="str">
            <v>PPRLCG</v>
          </cell>
          <cell r="C271" t="str">
            <v>LCG02</v>
          </cell>
          <cell r="D271" t="str">
            <v>LE CHANT DES GRENOUILLES</v>
          </cell>
          <cell r="E271" t="str">
            <v>SM LE CHANT DES GRENOUILLES - LCG02 -  METRE LINEAIRE</v>
          </cell>
          <cell r="J271">
            <v>15.35</v>
          </cell>
          <cell r="K271">
            <v>15.35</v>
          </cell>
          <cell r="L271">
            <v>63</v>
          </cell>
          <cell r="M271">
            <v>52.5</v>
          </cell>
        </row>
        <row r="272">
          <cell r="A272" t="str">
            <v>PPRSMLCG03</v>
          </cell>
          <cell r="B272" t="str">
            <v>PPRLCG</v>
          </cell>
          <cell r="C272" t="str">
            <v>LCG03</v>
          </cell>
          <cell r="D272" t="str">
            <v>LE CHANT DES GRENOUILLES</v>
          </cell>
          <cell r="E272" t="str">
            <v>SM LE CHANT DES GRENOUILLES - LCG03 -  METRE LINEAIRE</v>
          </cell>
          <cell r="J272">
            <v>15.35</v>
          </cell>
          <cell r="K272">
            <v>15.35</v>
          </cell>
          <cell r="L272">
            <v>63</v>
          </cell>
          <cell r="M272">
            <v>52.5</v>
          </cell>
        </row>
        <row r="273">
          <cell r="A273" t="str">
            <v>PPRSMLCG04</v>
          </cell>
          <cell r="B273" t="str">
            <v>PPRLCG</v>
          </cell>
          <cell r="C273" t="str">
            <v>LCG04</v>
          </cell>
          <cell r="D273" t="str">
            <v>LE CHANT DES GRENOUILLES</v>
          </cell>
          <cell r="E273" t="str">
            <v>SM LE CHANT DES GRENOUILLES - LCG04 -  METRE LINEAIRE</v>
          </cell>
          <cell r="J273">
            <v>15.35</v>
          </cell>
          <cell r="K273">
            <v>15.35</v>
          </cell>
          <cell r="L273">
            <v>63</v>
          </cell>
          <cell r="M273">
            <v>52.5</v>
          </cell>
        </row>
        <row r="274">
          <cell r="A274" t="str">
            <v>PPRSMLCG05</v>
          </cell>
          <cell r="B274" t="str">
            <v>PPRLCG</v>
          </cell>
          <cell r="C274" t="str">
            <v>LCG05</v>
          </cell>
          <cell r="D274" t="str">
            <v>LE CHANT DES GRENOUILLES</v>
          </cell>
          <cell r="E274" t="str">
            <v>SM LE CHANT DES GRENOUILLES - LCG05 -  METRE LINEAIRE</v>
          </cell>
          <cell r="J274">
            <v>15.35</v>
          </cell>
          <cell r="K274">
            <v>15.35</v>
          </cell>
          <cell r="L274">
            <v>63</v>
          </cell>
          <cell r="M274">
            <v>52.5</v>
          </cell>
        </row>
        <row r="275">
          <cell r="A275" t="str">
            <v>PPRSMLCG06</v>
          </cell>
          <cell r="B275" t="str">
            <v>PPRLCG</v>
          </cell>
          <cell r="C275" t="str">
            <v>LCG06</v>
          </cell>
          <cell r="D275" t="str">
            <v>LE CHANT DES GRENOUILLES</v>
          </cell>
          <cell r="E275" t="str">
            <v>SM LE CHANT DES GRENOUILLES - LCG06 -  METRE LINEAIRE</v>
          </cell>
          <cell r="J275">
            <v>15.35</v>
          </cell>
          <cell r="K275">
            <v>15.35</v>
          </cell>
          <cell r="L275">
            <v>63</v>
          </cell>
          <cell r="M275">
            <v>52.5</v>
          </cell>
        </row>
        <row r="276">
          <cell r="A276" t="str">
            <v>PPRSMPCA06</v>
          </cell>
          <cell r="B276" t="str">
            <v>PPRPCA</v>
          </cell>
          <cell r="C276" t="str">
            <v>PC06</v>
          </cell>
          <cell r="D276" t="str">
            <v>PARADIS CACHE</v>
          </cell>
          <cell r="E276" t="str">
            <v>SM PARADIS CACHE - PC06 -  METRE LINEAIRE</v>
          </cell>
          <cell r="J276">
            <v>15.35</v>
          </cell>
          <cell r="K276">
            <v>15.35</v>
          </cell>
          <cell r="L276">
            <v>63</v>
          </cell>
          <cell r="M276">
            <v>52.5</v>
          </cell>
        </row>
        <row r="277">
          <cell r="A277" t="str">
            <v>PPRSMPCA07</v>
          </cell>
          <cell r="B277" t="str">
            <v>PPRPCA</v>
          </cell>
          <cell r="C277" t="str">
            <v>PC07</v>
          </cell>
          <cell r="D277" t="str">
            <v>PARADIS CACHE</v>
          </cell>
          <cell r="E277" t="str">
            <v>SM PARADIS CACHE - PC07 -  METRE LINEAIRE</v>
          </cell>
          <cell r="J277">
            <v>15.35</v>
          </cell>
          <cell r="K277">
            <v>15.35</v>
          </cell>
          <cell r="L277">
            <v>63</v>
          </cell>
          <cell r="M277">
            <v>52.5</v>
          </cell>
        </row>
        <row r="278">
          <cell r="A278" t="str">
            <v>PPRSMPCA08</v>
          </cell>
          <cell r="B278" t="str">
            <v>PPRPCA</v>
          </cell>
          <cell r="C278" t="str">
            <v>PC08</v>
          </cell>
          <cell r="D278" t="str">
            <v>PARADIS CACHE</v>
          </cell>
          <cell r="E278" t="str">
            <v>SM PARADIS CACHE - PC08 -  METRE LINEAIRE</v>
          </cell>
          <cell r="J278">
            <v>15.35</v>
          </cell>
          <cell r="K278">
            <v>15.35</v>
          </cell>
          <cell r="L278">
            <v>63</v>
          </cell>
          <cell r="M278">
            <v>52.5</v>
          </cell>
        </row>
        <row r="279">
          <cell r="A279" t="str">
            <v>PPRSMPCA09</v>
          </cell>
          <cell r="B279" t="str">
            <v>PPRPCA</v>
          </cell>
          <cell r="C279" t="str">
            <v>PC09</v>
          </cell>
          <cell r="D279" t="str">
            <v>PARADIS CACHE</v>
          </cell>
          <cell r="E279" t="str">
            <v>SM PARADIS CACHE - PC09 -  METRE LINEAIRE</v>
          </cell>
          <cell r="J279">
            <v>15.35</v>
          </cell>
          <cell r="K279">
            <v>15.35</v>
          </cell>
          <cell r="L279">
            <v>63</v>
          </cell>
          <cell r="M279">
            <v>52.5</v>
          </cell>
        </row>
        <row r="280">
          <cell r="A280" t="str">
            <v>PPRSMPCA10</v>
          </cell>
          <cell r="B280" t="str">
            <v>PPRPCA</v>
          </cell>
          <cell r="C280" t="str">
            <v>PC10</v>
          </cell>
          <cell r="D280" t="str">
            <v>PARADIS CACHE</v>
          </cell>
          <cell r="E280" t="str">
            <v>SM PARADIS CACHE - PC10 -  METRE LINEAIRE</v>
          </cell>
          <cell r="J280">
            <v>15.35</v>
          </cell>
          <cell r="K280">
            <v>15.35</v>
          </cell>
          <cell r="L280">
            <v>63</v>
          </cell>
          <cell r="M280">
            <v>52.5</v>
          </cell>
        </row>
        <row r="281">
          <cell r="A281" t="str">
            <v>PPRSMPCA11</v>
          </cell>
          <cell r="B281" t="str">
            <v>PPRPCA</v>
          </cell>
          <cell r="C281" t="str">
            <v>PC11</v>
          </cell>
          <cell r="D281" t="str">
            <v>PARADIS CACHE</v>
          </cell>
          <cell r="E281" t="str">
            <v>SM PARADIS CACHE - PC11 -  METRE LINEAIRE</v>
          </cell>
          <cell r="J281">
            <v>15.35</v>
          </cell>
          <cell r="K281">
            <v>15.35</v>
          </cell>
          <cell r="L281">
            <v>63</v>
          </cell>
          <cell r="M281">
            <v>52.5</v>
          </cell>
        </row>
        <row r="282">
          <cell r="A282" t="str">
            <v>PPRSMSAUGP01</v>
          </cell>
          <cell r="B282" t="str">
            <v>PPRSAUG</v>
          </cell>
          <cell r="C282" t="str">
            <v>SG01</v>
          </cell>
          <cell r="D282" t="str">
            <v>SAUVAGE GRAND</v>
          </cell>
          <cell r="E282" t="str">
            <v>SM SAUVAGE GRAND - SG01 -  METRE LINEAIRE</v>
          </cell>
          <cell r="J282">
            <v>15.35</v>
          </cell>
          <cell r="K282">
            <v>15.35</v>
          </cell>
          <cell r="L282">
            <v>63</v>
          </cell>
          <cell r="M282">
            <v>52.5</v>
          </cell>
        </row>
        <row r="283">
          <cell r="A283" t="str">
            <v>PPRSMSAUGL01-1</v>
          </cell>
          <cell r="B283" t="str">
            <v>PPRSAUG</v>
          </cell>
          <cell r="C283" t="str">
            <v>SG01</v>
          </cell>
          <cell r="D283" t="str">
            <v>SAUVAGE GRAND</v>
          </cell>
          <cell r="E283" t="str">
            <v>SM SAUVAGE GRAND - SG01 -  METRE LINEAIRE</v>
          </cell>
          <cell r="J283">
            <v>15.35</v>
          </cell>
          <cell r="K283">
            <v>15.35</v>
          </cell>
          <cell r="L283">
            <v>63</v>
          </cell>
          <cell r="M283">
            <v>52.5</v>
          </cell>
        </row>
        <row r="284">
          <cell r="A284" t="str">
            <v>PPRSMSAUGP02</v>
          </cell>
          <cell r="B284" t="str">
            <v>PPRSAUG</v>
          </cell>
          <cell r="C284" t="str">
            <v>SG02</v>
          </cell>
          <cell r="D284" t="str">
            <v>SAUVAGE GRAND</v>
          </cell>
          <cell r="E284" t="str">
            <v>SM SAUVAGE GRAND - SG02 -  METRE LINEAIRE</v>
          </cell>
          <cell r="J284">
            <v>15.35</v>
          </cell>
          <cell r="K284">
            <v>15.35</v>
          </cell>
          <cell r="L284">
            <v>63</v>
          </cell>
          <cell r="M284">
            <v>52.5</v>
          </cell>
        </row>
        <row r="285">
          <cell r="A285" t="str">
            <v>PPRSMSAUGL02-1</v>
          </cell>
          <cell r="B285" t="str">
            <v>PPRSAUG</v>
          </cell>
          <cell r="C285" t="str">
            <v>SG02</v>
          </cell>
          <cell r="D285" t="str">
            <v>SAUVAGE GRAND</v>
          </cell>
          <cell r="E285" t="str">
            <v>SM SAUVAGE GRAND - SG02 -  METRE LINEAIRE</v>
          </cell>
          <cell r="J285">
            <v>15.35</v>
          </cell>
          <cell r="K285">
            <v>15.35</v>
          </cell>
          <cell r="L285">
            <v>63</v>
          </cell>
          <cell r="M285">
            <v>52.5</v>
          </cell>
        </row>
        <row r="286">
          <cell r="A286" t="str">
            <v>PPRSMSAUGP03</v>
          </cell>
          <cell r="B286" t="str">
            <v>PPRSAUG</v>
          </cell>
          <cell r="C286" t="str">
            <v>SG03</v>
          </cell>
          <cell r="D286" t="str">
            <v>SAUVAGE GRAND</v>
          </cell>
          <cell r="E286" t="str">
            <v>SM SAUVAGE GRAND - SG03 -  METRE LINEAIRE</v>
          </cell>
          <cell r="J286">
            <v>15.35</v>
          </cell>
          <cell r="K286">
            <v>15.35</v>
          </cell>
          <cell r="L286">
            <v>63</v>
          </cell>
          <cell r="M286">
            <v>52.5</v>
          </cell>
        </row>
        <row r="287">
          <cell r="A287" t="str">
            <v>PPRSMSAUGL03-1</v>
          </cell>
          <cell r="B287" t="str">
            <v>PPRSAUG</v>
          </cell>
          <cell r="C287" t="str">
            <v>SG03</v>
          </cell>
          <cell r="D287" t="str">
            <v>SAUVAGE GRAND</v>
          </cell>
          <cell r="E287" t="str">
            <v>SM SAUVAGE GRAND - SG03 -  METRE LINEAIRE</v>
          </cell>
          <cell r="J287">
            <v>15.35</v>
          </cell>
          <cell r="K287">
            <v>15.35</v>
          </cell>
          <cell r="L287">
            <v>63</v>
          </cell>
          <cell r="M287">
            <v>52.5</v>
          </cell>
        </row>
        <row r="288">
          <cell r="A288" t="str">
            <v>PPRSMSAUPP01</v>
          </cell>
          <cell r="B288" t="str">
            <v>PPRSAUP</v>
          </cell>
          <cell r="C288" t="str">
            <v>SP01</v>
          </cell>
          <cell r="D288" t="str">
            <v>SAUVAGE PETIT</v>
          </cell>
          <cell r="E288" t="str">
            <v>SM SAUVAGE PETIT - SP01 -  METRE LINEAIRE</v>
          </cell>
          <cell r="J288">
            <v>15.35</v>
          </cell>
          <cell r="K288">
            <v>15.35</v>
          </cell>
          <cell r="L288">
            <v>63</v>
          </cell>
          <cell r="M288">
            <v>52.5</v>
          </cell>
        </row>
        <row r="289">
          <cell r="A289" t="str">
            <v>PPRSMSAUPL01-1</v>
          </cell>
          <cell r="B289" t="str">
            <v>PPRSAUP</v>
          </cell>
          <cell r="C289" t="str">
            <v>SP01</v>
          </cell>
          <cell r="D289" t="str">
            <v>SAUVAGE PETIT</v>
          </cell>
          <cell r="E289" t="str">
            <v>SM SAUVAGE PETIT - SP01 -  METRE LINEAIRE</v>
          </cell>
          <cell r="J289">
            <v>15.35</v>
          </cell>
          <cell r="K289">
            <v>15.35</v>
          </cell>
          <cell r="L289">
            <v>63</v>
          </cell>
          <cell r="M289">
            <v>52.5</v>
          </cell>
        </row>
        <row r="290">
          <cell r="A290" t="str">
            <v>PPRSMSAUPP02</v>
          </cell>
          <cell r="B290" t="str">
            <v>PPRSAUP</v>
          </cell>
          <cell r="C290" t="str">
            <v>SP02</v>
          </cell>
          <cell r="D290" t="str">
            <v>SAUVAGE PETIT</v>
          </cell>
          <cell r="E290" t="str">
            <v>SM SAUVAGE PETIT - SP02 -  METRE LINEAIRE</v>
          </cell>
          <cell r="J290">
            <v>15.35</v>
          </cell>
          <cell r="K290">
            <v>15.35</v>
          </cell>
          <cell r="L290">
            <v>63</v>
          </cell>
          <cell r="M290">
            <v>52.5</v>
          </cell>
        </row>
        <row r="291">
          <cell r="A291" t="str">
            <v>PPRSMSAUPL02-1</v>
          </cell>
          <cell r="B291" t="str">
            <v>PPRSAUP</v>
          </cell>
          <cell r="C291" t="str">
            <v>SP02</v>
          </cell>
          <cell r="D291" t="str">
            <v>SAUVAGE PETIT</v>
          </cell>
          <cell r="E291" t="str">
            <v>SM SAUVAGE PETIT - SP02 -  METRE LINEAIRE</v>
          </cell>
          <cell r="J291">
            <v>15.35</v>
          </cell>
          <cell r="K291">
            <v>15.35</v>
          </cell>
          <cell r="L291">
            <v>63</v>
          </cell>
          <cell r="M291">
            <v>52.5</v>
          </cell>
        </row>
        <row r="292">
          <cell r="A292" t="str">
            <v>PPRSMSAUPP03</v>
          </cell>
          <cell r="B292" t="str">
            <v>PPRSAUP</v>
          </cell>
          <cell r="C292" t="str">
            <v>SP03</v>
          </cell>
          <cell r="D292" t="str">
            <v>SAUVAGE PETIT</v>
          </cell>
          <cell r="E292" t="str">
            <v>SM SAUVAGE PETIT - SP03 -  METRE LINEAIRE</v>
          </cell>
          <cell r="J292">
            <v>15.35</v>
          </cell>
          <cell r="K292">
            <v>15.35</v>
          </cell>
          <cell r="L292">
            <v>63</v>
          </cell>
          <cell r="M292">
            <v>52.5</v>
          </cell>
        </row>
        <row r="293">
          <cell r="A293" t="str">
            <v>PPRSMSAUPL03-1</v>
          </cell>
          <cell r="B293" t="str">
            <v>PPRSAUP</v>
          </cell>
          <cell r="C293" t="str">
            <v>SP03</v>
          </cell>
          <cell r="D293" t="str">
            <v>SAUVAGE PETIT</v>
          </cell>
          <cell r="E293" t="str">
            <v>SM SAUVAGE PETIT - SP03 -  METRE LINEAIRE</v>
          </cell>
          <cell r="J293">
            <v>15.35</v>
          </cell>
          <cell r="K293">
            <v>15.35</v>
          </cell>
          <cell r="L293">
            <v>63</v>
          </cell>
          <cell r="M293">
            <v>52.5</v>
          </cell>
        </row>
      </sheetData>
      <sheetData sheetId="5">
        <row r="1">
          <cell r="C1" t="str">
            <v>AU 16/04/2024</v>
          </cell>
          <cell r="E1" t="str">
            <v>MAT NATURELLE</v>
          </cell>
        </row>
        <row r="2">
          <cell r="A2" t="str">
            <v>REF Y2</v>
          </cell>
          <cell r="B2" t="str">
            <v>RÉFÉRENCE</v>
          </cell>
          <cell r="C2" t="str">
            <v>REF PP</v>
          </cell>
          <cell r="D2" t="str">
            <v>NOM</v>
          </cell>
          <cell r="E2" t="str">
            <v>LIBELLE PRODUIT</v>
          </cell>
          <cell r="F2" t="str">
            <v>FORMAT</v>
          </cell>
          <cell r="G2" t="str">
            <v>HAUTEURS / LONGUEURS CM</v>
          </cell>
          <cell r="H2" t="str">
            <v>LARGEURS CM</v>
          </cell>
          <cell r="I2" t="str">
            <v>surface m²</v>
          </cell>
          <cell r="J2" t="str">
            <v>Prix achat m²</v>
          </cell>
          <cell r="K2" t="str">
            <v>Prix achat Ressource modèle HT</v>
          </cell>
          <cell r="L2" t="str">
            <v>PRIX Public TTC</v>
          </cell>
          <cell r="M2" t="str">
            <v>PRIX Public HT</v>
          </cell>
        </row>
        <row r="3">
          <cell r="A3" t="str">
            <v>PPRLIL01</v>
          </cell>
          <cell r="B3" t="str">
            <v>PPRLIL01</v>
          </cell>
          <cell r="C3" t="str">
            <v>LIL01</v>
          </cell>
          <cell r="D3" t="str">
            <v xml:space="preserve">Le Lillois </v>
          </cell>
          <cell r="E3" t="str">
            <v>PP Le Lillois  - LIL01 - Lé</v>
          </cell>
          <cell r="F3" t="str">
            <v>Lé</v>
          </cell>
          <cell r="G3">
            <v>300</v>
          </cell>
          <cell r="H3">
            <v>53</v>
          </cell>
          <cell r="I3">
            <v>1.59</v>
          </cell>
          <cell r="J3">
            <v>11.31254589064565</v>
          </cell>
          <cell r="K3">
            <v>17.986947966126586</v>
          </cell>
          <cell r="L3">
            <v>79</v>
          </cell>
          <cell r="M3">
            <v>65.833333333333343</v>
          </cell>
        </row>
        <row r="4">
          <cell r="A4" t="str">
            <v>PPRLIL02</v>
          </cell>
          <cell r="B4" t="str">
            <v>PPRLIL02</v>
          </cell>
          <cell r="C4" t="str">
            <v>LIL02</v>
          </cell>
          <cell r="D4" t="str">
            <v xml:space="preserve">Le Lillois </v>
          </cell>
          <cell r="E4" t="str">
            <v>PP Le Lillois  - LIL02 - Rouleau</v>
          </cell>
          <cell r="F4" t="str">
            <v>Rouleau</v>
          </cell>
          <cell r="G4">
            <v>1000</v>
          </cell>
          <cell r="H4">
            <v>53</v>
          </cell>
          <cell r="I4">
            <v>5.3</v>
          </cell>
          <cell r="J4">
            <v>11.31254589064565</v>
          </cell>
          <cell r="K4">
            <v>59.95649322042194</v>
          </cell>
          <cell r="L4">
            <v>249</v>
          </cell>
          <cell r="M4">
            <v>207.5</v>
          </cell>
        </row>
        <row r="5">
          <cell r="A5" t="str">
            <v>PPRAMI03</v>
          </cell>
          <cell r="B5" t="str">
            <v>PPRAMI03</v>
          </cell>
          <cell r="C5" t="str">
            <v>AMI03</v>
          </cell>
          <cell r="D5" t="str">
            <v xml:space="preserve">L'Amiénois </v>
          </cell>
          <cell r="E5" t="str">
            <v>PP L'Amiénois  - AMI03 - Lé</v>
          </cell>
          <cell r="F5" t="str">
            <v>Lé</v>
          </cell>
          <cell r="G5">
            <v>300</v>
          </cell>
          <cell r="H5">
            <v>53</v>
          </cell>
          <cell r="I5">
            <v>1.59</v>
          </cell>
          <cell r="J5">
            <v>11.31254589064565</v>
          </cell>
          <cell r="K5">
            <v>17.986947966126586</v>
          </cell>
          <cell r="L5">
            <v>79</v>
          </cell>
          <cell r="M5">
            <v>65.833333333333343</v>
          </cell>
        </row>
        <row r="6">
          <cell r="A6" t="str">
            <v>PPRAMI04</v>
          </cell>
          <cell r="B6" t="str">
            <v>PPRAMI04</v>
          </cell>
          <cell r="C6" t="str">
            <v>AMI04</v>
          </cell>
          <cell r="D6" t="str">
            <v xml:space="preserve">L'Amiénois </v>
          </cell>
          <cell r="E6" t="str">
            <v>PP L'Amiénois  - AMI04 - Rouleau</v>
          </cell>
          <cell r="F6" t="str">
            <v>Rouleau</v>
          </cell>
          <cell r="G6">
            <v>1000</v>
          </cell>
          <cell r="H6">
            <v>53</v>
          </cell>
          <cell r="I6">
            <v>5.3</v>
          </cell>
          <cell r="J6">
            <v>11.31254589064565</v>
          </cell>
          <cell r="K6">
            <v>59.95649322042194</v>
          </cell>
          <cell r="L6">
            <v>249</v>
          </cell>
          <cell r="M6">
            <v>207.5</v>
          </cell>
        </row>
        <row r="7">
          <cell r="A7" t="str">
            <v>PPRAMI05</v>
          </cell>
          <cell r="B7" t="str">
            <v>PPRAMI05</v>
          </cell>
          <cell r="C7" t="str">
            <v>AMI05</v>
          </cell>
          <cell r="D7" t="str">
            <v xml:space="preserve">L'Amiénois </v>
          </cell>
          <cell r="E7" t="str">
            <v>PP L'Amiénois  - AMI05 - Rouleau</v>
          </cell>
          <cell r="F7" t="str">
            <v>Rouleau</v>
          </cell>
          <cell r="G7">
            <v>1000</v>
          </cell>
          <cell r="H7">
            <v>53</v>
          </cell>
          <cell r="I7">
            <v>5.3</v>
          </cell>
          <cell r="J7">
            <v>11.31254589064565</v>
          </cell>
          <cell r="K7">
            <v>59.95649322042194</v>
          </cell>
          <cell r="L7">
            <v>249</v>
          </cell>
          <cell r="M7">
            <v>207.5</v>
          </cell>
        </row>
        <row r="8">
          <cell r="A8" t="str">
            <v>PPRAMI06</v>
          </cell>
          <cell r="B8" t="str">
            <v>PPRAMI06</v>
          </cell>
          <cell r="C8" t="str">
            <v>AMI06</v>
          </cell>
          <cell r="D8" t="str">
            <v xml:space="preserve">L'Amiénois </v>
          </cell>
          <cell r="E8" t="str">
            <v>PP L'Amiénois  - AMI06 - Lé</v>
          </cell>
          <cell r="F8" t="str">
            <v>Lé</v>
          </cell>
          <cell r="G8">
            <v>300</v>
          </cell>
          <cell r="H8">
            <v>53</v>
          </cell>
          <cell r="I8">
            <v>1.59</v>
          </cell>
          <cell r="J8">
            <v>11.31254589064565</v>
          </cell>
          <cell r="K8">
            <v>17.986947966126586</v>
          </cell>
          <cell r="L8">
            <v>79</v>
          </cell>
          <cell r="M8">
            <v>65.833333333333343</v>
          </cell>
        </row>
        <row r="9">
          <cell r="A9" t="str">
            <v>PPRCAN07</v>
          </cell>
          <cell r="B9" t="str">
            <v>PPRCAN07</v>
          </cell>
          <cell r="C9" t="str">
            <v>CAN07</v>
          </cell>
          <cell r="D9" t="str">
            <v xml:space="preserve">Le Cantilien </v>
          </cell>
          <cell r="E9" t="str">
            <v>PP Le Cantilien  - CAN07 - Rouleau</v>
          </cell>
          <cell r="F9" t="str">
            <v>Rouleau</v>
          </cell>
          <cell r="G9">
            <v>1000</v>
          </cell>
          <cell r="H9">
            <v>53</v>
          </cell>
          <cell r="I9">
            <v>5.3</v>
          </cell>
          <cell r="J9">
            <v>11.31254589064565</v>
          </cell>
          <cell r="K9">
            <v>59.95649322042194</v>
          </cell>
          <cell r="L9">
            <v>249</v>
          </cell>
          <cell r="M9">
            <v>207.5</v>
          </cell>
        </row>
        <row r="10">
          <cell r="A10" t="str">
            <v>PPRCAN08</v>
          </cell>
          <cell r="B10" t="str">
            <v>PPRCAN08</v>
          </cell>
          <cell r="C10" t="str">
            <v>CAN08</v>
          </cell>
          <cell r="D10" t="str">
            <v xml:space="preserve">Le Cantilien </v>
          </cell>
          <cell r="E10" t="str">
            <v>PP Le Cantilien  - CAN08 - Rouleau</v>
          </cell>
          <cell r="F10" t="str">
            <v>Rouleau</v>
          </cell>
          <cell r="G10">
            <v>1000</v>
          </cell>
          <cell r="H10">
            <v>53</v>
          </cell>
          <cell r="I10">
            <v>5.3</v>
          </cell>
          <cell r="J10">
            <v>11.31254589064565</v>
          </cell>
          <cell r="K10">
            <v>59.95649322042194</v>
          </cell>
          <cell r="L10">
            <v>249</v>
          </cell>
          <cell r="M10">
            <v>207.5</v>
          </cell>
        </row>
        <row r="11">
          <cell r="A11" t="str">
            <v>PPRBEL09</v>
          </cell>
          <cell r="B11" t="str">
            <v>PPRBEL09</v>
          </cell>
          <cell r="C11" t="str">
            <v>BEL09</v>
          </cell>
          <cell r="D11" t="str">
            <v xml:space="preserve">Le Bellifontain </v>
          </cell>
          <cell r="E11" t="str">
            <v>PP Le Bellifontain  - BEL09 - Rouleau</v>
          </cell>
          <cell r="F11" t="str">
            <v>Rouleau</v>
          </cell>
          <cell r="G11">
            <v>1000</v>
          </cell>
          <cell r="H11">
            <v>53</v>
          </cell>
          <cell r="I11">
            <v>5.3</v>
          </cell>
          <cell r="J11">
            <v>11.31254589064565</v>
          </cell>
          <cell r="K11">
            <v>59.95649322042194</v>
          </cell>
          <cell r="L11">
            <v>249</v>
          </cell>
          <cell r="M11">
            <v>207.5</v>
          </cell>
        </row>
        <row r="12">
          <cell r="A12" t="str">
            <v>PPRBEL10</v>
          </cell>
          <cell r="B12" t="str">
            <v>PPRBEL10</v>
          </cell>
          <cell r="C12" t="str">
            <v>BEL10</v>
          </cell>
          <cell r="D12" t="str">
            <v xml:space="preserve">Le Bellifontain </v>
          </cell>
          <cell r="E12" t="str">
            <v>PP Le Bellifontain  - BEL10 - Rouleau</v>
          </cell>
          <cell r="F12" t="str">
            <v>Rouleau</v>
          </cell>
          <cell r="G12">
            <v>1000</v>
          </cell>
          <cell r="H12">
            <v>53</v>
          </cell>
          <cell r="I12">
            <v>5.3</v>
          </cell>
          <cell r="J12">
            <v>11.31254589064565</v>
          </cell>
          <cell r="K12">
            <v>59.95649322042194</v>
          </cell>
          <cell r="L12">
            <v>249</v>
          </cell>
          <cell r="M12">
            <v>207.5</v>
          </cell>
        </row>
        <row r="13">
          <cell r="A13" t="str">
            <v>PPRPAR11</v>
          </cell>
          <cell r="B13" t="str">
            <v>PPRPAR11</v>
          </cell>
          <cell r="C13" t="str">
            <v>PAR11</v>
          </cell>
          <cell r="D13" t="str">
            <v xml:space="preserve">La Parisienne </v>
          </cell>
          <cell r="E13" t="str">
            <v>PP La Parisienne  - PAR11 - Rouleau</v>
          </cell>
          <cell r="F13" t="str">
            <v>Rouleau</v>
          </cell>
          <cell r="G13">
            <v>1000</v>
          </cell>
          <cell r="H13">
            <v>53</v>
          </cell>
          <cell r="I13">
            <v>5.3</v>
          </cell>
          <cell r="J13">
            <v>11.31254589064565</v>
          </cell>
          <cell r="K13">
            <v>59.95649322042194</v>
          </cell>
          <cell r="L13">
            <v>199</v>
          </cell>
          <cell r="M13">
            <v>165.83333333333334</v>
          </cell>
        </row>
        <row r="14">
          <cell r="A14" t="str">
            <v>PPRPAR12</v>
          </cell>
          <cell r="B14" t="str">
            <v>PPRPAR12</v>
          </cell>
          <cell r="C14" t="str">
            <v>PAR12</v>
          </cell>
          <cell r="D14" t="str">
            <v xml:space="preserve">La Parisienne </v>
          </cell>
          <cell r="E14" t="str">
            <v>PP La Parisienne  - PAR12 - Rouleau</v>
          </cell>
          <cell r="F14" t="str">
            <v>Rouleau</v>
          </cell>
          <cell r="G14">
            <v>1000</v>
          </cell>
          <cell r="H14">
            <v>53</v>
          </cell>
          <cell r="I14">
            <v>5.3</v>
          </cell>
          <cell r="J14">
            <v>11.31254589064565</v>
          </cell>
          <cell r="K14">
            <v>59.95649322042194</v>
          </cell>
          <cell r="L14">
            <v>199</v>
          </cell>
          <cell r="M14">
            <v>165.83333333333334</v>
          </cell>
        </row>
        <row r="15">
          <cell r="A15" t="str">
            <v>PPRSTR13</v>
          </cell>
          <cell r="B15" t="str">
            <v>PPRSTR13</v>
          </cell>
          <cell r="C15" t="str">
            <v>STR13</v>
          </cell>
          <cell r="D15" t="str">
            <v xml:space="preserve">Le Strasbourgeois </v>
          </cell>
          <cell r="E15" t="str">
            <v>PP Le Strasbourgeois  - STR13 - Rouleau</v>
          </cell>
          <cell r="F15" t="str">
            <v>Rouleau</v>
          </cell>
          <cell r="G15">
            <v>1000</v>
          </cell>
          <cell r="H15">
            <v>53</v>
          </cell>
          <cell r="I15">
            <v>5.3</v>
          </cell>
          <cell r="J15">
            <v>11.31254589064565</v>
          </cell>
          <cell r="K15">
            <v>59.95649322042194</v>
          </cell>
          <cell r="L15">
            <v>249</v>
          </cell>
          <cell r="M15">
            <v>207.5</v>
          </cell>
        </row>
        <row r="16">
          <cell r="A16" t="str">
            <v>PPRSTR14</v>
          </cell>
          <cell r="B16" t="str">
            <v>PPRSTR14</v>
          </cell>
          <cell r="C16" t="str">
            <v>STR14</v>
          </cell>
          <cell r="D16" t="str">
            <v xml:space="preserve">Le Strasbourgeois </v>
          </cell>
          <cell r="E16" t="str">
            <v>PP Le Strasbourgeois  - STR14 - Rouleau</v>
          </cell>
          <cell r="F16" t="str">
            <v>Rouleau</v>
          </cell>
          <cell r="G16">
            <v>1000</v>
          </cell>
          <cell r="H16">
            <v>53</v>
          </cell>
          <cell r="I16">
            <v>5.3</v>
          </cell>
          <cell r="J16">
            <v>11.31254589064565</v>
          </cell>
          <cell r="K16">
            <v>59.95649322042194</v>
          </cell>
          <cell r="L16">
            <v>249</v>
          </cell>
          <cell r="M16">
            <v>207.5</v>
          </cell>
        </row>
        <row r="17">
          <cell r="A17" t="str">
            <v>PPRSTR15</v>
          </cell>
          <cell r="B17" t="str">
            <v>PPRSTR15</v>
          </cell>
          <cell r="C17" t="str">
            <v>STR15</v>
          </cell>
          <cell r="D17" t="str">
            <v xml:space="preserve">Le Strasbourgeois </v>
          </cell>
          <cell r="E17" t="str">
            <v>PP Le Strasbourgeois  - STR15 - Rouleau</v>
          </cell>
          <cell r="F17" t="str">
            <v>Rouleau</v>
          </cell>
          <cell r="G17">
            <v>1000</v>
          </cell>
          <cell r="H17">
            <v>53</v>
          </cell>
          <cell r="I17">
            <v>5.3</v>
          </cell>
          <cell r="J17">
            <v>11.31254589064565</v>
          </cell>
          <cell r="K17">
            <v>59.95649322042194</v>
          </cell>
          <cell r="L17">
            <v>249</v>
          </cell>
          <cell r="M17">
            <v>207.5</v>
          </cell>
        </row>
        <row r="18">
          <cell r="A18" t="str">
            <v>PPRDIJ16</v>
          </cell>
          <cell r="B18" t="str">
            <v>PPRDIJ16</v>
          </cell>
          <cell r="C18" t="str">
            <v>DIJ16</v>
          </cell>
          <cell r="D18" t="str">
            <v xml:space="preserve">Le Dijonnais </v>
          </cell>
          <cell r="E18" t="str">
            <v>PP Le Dijonnais  - DIJ16 - Rouleau</v>
          </cell>
          <cell r="F18" t="str">
            <v>Rouleau</v>
          </cell>
          <cell r="G18">
            <v>1000</v>
          </cell>
          <cell r="H18">
            <v>53</v>
          </cell>
          <cell r="I18">
            <v>5.3</v>
          </cell>
          <cell r="J18">
            <v>11.31254589064565</v>
          </cell>
          <cell r="K18">
            <v>59.95649322042194</v>
          </cell>
          <cell r="L18">
            <v>249</v>
          </cell>
          <cell r="M18">
            <v>207.5</v>
          </cell>
        </row>
        <row r="19">
          <cell r="A19" t="str">
            <v>PPRDIJ17</v>
          </cell>
          <cell r="B19" t="str">
            <v>PPRDIJ17</v>
          </cell>
          <cell r="C19" t="str">
            <v>DIJ17</v>
          </cell>
          <cell r="D19" t="str">
            <v xml:space="preserve">Le Dijonnais </v>
          </cell>
          <cell r="E19" t="str">
            <v>PP Le Dijonnais  - DIJ17 - Rouleau</v>
          </cell>
          <cell r="F19" t="str">
            <v>Rouleau</v>
          </cell>
          <cell r="G19">
            <v>1000</v>
          </cell>
          <cell r="H19">
            <v>53</v>
          </cell>
          <cell r="I19">
            <v>5.3</v>
          </cell>
          <cell r="J19">
            <v>11.31254589064565</v>
          </cell>
          <cell r="K19">
            <v>59.95649322042194</v>
          </cell>
          <cell r="L19">
            <v>249</v>
          </cell>
          <cell r="M19">
            <v>207.5</v>
          </cell>
        </row>
        <row r="20">
          <cell r="A20" t="str">
            <v>PPRDIJ18</v>
          </cell>
          <cell r="B20" t="str">
            <v>PPRDIJ18</v>
          </cell>
          <cell r="C20" t="str">
            <v>DIJ18</v>
          </cell>
          <cell r="D20" t="str">
            <v xml:space="preserve">Le Dijonnais </v>
          </cell>
          <cell r="E20" t="str">
            <v>PP Le Dijonnais  - DIJ18 - Rouleau</v>
          </cell>
          <cell r="F20" t="str">
            <v>Rouleau</v>
          </cell>
          <cell r="G20">
            <v>1000</v>
          </cell>
          <cell r="H20">
            <v>53</v>
          </cell>
          <cell r="I20">
            <v>5.3</v>
          </cell>
          <cell r="J20">
            <v>11.31254589064565</v>
          </cell>
          <cell r="K20">
            <v>59.95649322042194</v>
          </cell>
          <cell r="L20">
            <v>249</v>
          </cell>
          <cell r="M20">
            <v>207.5</v>
          </cell>
        </row>
        <row r="21">
          <cell r="A21" t="str">
            <v>PPRREN19</v>
          </cell>
          <cell r="B21" t="str">
            <v>PPRREN19</v>
          </cell>
          <cell r="C21" t="str">
            <v>REN19</v>
          </cell>
          <cell r="D21" t="str">
            <v xml:space="preserve">Le Rennais </v>
          </cell>
          <cell r="E21" t="str">
            <v>PP Le Rennais  - REN19 - Rouleau</v>
          </cell>
          <cell r="F21" t="str">
            <v>Rouleau</v>
          </cell>
          <cell r="G21">
            <v>1000</v>
          </cell>
          <cell r="H21">
            <v>53</v>
          </cell>
          <cell r="I21">
            <v>5.3</v>
          </cell>
          <cell r="J21">
            <v>11.31254589064565</v>
          </cell>
          <cell r="K21">
            <v>59.95649322042194</v>
          </cell>
          <cell r="L21">
            <v>249</v>
          </cell>
          <cell r="M21">
            <v>207.5</v>
          </cell>
        </row>
        <row r="22">
          <cell r="A22" t="str">
            <v>PPRREN20</v>
          </cell>
          <cell r="B22" t="str">
            <v>PPRREN20</v>
          </cell>
          <cell r="C22" t="str">
            <v>REN20</v>
          </cell>
          <cell r="D22" t="str">
            <v xml:space="preserve">Le Rennais </v>
          </cell>
          <cell r="E22" t="str">
            <v>PP Le Rennais  - REN20 - Rouleau</v>
          </cell>
          <cell r="F22" t="str">
            <v>Rouleau</v>
          </cell>
          <cell r="G22">
            <v>1000</v>
          </cell>
          <cell r="H22">
            <v>53</v>
          </cell>
          <cell r="I22">
            <v>5.3</v>
          </cell>
          <cell r="J22">
            <v>11.31254589064565</v>
          </cell>
          <cell r="K22">
            <v>59.95649322042194</v>
          </cell>
          <cell r="L22">
            <v>249</v>
          </cell>
          <cell r="M22">
            <v>207.5</v>
          </cell>
        </row>
        <row r="23">
          <cell r="A23" t="str">
            <v>PPRNAN21</v>
          </cell>
          <cell r="B23" t="str">
            <v>PPRNAN21</v>
          </cell>
          <cell r="C23" t="str">
            <v>NAN21</v>
          </cell>
          <cell r="D23" t="str">
            <v xml:space="preserve">La Nantaise </v>
          </cell>
          <cell r="E23" t="str">
            <v>PP La Nantaise  - NAN21 - Rouleau</v>
          </cell>
          <cell r="F23" t="str">
            <v>Rouleau</v>
          </cell>
          <cell r="G23">
            <v>1000</v>
          </cell>
          <cell r="H23">
            <v>53</v>
          </cell>
          <cell r="I23">
            <v>5.3</v>
          </cell>
          <cell r="J23">
            <v>11.31254589064565</v>
          </cell>
          <cell r="K23">
            <v>59.95649322042194</v>
          </cell>
          <cell r="L23">
            <v>249</v>
          </cell>
          <cell r="M23">
            <v>207.5</v>
          </cell>
        </row>
        <row r="24">
          <cell r="A24" t="str">
            <v>PPRNAN22</v>
          </cell>
          <cell r="B24" t="str">
            <v>PPRNAN22</v>
          </cell>
          <cell r="C24" t="str">
            <v>NAN22</v>
          </cell>
          <cell r="D24" t="str">
            <v xml:space="preserve">La Nantaise </v>
          </cell>
          <cell r="E24" t="str">
            <v>PP La Nantaise  - NAN22 - Rouleau</v>
          </cell>
          <cell r="F24" t="str">
            <v>Rouleau</v>
          </cell>
          <cell r="G24">
            <v>1000</v>
          </cell>
          <cell r="H24">
            <v>53</v>
          </cell>
          <cell r="I24">
            <v>5.3</v>
          </cell>
          <cell r="J24">
            <v>11.31254589064565</v>
          </cell>
          <cell r="K24">
            <v>59.95649322042194</v>
          </cell>
          <cell r="L24">
            <v>249</v>
          </cell>
          <cell r="M24">
            <v>207.5</v>
          </cell>
        </row>
        <row r="25">
          <cell r="A25" t="str">
            <v>PPRTOU23</v>
          </cell>
          <cell r="B25" t="str">
            <v>PPRTOU23</v>
          </cell>
          <cell r="C25" t="str">
            <v>TOU23</v>
          </cell>
          <cell r="D25" t="str">
            <v xml:space="preserve">La Tourangelle </v>
          </cell>
          <cell r="E25" t="str">
            <v>PP La Tourangelle  - TOU23 - Rouleau</v>
          </cell>
          <cell r="F25" t="str">
            <v>Rouleau</v>
          </cell>
          <cell r="G25">
            <v>1000</v>
          </cell>
          <cell r="H25">
            <v>53</v>
          </cell>
          <cell r="I25">
            <v>5.3</v>
          </cell>
          <cell r="J25">
            <v>11.31254589064565</v>
          </cell>
          <cell r="K25">
            <v>59.95649322042194</v>
          </cell>
          <cell r="L25">
            <v>249</v>
          </cell>
          <cell r="M25">
            <v>207.5</v>
          </cell>
        </row>
        <row r="26">
          <cell r="A26" t="str">
            <v>PPRTOU24</v>
          </cell>
          <cell r="B26" t="str">
            <v>PPRTOU24</v>
          </cell>
          <cell r="C26" t="str">
            <v>TOU24</v>
          </cell>
          <cell r="D26" t="str">
            <v xml:space="preserve">La Tourangelle </v>
          </cell>
          <cell r="E26" t="str">
            <v>PP La Tourangelle  - TOU24 - Rouleau</v>
          </cell>
          <cell r="F26" t="str">
            <v>Rouleau</v>
          </cell>
          <cell r="G26">
            <v>1000</v>
          </cell>
          <cell r="H26">
            <v>53</v>
          </cell>
          <cell r="I26">
            <v>5.3</v>
          </cell>
          <cell r="J26">
            <v>11.31254589064565</v>
          </cell>
          <cell r="K26">
            <v>59.95649322042194</v>
          </cell>
          <cell r="L26">
            <v>249</v>
          </cell>
          <cell r="M26">
            <v>207.5</v>
          </cell>
        </row>
        <row r="27">
          <cell r="A27" t="str">
            <v>PPRROC25</v>
          </cell>
          <cell r="B27" t="str">
            <v>PPRROC25</v>
          </cell>
          <cell r="C27" t="str">
            <v>ROC25</v>
          </cell>
          <cell r="D27" t="str">
            <v xml:space="preserve">Le Rochelais </v>
          </cell>
          <cell r="E27" t="str">
            <v>PP Le Rochelais  - ROC25 - Rouleau</v>
          </cell>
          <cell r="F27" t="str">
            <v>Rouleau</v>
          </cell>
          <cell r="G27">
            <v>1000</v>
          </cell>
          <cell r="H27">
            <v>53</v>
          </cell>
          <cell r="I27">
            <v>5.3</v>
          </cell>
          <cell r="J27">
            <v>11.31254589064565</v>
          </cell>
          <cell r="K27">
            <v>59.95649322042194</v>
          </cell>
          <cell r="L27">
            <v>249</v>
          </cell>
          <cell r="M27">
            <v>207.5</v>
          </cell>
        </row>
        <row r="28">
          <cell r="A28" t="str">
            <v>PPRROC26</v>
          </cell>
          <cell r="B28" t="str">
            <v>PPRROC26</v>
          </cell>
          <cell r="C28" t="str">
            <v>ROC26</v>
          </cell>
          <cell r="D28" t="str">
            <v xml:space="preserve">Le Rochelais </v>
          </cell>
          <cell r="E28" t="str">
            <v>PP Le Rochelais  - ROC26 - Rouleau</v>
          </cell>
          <cell r="F28" t="str">
            <v>Rouleau</v>
          </cell>
          <cell r="G28">
            <v>1000</v>
          </cell>
          <cell r="H28">
            <v>53</v>
          </cell>
          <cell r="I28">
            <v>5.3</v>
          </cell>
          <cell r="J28">
            <v>11.31254589064565</v>
          </cell>
          <cell r="K28">
            <v>59.95649322042194</v>
          </cell>
          <cell r="L28">
            <v>249</v>
          </cell>
          <cell r="M28">
            <v>207.5</v>
          </cell>
        </row>
        <row r="29">
          <cell r="A29" t="str">
            <v>PPRROC27</v>
          </cell>
          <cell r="B29" t="str">
            <v>PPRROC27</v>
          </cell>
          <cell r="C29" t="str">
            <v>ROC27</v>
          </cell>
          <cell r="D29" t="str">
            <v xml:space="preserve">Le Rochelais </v>
          </cell>
          <cell r="E29" t="str">
            <v>PP Le Rochelais  - ROC27 - Rouleau</v>
          </cell>
          <cell r="F29" t="str">
            <v>Rouleau</v>
          </cell>
          <cell r="G29">
            <v>1000</v>
          </cell>
          <cell r="H29">
            <v>53</v>
          </cell>
          <cell r="I29">
            <v>5.3</v>
          </cell>
          <cell r="J29">
            <v>11.31254589064565</v>
          </cell>
          <cell r="K29">
            <v>59.95649322042194</v>
          </cell>
          <cell r="L29">
            <v>249</v>
          </cell>
          <cell r="M29">
            <v>207.5</v>
          </cell>
        </row>
        <row r="30">
          <cell r="A30" t="str">
            <v>PPRCLE28</v>
          </cell>
          <cell r="B30" t="str">
            <v>PPRCLE28</v>
          </cell>
          <cell r="C30" t="str">
            <v>CLE28</v>
          </cell>
          <cell r="D30" t="str">
            <v xml:space="preserve">La Clermontoise </v>
          </cell>
          <cell r="E30" t="str">
            <v>PP La Clermontoise  - CLE28 - Rouleau</v>
          </cell>
          <cell r="F30" t="str">
            <v>Rouleau</v>
          </cell>
          <cell r="G30">
            <v>1000</v>
          </cell>
          <cell r="H30">
            <v>53</v>
          </cell>
          <cell r="I30">
            <v>5.3</v>
          </cell>
          <cell r="J30">
            <v>11.31254589064565</v>
          </cell>
          <cell r="K30">
            <v>59.95649322042194</v>
          </cell>
          <cell r="L30">
            <v>249</v>
          </cell>
          <cell r="M30">
            <v>207.5</v>
          </cell>
        </row>
        <row r="31">
          <cell r="A31" t="str">
            <v>PPRCLE29</v>
          </cell>
          <cell r="B31" t="str">
            <v>PPRCLE29</v>
          </cell>
          <cell r="C31" t="str">
            <v>CLE29</v>
          </cell>
          <cell r="D31" t="str">
            <v xml:space="preserve">La Clermontoise </v>
          </cell>
          <cell r="E31" t="str">
            <v>PP La Clermontoise  - CLE29 - Rouleau</v>
          </cell>
          <cell r="F31" t="str">
            <v>Rouleau</v>
          </cell>
          <cell r="G31">
            <v>1000</v>
          </cell>
          <cell r="H31">
            <v>53</v>
          </cell>
          <cell r="I31">
            <v>5.3</v>
          </cell>
          <cell r="J31">
            <v>11.31254589064565</v>
          </cell>
          <cell r="K31">
            <v>59.95649322042194</v>
          </cell>
          <cell r="L31">
            <v>249</v>
          </cell>
          <cell r="M31">
            <v>207.5</v>
          </cell>
        </row>
        <row r="32">
          <cell r="A32" t="str">
            <v>PPRLYO30</v>
          </cell>
          <cell r="B32" t="str">
            <v>PPRLYO30</v>
          </cell>
          <cell r="C32" t="str">
            <v>LYO30</v>
          </cell>
          <cell r="D32" t="str">
            <v xml:space="preserve">Le Lyonnais </v>
          </cell>
          <cell r="E32" t="str">
            <v>PP Le Lyonnais  - LYO30 - Rouleau</v>
          </cell>
          <cell r="F32" t="str">
            <v>Rouleau</v>
          </cell>
          <cell r="G32">
            <v>1000</v>
          </cell>
          <cell r="H32">
            <v>53</v>
          </cell>
          <cell r="I32">
            <v>5.3</v>
          </cell>
          <cell r="J32">
            <v>11.31254589064565</v>
          </cell>
          <cell r="K32">
            <v>59.95649322042194</v>
          </cell>
          <cell r="L32">
            <v>249</v>
          </cell>
          <cell r="M32">
            <v>207.5</v>
          </cell>
        </row>
        <row r="33">
          <cell r="A33" t="str">
            <v>PPRLYO31</v>
          </cell>
          <cell r="B33" t="str">
            <v>PPRLYO31</v>
          </cell>
          <cell r="C33" t="str">
            <v>LYO31</v>
          </cell>
          <cell r="D33" t="str">
            <v xml:space="preserve">Le Lyonnais </v>
          </cell>
          <cell r="E33" t="str">
            <v>PP Le Lyonnais  - LYO31 - Rouleau</v>
          </cell>
          <cell r="F33" t="str">
            <v>Rouleau</v>
          </cell>
          <cell r="G33">
            <v>1000</v>
          </cell>
          <cell r="H33">
            <v>53</v>
          </cell>
          <cell r="I33">
            <v>5.3</v>
          </cell>
          <cell r="J33">
            <v>11.31254589064565</v>
          </cell>
          <cell r="K33">
            <v>59.95649322042194</v>
          </cell>
          <cell r="L33">
            <v>249</v>
          </cell>
          <cell r="M33">
            <v>207.5</v>
          </cell>
        </row>
        <row r="34">
          <cell r="A34" t="str">
            <v>PPRLYO32</v>
          </cell>
          <cell r="B34" t="str">
            <v>PPRLYO32</v>
          </cell>
          <cell r="C34" t="str">
            <v>LYO32</v>
          </cell>
          <cell r="D34" t="str">
            <v xml:space="preserve">Le Lyonnais </v>
          </cell>
          <cell r="E34" t="str">
            <v>PP Le Lyonnais  - LYO32 - Rouleau</v>
          </cell>
          <cell r="F34" t="str">
            <v>Rouleau</v>
          </cell>
          <cell r="G34">
            <v>1000</v>
          </cell>
          <cell r="H34">
            <v>53</v>
          </cell>
          <cell r="I34">
            <v>5.3</v>
          </cell>
          <cell r="J34">
            <v>11.31254589064565</v>
          </cell>
          <cell r="K34">
            <v>59.95649322042194</v>
          </cell>
          <cell r="L34">
            <v>249</v>
          </cell>
          <cell r="M34">
            <v>207.5</v>
          </cell>
        </row>
        <row r="35">
          <cell r="A35" t="str">
            <v>PPRBOR33</v>
          </cell>
          <cell r="B35" t="str">
            <v>PPRBOR33</v>
          </cell>
          <cell r="C35" t="str">
            <v>BOR33</v>
          </cell>
          <cell r="D35" t="str">
            <v xml:space="preserve">Le Bordelais </v>
          </cell>
          <cell r="E35" t="str">
            <v>PP Le Bordelais  - BOR33 - Lé</v>
          </cell>
          <cell r="F35" t="str">
            <v>Lé</v>
          </cell>
          <cell r="G35">
            <v>300</v>
          </cell>
          <cell r="H35">
            <v>53</v>
          </cell>
          <cell r="I35">
            <v>1.59</v>
          </cell>
          <cell r="J35">
            <v>11.31254589064565</v>
          </cell>
          <cell r="K35">
            <v>17.986947966126586</v>
          </cell>
          <cell r="L35">
            <v>79</v>
          </cell>
          <cell r="M35">
            <v>65.833333333333343</v>
          </cell>
        </row>
        <row r="36">
          <cell r="A36" t="str">
            <v>PPRBOR34</v>
          </cell>
          <cell r="B36" t="str">
            <v>PPRBOR34</v>
          </cell>
          <cell r="C36" t="str">
            <v>BOR34</v>
          </cell>
          <cell r="D36" t="str">
            <v xml:space="preserve">Le Bordelais </v>
          </cell>
          <cell r="E36" t="str">
            <v>PP Le Bordelais  - BOR34 - Rouleau</v>
          </cell>
          <cell r="F36" t="str">
            <v>Rouleau</v>
          </cell>
          <cell r="G36">
            <v>1000</v>
          </cell>
          <cell r="H36">
            <v>53</v>
          </cell>
          <cell r="I36">
            <v>5.3</v>
          </cell>
          <cell r="J36">
            <v>11.31254589064565</v>
          </cell>
          <cell r="K36">
            <v>59.95649322042194</v>
          </cell>
          <cell r="L36">
            <v>249</v>
          </cell>
          <cell r="M36">
            <v>207.5</v>
          </cell>
        </row>
        <row r="37">
          <cell r="A37" t="str">
            <v>PPRBOR35</v>
          </cell>
          <cell r="B37" t="str">
            <v>PPRBOR35</v>
          </cell>
          <cell r="C37" t="str">
            <v>BOR35</v>
          </cell>
          <cell r="D37" t="str">
            <v xml:space="preserve">Le Bordelais </v>
          </cell>
          <cell r="E37" t="str">
            <v>PP Le Bordelais  - BOR35 - Lé</v>
          </cell>
          <cell r="F37" t="str">
            <v>Lé</v>
          </cell>
          <cell r="G37">
            <v>300</v>
          </cell>
          <cell r="H37">
            <v>53</v>
          </cell>
          <cell r="I37">
            <v>1.59</v>
          </cell>
          <cell r="J37">
            <v>11.31254589064565</v>
          </cell>
          <cell r="K37">
            <v>17.986947966126586</v>
          </cell>
          <cell r="L37">
            <v>79</v>
          </cell>
          <cell r="M37">
            <v>65.833333333333343</v>
          </cell>
        </row>
        <row r="38">
          <cell r="A38" t="str">
            <v>PPRBOR36</v>
          </cell>
          <cell r="B38" t="str">
            <v>PPRBOR36</v>
          </cell>
          <cell r="C38" t="str">
            <v>BOR36</v>
          </cell>
          <cell r="D38" t="str">
            <v xml:space="preserve">La Bordelaise </v>
          </cell>
          <cell r="E38" t="str">
            <v>PP La Bordelaise  - BOR36 - Rouleau</v>
          </cell>
          <cell r="F38" t="str">
            <v>Rouleau</v>
          </cell>
          <cell r="G38">
            <v>1000</v>
          </cell>
          <cell r="H38">
            <v>53</v>
          </cell>
          <cell r="I38">
            <v>5.3</v>
          </cell>
          <cell r="J38">
            <v>11.31254589064565</v>
          </cell>
          <cell r="K38">
            <v>59.95649322042194</v>
          </cell>
          <cell r="L38">
            <v>249</v>
          </cell>
          <cell r="M38">
            <v>207.5</v>
          </cell>
        </row>
        <row r="39">
          <cell r="A39" t="str">
            <v>PPRBOR37</v>
          </cell>
          <cell r="B39" t="str">
            <v>PPRBOR37</v>
          </cell>
          <cell r="C39" t="str">
            <v>BOR37</v>
          </cell>
          <cell r="D39" t="str">
            <v xml:space="preserve">La Bordelaise </v>
          </cell>
          <cell r="E39" t="str">
            <v>PP La Bordelaise  - BOR37 - Rouleau</v>
          </cell>
          <cell r="F39" t="str">
            <v>Rouleau</v>
          </cell>
          <cell r="G39">
            <v>1000</v>
          </cell>
          <cell r="H39">
            <v>53</v>
          </cell>
          <cell r="I39">
            <v>5.3</v>
          </cell>
          <cell r="J39">
            <v>11.31254589064565</v>
          </cell>
          <cell r="K39">
            <v>59.95649322042194</v>
          </cell>
          <cell r="L39">
            <v>249</v>
          </cell>
          <cell r="M39">
            <v>207.5</v>
          </cell>
        </row>
        <row r="40">
          <cell r="A40" t="str">
            <v>PPRTOU38</v>
          </cell>
          <cell r="B40" t="str">
            <v>PPRTOU38</v>
          </cell>
          <cell r="C40" t="str">
            <v>TOU38</v>
          </cell>
          <cell r="D40" t="str">
            <v xml:space="preserve">La Toulousaine </v>
          </cell>
          <cell r="E40" t="str">
            <v>PP La Toulousaine  - TOU38 - Rouleau</v>
          </cell>
          <cell r="F40" t="str">
            <v>Rouleau</v>
          </cell>
          <cell r="G40">
            <v>1000</v>
          </cell>
          <cell r="H40">
            <v>53</v>
          </cell>
          <cell r="I40">
            <v>5.3</v>
          </cell>
          <cell r="J40">
            <v>11.31254589064565</v>
          </cell>
          <cell r="K40">
            <v>59.95649322042194</v>
          </cell>
          <cell r="L40">
            <v>249</v>
          </cell>
          <cell r="M40">
            <v>207.5</v>
          </cell>
        </row>
        <row r="41">
          <cell r="A41" t="str">
            <v>PPRTOU39</v>
          </cell>
          <cell r="B41" t="str">
            <v>PPRTOU39</v>
          </cell>
          <cell r="C41" t="str">
            <v>TOU39</v>
          </cell>
          <cell r="D41" t="str">
            <v xml:space="preserve">La Toulousaine </v>
          </cell>
          <cell r="E41" t="str">
            <v>PP La Toulousaine  - TOU39 - Rouleau</v>
          </cell>
          <cell r="F41" t="str">
            <v>Rouleau</v>
          </cell>
          <cell r="G41">
            <v>1000</v>
          </cell>
          <cell r="H41">
            <v>53</v>
          </cell>
          <cell r="I41">
            <v>5.3</v>
          </cell>
          <cell r="J41">
            <v>11.31254589064565</v>
          </cell>
          <cell r="K41">
            <v>59.95649322042194</v>
          </cell>
          <cell r="L41">
            <v>249</v>
          </cell>
          <cell r="M41">
            <v>207.5</v>
          </cell>
        </row>
        <row r="42">
          <cell r="A42" t="str">
            <v>PPRTOU40</v>
          </cell>
          <cell r="B42" t="str">
            <v>PPRTOU40</v>
          </cell>
          <cell r="C42" t="str">
            <v>TOU40</v>
          </cell>
          <cell r="D42" t="str">
            <v>Le Toulousain</v>
          </cell>
          <cell r="E42" t="str">
            <v>PP Le Toulousain - TOU40 - Rouleau</v>
          </cell>
          <cell r="F42" t="str">
            <v>Rouleau</v>
          </cell>
          <cell r="G42">
            <v>1000</v>
          </cell>
          <cell r="H42">
            <v>53</v>
          </cell>
          <cell r="I42">
            <v>5.3</v>
          </cell>
          <cell r="J42">
            <v>11.31254589064565</v>
          </cell>
          <cell r="K42">
            <v>59.95649322042194</v>
          </cell>
          <cell r="L42">
            <v>249</v>
          </cell>
          <cell r="M42">
            <v>207.5</v>
          </cell>
        </row>
        <row r="43">
          <cell r="A43" t="str">
            <v>PPRMAR41</v>
          </cell>
          <cell r="B43" t="str">
            <v>PPRMAR41</v>
          </cell>
          <cell r="C43" t="str">
            <v>MAR41</v>
          </cell>
          <cell r="D43" t="str">
            <v xml:space="preserve">La Marseillaise </v>
          </cell>
          <cell r="E43" t="str">
            <v>PP La Marseillaise  - MAR41 - Rouleau</v>
          </cell>
          <cell r="F43" t="str">
            <v>Rouleau</v>
          </cell>
          <cell r="G43">
            <v>1000</v>
          </cell>
          <cell r="H43">
            <v>53</v>
          </cell>
          <cell r="I43">
            <v>5.3</v>
          </cell>
          <cell r="J43">
            <v>11.31254589064565</v>
          </cell>
          <cell r="K43">
            <v>59.95649322042194</v>
          </cell>
          <cell r="L43">
            <v>249</v>
          </cell>
          <cell r="M43">
            <v>207.5</v>
          </cell>
        </row>
        <row r="44">
          <cell r="A44" t="str">
            <v>PPRMAR42</v>
          </cell>
          <cell r="B44" t="str">
            <v>PPRMAR42</v>
          </cell>
          <cell r="C44" t="str">
            <v>MAR42</v>
          </cell>
          <cell r="D44" t="str">
            <v xml:space="preserve">La Marseillaise </v>
          </cell>
          <cell r="E44" t="str">
            <v>PP La Marseillaise  - MAR42 - Rouleau</v>
          </cell>
          <cell r="F44" t="str">
            <v>Rouleau</v>
          </cell>
          <cell r="G44">
            <v>1000</v>
          </cell>
          <cell r="H44">
            <v>53</v>
          </cell>
          <cell r="I44">
            <v>5.3</v>
          </cell>
          <cell r="J44">
            <v>11.31254589064565</v>
          </cell>
          <cell r="K44">
            <v>59.95649322042194</v>
          </cell>
          <cell r="L44">
            <v>249</v>
          </cell>
          <cell r="M44">
            <v>207.5</v>
          </cell>
        </row>
        <row r="45">
          <cell r="A45" t="str">
            <v>PPRNIC43</v>
          </cell>
          <cell r="B45" t="str">
            <v>PPRNIC43</v>
          </cell>
          <cell r="C45" t="str">
            <v>NIC43</v>
          </cell>
          <cell r="D45" t="str">
            <v xml:space="preserve">La Niçoise </v>
          </cell>
          <cell r="E45" t="str">
            <v>PP La Niçoise  - NIC43 - Rouleau</v>
          </cell>
          <cell r="F45" t="str">
            <v>Rouleau</v>
          </cell>
          <cell r="G45">
            <v>1000</v>
          </cell>
          <cell r="H45">
            <v>53</v>
          </cell>
          <cell r="I45">
            <v>5.3</v>
          </cell>
          <cell r="J45">
            <v>11.31254589064565</v>
          </cell>
          <cell r="K45">
            <v>59.95649322042194</v>
          </cell>
          <cell r="L45">
            <v>249</v>
          </cell>
          <cell r="M45">
            <v>207.5</v>
          </cell>
        </row>
        <row r="46">
          <cell r="A46" t="str">
            <v>PPRNIC44</v>
          </cell>
          <cell r="B46" t="str">
            <v>PPRNIC44</v>
          </cell>
          <cell r="C46" t="str">
            <v>NIC44</v>
          </cell>
          <cell r="D46" t="str">
            <v xml:space="preserve">La Niçoise </v>
          </cell>
          <cell r="E46" t="str">
            <v>PP La Niçoise  - NIC44 - Rouleau</v>
          </cell>
          <cell r="F46" t="str">
            <v>Rouleau</v>
          </cell>
          <cell r="G46">
            <v>1000</v>
          </cell>
          <cell r="H46">
            <v>53</v>
          </cell>
          <cell r="I46">
            <v>5.3</v>
          </cell>
          <cell r="J46">
            <v>11.31254589064565</v>
          </cell>
          <cell r="K46">
            <v>59.95649322042194</v>
          </cell>
          <cell r="L46">
            <v>249</v>
          </cell>
          <cell r="M46">
            <v>207.5</v>
          </cell>
        </row>
        <row r="47">
          <cell r="A47" t="str">
            <v>PPRAJA45</v>
          </cell>
          <cell r="B47" t="str">
            <v>PPRAJA45</v>
          </cell>
          <cell r="C47" t="str">
            <v>AJA45</v>
          </cell>
          <cell r="D47" t="str">
            <v xml:space="preserve">L'Ajaccienne </v>
          </cell>
          <cell r="E47" t="str">
            <v>PP L'Ajaccienne  - AJA45 - Rouleau</v>
          </cell>
          <cell r="F47" t="str">
            <v>Rouleau</v>
          </cell>
          <cell r="G47">
            <v>1000</v>
          </cell>
          <cell r="H47">
            <v>53</v>
          </cell>
          <cell r="I47">
            <v>5.3</v>
          </cell>
          <cell r="J47">
            <v>11.31254589064565</v>
          </cell>
          <cell r="K47">
            <v>59.95649322042194</v>
          </cell>
          <cell r="L47">
            <v>249</v>
          </cell>
          <cell r="M47">
            <v>207.5</v>
          </cell>
        </row>
        <row r="48">
          <cell r="A48" t="str">
            <v>PPRHOU46</v>
          </cell>
          <cell r="B48" t="str">
            <v>PPRHOU46</v>
          </cell>
          <cell r="C48" t="str">
            <v>HOU46</v>
          </cell>
          <cell r="D48" t="str">
            <v xml:space="preserve">La Houlgataise </v>
          </cell>
          <cell r="E48" t="str">
            <v>PP La Houlgataise  - HOU46 - Rouleau</v>
          </cell>
          <cell r="F48" t="str">
            <v>Rouleau</v>
          </cell>
          <cell r="G48">
            <v>1000</v>
          </cell>
          <cell r="H48">
            <v>53</v>
          </cell>
          <cell r="I48">
            <v>5.3</v>
          </cell>
          <cell r="J48">
            <v>11.31254589064565</v>
          </cell>
          <cell r="K48">
            <v>59.95649322042194</v>
          </cell>
          <cell r="L48">
            <v>199</v>
          </cell>
          <cell r="M48">
            <v>165.83333333333334</v>
          </cell>
        </row>
        <row r="49">
          <cell r="A49" t="str">
            <v>PPRHOU47</v>
          </cell>
          <cell r="B49" t="str">
            <v>PPRHOU47</v>
          </cell>
          <cell r="C49" t="str">
            <v>HOU47</v>
          </cell>
          <cell r="D49" t="str">
            <v xml:space="preserve">La Houlgataise </v>
          </cell>
          <cell r="E49" t="str">
            <v>PP La Houlgataise  - HOU47 - Rouleau</v>
          </cell>
          <cell r="F49" t="str">
            <v>Rouleau</v>
          </cell>
          <cell r="G49">
            <v>1000</v>
          </cell>
          <cell r="H49">
            <v>53</v>
          </cell>
          <cell r="I49">
            <v>5.3</v>
          </cell>
          <cell r="J49">
            <v>11.31254589064565</v>
          </cell>
          <cell r="K49">
            <v>59.95649322042194</v>
          </cell>
          <cell r="L49">
            <v>199</v>
          </cell>
          <cell r="M49">
            <v>165.83333333333334</v>
          </cell>
        </row>
        <row r="50">
          <cell r="A50" t="str">
            <v>PPRBIA48</v>
          </cell>
          <cell r="B50" t="str">
            <v>PPRBIA48</v>
          </cell>
          <cell r="C50" t="str">
            <v>BIA48</v>
          </cell>
          <cell r="D50" t="str">
            <v xml:space="preserve">La Biarrote </v>
          </cell>
          <cell r="E50" t="str">
            <v>PP La Biarrote  - BIA48 - Rouleau</v>
          </cell>
          <cell r="F50" t="str">
            <v>Rouleau</v>
          </cell>
          <cell r="G50">
            <v>1000</v>
          </cell>
          <cell r="H50">
            <v>53</v>
          </cell>
          <cell r="I50">
            <v>5.3</v>
          </cell>
          <cell r="J50">
            <v>11.31254589064565</v>
          </cell>
          <cell r="K50">
            <v>59.95649322042194</v>
          </cell>
          <cell r="L50">
            <v>199</v>
          </cell>
          <cell r="M50">
            <v>165.83333333333334</v>
          </cell>
        </row>
        <row r="51">
          <cell r="A51" t="str">
            <v>PPRBIA49</v>
          </cell>
          <cell r="B51" t="str">
            <v>PPRBIA49</v>
          </cell>
          <cell r="C51" t="str">
            <v>BIA49</v>
          </cell>
          <cell r="D51" t="str">
            <v xml:space="preserve">La Biarrote </v>
          </cell>
          <cell r="E51" t="str">
            <v>PP La Biarrote  - BIA49 - Rouleau</v>
          </cell>
          <cell r="F51" t="str">
            <v>Rouleau</v>
          </cell>
          <cell r="G51">
            <v>1000</v>
          </cell>
          <cell r="H51">
            <v>53</v>
          </cell>
          <cell r="I51">
            <v>5.3</v>
          </cell>
          <cell r="J51">
            <v>11.31254589064565</v>
          </cell>
          <cell r="K51">
            <v>59.95649322042194</v>
          </cell>
          <cell r="L51">
            <v>199</v>
          </cell>
          <cell r="M51">
            <v>165.83333333333334</v>
          </cell>
        </row>
        <row r="52">
          <cell r="A52" t="str">
            <v>PPRDEA50</v>
          </cell>
          <cell r="B52" t="str">
            <v>PPRDEA50</v>
          </cell>
          <cell r="C52" t="str">
            <v>DEA50</v>
          </cell>
          <cell r="D52" t="str">
            <v xml:space="preserve">Le Deauvillais </v>
          </cell>
          <cell r="E52" t="str">
            <v>PP Le Deauvillais  - DEA50 - Rouleau</v>
          </cell>
          <cell r="F52" t="str">
            <v>Rouleau</v>
          </cell>
          <cell r="G52">
            <v>1000</v>
          </cell>
          <cell r="H52">
            <v>53</v>
          </cell>
          <cell r="I52">
            <v>5.3</v>
          </cell>
          <cell r="J52">
            <v>11.31254589064565</v>
          </cell>
          <cell r="K52">
            <v>59.95649322042194</v>
          </cell>
          <cell r="L52">
            <v>199</v>
          </cell>
          <cell r="M52">
            <v>165.83333333333334</v>
          </cell>
        </row>
        <row r="53">
          <cell r="A53" t="str">
            <v>PPRDEA51</v>
          </cell>
          <cell r="B53" t="str">
            <v>PPRDEA51</v>
          </cell>
          <cell r="C53" t="str">
            <v>DEA51</v>
          </cell>
          <cell r="D53" t="str">
            <v xml:space="preserve">Le Deauvillais </v>
          </cell>
          <cell r="E53" t="str">
            <v>PP Le Deauvillais  - DEA51 - Rouleau</v>
          </cell>
          <cell r="F53" t="str">
            <v>Rouleau</v>
          </cell>
          <cell r="G53">
            <v>1000</v>
          </cell>
          <cell r="H53">
            <v>53</v>
          </cell>
          <cell r="I53">
            <v>5.3</v>
          </cell>
          <cell r="J53">
            <v>11.31254589064565</v>
          </cell>
          <cell r="K53">
            <v>59.95649322042194</v>
          </cell>
          <cell r="L53">
            <v>199</v>
          </cell>
          <cell r="M53">
            <v>165.83333333333334</v>
          </cell>
        </row>
        <row r="54">
          <cell r="A54" t="str">
            <v>PPRTOU52</v>
          </cell>
          <cell r="B54" t="str">
            <v>PPRTOU52</v>
          </cell>
          <cell r="C54" t="str">
            <v>TOU52</v>
          </cell>
          <cell r="D54" t="str">
            <v xml:space="preserve">La Touquettoise </v>
          </cell>
          <cell r="E54" t="str">
            <v>PP La Touquettoise  - TOU52 - Rouleau</v>
          </cell>
          <cell r="F54" t="str">
            <v>Rouleau</v>
          </cell>
          <cell r="G54">
            <v>1000</v>
          </cell>
          <cell r="H54">
            <v>53</v>
          </cell>
          <cell r="I54">
            <v>5.3</v>
          </cell>
          <cell r="J54">
            <v>11.31254589064565</v>
          </cell>
          <cell r="K54">
            <v>59.95649322042194</v>
          </cell>
          <cell r="L54">
            <v>199</v>
          </cell>
          <cell r="M54">
            <v>165.83333333333334</v>
          </cell>
        </row>
        <row r="55">
          <cell r="A55" t="str">
            <v>PPRTOU53</v>
          </cell>
          <cell r="B55" t="str">
            <v>PPRTOU53</v>
          </cell>
          <cell r="C55" t="str">
            <v>TOU53</v>
          </cell>
          <cell r="D55" t="str">
            <v xml:space="preserve">La Touquettoise </v>
          </cell>
          <cell r="E55" t="str">
            <v>PP La Touquettoise  - TOU53 - Rouleau</v>
          </cell>
          <cell r="F55" t="str">
            <v>Rouleau</v>
          </cell>
          <cell r="G55">
            <v>1000</v>
          </cell>
          <cell r="H55">
            <v>53</v>
          </cell>
          <cell r="I55">
            <v>5.3</v>
          </cell>
          <cell r="J55">
            <v>11.31254589064565</v>
          </cell>
          <cell r="K55">
            <v>59.95649322042194</v>
          </cell>
          <cell r="L55">
            <v>199</v>
          </cell>
          <cell r="M55">
            <v>165.83333333333334</v>
          </cell>
        </row>
        <row r="56">
          <cell r="A56" t="str">
            <v>PPRCAB54</v>
          </cell>
          <cell r="B56" t="str">
            <v>PPRCAB54</v>
          </cell>
          <cell r="C56" t="str">
            <v>CAB54</v>
          </cell>
          <cell r="D56" t="str">
            <v xml:space="preserve">Le Cabourgeais </v>
          </cell>
          <cell r="E56" t="str">
            <v>PP Le Cabourgeais  - CAB54 - Rouleau</v>
          </cell>
          <cell r="F56" t="str">
            <v>Rouleau</v>
          </cell>
          <cell r="G56">
            <v>1000</v>
          </cell>
          <cell r="H56">
            <v>53</v>
          </cell>
          <cell r="I56">
            <v>5.3</v>
          </cell>
          <cell r="J56">
            <v>11.31254589064565</v>
          </cell>
          <cell r="K56">
            <v>59.95649322042194</v>
          </cell>
          <cell r="L56">
            <v>199</v>
          </cell>
          <cell r="M56">
            <v>165.83333333333334</v>
          </cell>
        </row>
        <row r="57">
          <cell r="A57" t="str">
            <v>PPRCAB55</v>
          </cell>
          <cell r="B57" t="str">
            <v>PPRCAB55</v>
          </cell>
          <cell r="C57" t="str">
            <v>CAB55</v>
          </cell>
          <cell r="D57" t="str">
            <v xml:space="preserve">Le Cabourgeais </v>
          </cell>
          <cell r="E57" t="str">
            <v>PP Le Cabourgeais  - CAB55 - Rouleau</v>
          </cell>
          <cell r="F57" t="str">
            <v>Rouleau</v>
          </cell>
          <cell r="G57">
            <v>1000</v>
          </cell>
          <cell r="H57">
            <v>53</v>
          </cell>
          <cell r="I57">
            <v>5.3</v>
          </cell>
          <cell r="J57">
            <v>11.31254589064565</v>
          </cell>
          <cell r="K57">
            <v>59.95649322042194</v>
          </cell>
          <cell r="L57">
            <v>199</v>
          </cell>
          <cell r="M57">
            <v>165.83333333333334</v>
          </cell>
        </row>
        <row r="58">
          <cell r="A58" t="str">
            <v>PPRDIE56</v>
          </cell>
          <cell r="B58" t="str">
            <v>PPRDIE56</v>
          </cell>
          <cell r="C58" t="str">
            <v>DIE56</v>
          </cell>
          <cell r="D58" t="str">
            <v xml:space="preserve">Le Dieppois </v>
          </cell>
          <cell r="E58" t="str">
            <v>PP Le Dieppois  - DIE56 - Rouleau</v>
          </cell>
          <cell r="F58" t="str">
            <v>Rouleau</v>
          </cell>
          <cell r="G58">
            <v>1000</v>
          </cell>
          <cell r="H58">
            <v>53</v>
          </cell>
          <cell r="I58">
            <v>5.3</v>
          </cell>
          <cell r="J58">
            <v>11.31254589064565</v>
          </cell>
          <cell r="K58">
            <v>59.95649322042194</v>
          </cell>
          <cell r="L58">
            <v>199</v>
          </cell>
          <cell r="M58">
            <v>165.83333333333334</v>
          </cell>
        </row>
        <row r="59">
          <cell r="A59" t="str">
            <v>PPRDIE57</v>
          </cell>
          <cell r="B59" t="str">
            <v>PPRDIE57</v>
          </cell>
          <cell r="C59" t="str">
            <v>DIE57</v>
          </cell>
          <cell r="D59" t="str">
            <v xml:space="preserve">Le Dieppois </v>
          </cell>
          <cell r="E59" t="str">
            <v>PP Le Dieppois  - DIE57 - Rouleau</v>
          </cell>
          <cell r="F59" t="str">
            <v>Rouleau</v>
          </cell>
          <cell r="G59">
            <v>1000</v>
          </cell>
          <cell r="H59">
            <v>53</v>
          </cell>
          <cell r="I59">
            <v>5.3</v>
          </cell>
          <cell r="J59">
            <v>11.31254589064565</v>
          </cell>
          <cell r="K59">
            <v>59.95649322042194</v>
          </cell>
          <cell r="L59">
            <v>199</v>
          </cell>
          <cell r="M59">
            <v>165.83333333333334</v>
          </cell>
        </row>
        <row r="60">
          <cell r="A60" t="str">
            <v>PPRMAL58</v>
          </cell>
          <cell r="B60" t="str">
            <v>PPRMAL58</v>
          </cell>
          <cell r="C60" t="str">
            <v>MAL58</v>
          </cell>
          <cell r="D60" t="str">
            <v xml:space="preserve">Le Malouin </v>
          </cell>
          <cell r="E60" t="str">
            <v>PP Le Malouin  - MAL58 - Rouleau</v>
          </cell>
          <cell r="F60" t="str">
            <v>Rouleau</v>
          </cell>
          <cell r="G60">
            <v>1000</v>
          </cell>
          <cell r="H60">
            <v>53</v>
          </cell>
          <cell r="I60">
            <v>5.3</v>
          </cell>
          <cell r="J60">
            <v>11.31254589064565</v>
          </cell>
          <cell r="K60">
            <v>59.95649322042194</v>
          </cell>
          <cell r="L60">
            <v>199</v>
          </cell>
          <cell r="M60">
            <v>165.83333333333334</v>
          </cell>
        </row>
        <row r="61">
          <cell r="A61" t="str">
            <v>PPRBRE59</v>
          </cell>
          <cell r="B61" t="str">
            <v>PPRBRE59</v>
          </cell>
          <cell r="C61" t="str">
            <v>BRE59</v>
          </cell>
          <cell r="D61" t="str">
            <v xml:space="preserve">La Bréhatine </v>
          </cell>
          <cell r="E61" t="str">
            <v>PP La Bréhatine  - BRE59 - Rouleau</v>
          </cell>
          <cell r="F61" t="str">
            <v>Rouleau</v>
          </cell>
          <cell r="G61">
            <v>1000</v>
          </cell>
          <cell r="H61">
            <v>53</v>
          </cell>
          <cell r="I61">
            <v>5.3</v>
          </cell>
          <cell r="J61">
            <v>11.31254589064565</v>
          </cell>
          <cell r="K61">
            <v>59.95649322042194</v>
          </cell>
          <cell r="L61">
            <v>199</v>
          </cell>
          <cell r="M61">
            <v>165.83333333333334</v>
          </cell>
        </row>
        <row r="62">
          <cell r="A62" t="str">
            <v>PPRANN60</v>
          </cell>
          <cell r="B62" t="str">
            <v>PPRANN60</v>
          </cell>
          <cell r="C62" t="str">
            <v>ANN60</v>
          </cell>
          <cell r="D62" t="str">
            <v xml:space="preserve">L'Annecien </v>
          </cell>
          <cell r="E62" t="str">
            <v>PP L'Annecien  - ANN60 - Rouleau</v>
          </cell>
          <cell r="F62" t="str">
            <v>Rouleau</v>
          </cell>
          <cell r="G62">
            <v>1000</v>
          </cell>
          <cell r="H62">
            <v>53</v>
          </cell>
          <cell r="I62">
            <v>5.3</v>
          </cell>
          <cell r="J62">
            <v>11.31254589064565</v>
          </cell>
          <cell r="K62">
            <v>59.95649322042194</v>
          </cell>
          <cell r="L62">
            <v>199</v>
          </cell>
          <cell r="M62">
            <v>165.83333333333334</v>
          </cell>
        </row>
        <row r="63">
          <cell r="A63" t="str">
            <v>PPRAVI61</v>
          </cell>
          <cell r="B63" t="str">
            <v>PPRAVI61</v>
          </cell>
          <cell r="C63" t="str">
            <v>AVI61</v>
          </cell>
          <cell r="D63" t="str">
            <v xml:space="preserve">L'Avignonnaise </v>
          </cell>
          <cell r="E63" t="str">
            <v>PP L'Avignonnaise  - AVI61 - Rouleau</v>
          </cell>
          <cell r="F63" t="str">
            <v>Rouleau</v>
          </cell>
          <cell r="G63">
            <v>1000</v>
          </cell>
          <cell r="H63">
            <v>53</v>
          </cell>
          <cell r="I63">
            <v>5.3</v>
          </cell>
          <cell r="J63">
            <v>11.31254589064565</v>
          </cell>
          <cell r="K63">
            <v>59.95649322042194</v>
          </cell>
          <cell r="L63">
            <v>199</v>
          </cell>
          <cell r="M63">
            <v>165.83333333333334</v>
          </cell>
        </row>
        <row r="64">
          <cell r="A64" t="str">
            <v>PPRSAL62</v>
          </cell>
          <cell r="B64" t="str">
            <v>PPRSAL62</v>
          </cell>
          <cell r="C64" t="str">
            <v>SAL62</v>
          </cell>
          <cell r="D64" t="str">
            <v xml:space="preserve">La Saltésienne </v>
          </cell>
          <cell r="E64" t="str">
            <v>PP La Saltésienne  - SAL62 - Rouleau</v>
          </cell>
          <cell r="F64" t="str">
            <v>Rouleau</v>
          </cell>
          <cell r="G64">
            <v>1000</v>
          </cell>
          <cell r="H64">
            <v>53</v>
          </cell>
          <cell r="I64">
            <v>5.3</v>
          </cell>
          <cell r="J64">
            <v>11.31254589064565</v>
          </cell>
          <cell r="K64">
            <v>59.95649322042194</v>
          </cell>
          <cell r="L64">
            <v>199</v>
          </cell>
          <cell r="M64">
            <v>165.83333333333334</v>
          </cell>
        </row>
        <row r="65">
          <cell r="A65" t="str">
            <v>PPRPER63</v>
          </cell>
          <cell r="B65" t="str">
            <v>PPRPER63</v>
          </cell>
          <cell r="C65" t="str">
            <v>PER63</v>
          </cell>
          <cell r="D65" t="str">
            <v xml:space="preserve">La Perrosienne </v>
          </cell>
          <cell r="E65" t="str">
            <v>PP La Perrosienne  - PER63 - Rouleau</v>
          </cell>
          <cell r="F65" t="str">
            <v>Rouleau</v>
          </cell>
          <cell r="G65">
            <v>1000</v>
          </cell>
          <cell r="H65">
            <v>53</v>
          </cell>
          <cell r="I65">
            <v>5.3</v>
          </cell>
          <cell r="J65">
            <v>11.31254589064565</v>
          </cell>
          <cell r="K65">
            <v>59.95649322042194</v>
          </cell>
          <cell r="L65">
            <v>199</v>
          </cell>
          <cell r="M65">
            <v>165.83333333333334</v>
          </cell>
        </row>
        <row r="71">
          <cell r="A71" t="str">
            <v>PPRA4RAY</v>
          </cell>
          <cell r="E71" t="str">
            <v>A4 PAPIER PEINT RAYURE</v>
          </cell>
          <cell r="G71">
            <v>29.7</v>
          </cell>
          <cell r="H71">
            <v>21</v>
          </cell>
          <cell r="I71">
            <v>6.2369999999999995E-2</v>
          </cell>
          <cell r="J71">
            <v>11.31254589064565</v>
          </cell>
          <cell r="K71">
            <v>0.70556348719956907</v>
          </cell>
          <cell r="L71">
            <v>3</v>
          </cell>
          <cell r="M71">
            <v>2.5</v>
          </cell>
        </row>
        <row r="72">
          <cell r="A72" t="str">
            <v>PPRBA4RAY</v>
          </cell>
          <cell r="E72" t="str">
            <v>BOITE A4 PP ARCH RAYURE (70 Variations)</v>
          </cell>
          <cell r="F72" t="str">
            <v>A4</v>
          </cell>
          <cell r="G72">
            <v>29.7</v>
          </cell>
          <cell r="H72">
            <v>21</v>
          </cell>
          <cell r="I72">
            <v>6.2369999999999995E-2</v>
          </cell>
          <cell r="J72">
            <v>11.31254589064565</v>
          </cell>
          <cell r="K72">
            <v>65.11944410396984</v>
          </cell>
          <cell r="L72">
            <v>79</v>
          </cell>
          <cell r="M72">
            <v>65.833333333333343</v>
          </cell>
        </row>
        <row r="73">
          <cell r="A73" t="str">
            <v>PPRCOLRAY</v>
          </cell>
          <cell r="E73" t="str">
            <v>COLLECTION RAYURE (classeur)</v>
          </cell>
          <cell r="G73" t="str">
            <v>49</v>
          </cell>
          <cell r="H73">
            <v>53</v>
          </cell>
          <cell r="I73">
            <v>12.361719999999998</v>
          </cell>
          <cell r="J73">
            <v>11.31254589064565</v>
          </cell>
          <cell r="K73">
            <v>202.84252478731213</v>
          </cell>
          <cell r="L73">
            <v>239</v>
          </cell>
          <cell r="M73">
            <v>199.16666666666669</v>
          </cell>
        </row>
        <row r="74">
          <cell r="A74" t="str">
            <v>PPRSM</v>
          </cell>
          <cell r="F74" t="str">
            <v>SUR-MESURE</v>
          </cell>
          <cell r="J74">
            <v>16.629442459249105</v>
          </cell>
          <cell r="K74">
            <v>16.629442459249105</v>
          </cell>
          <cell r="L74">
            <v>69</v>
          </cell>
          <cell r="M74">
            <v>57.342905031893473</v>
          </cell>
        </row>
        <row r="75">
          <cell r="I75">
            <v>9.9</v>
          </cell>
          <cell r="J75">
            <v>5.3168965686034557</v>
          </cell>
          <cell r="K75">
            <v>0.47000000000000003</v>
          </cell>
        </row>
        <row r="76">
          <cell r="E76" t="str">
            <v>LESSIVABLE</v>
          </cell>
        </row>
        <row r="77">
          <cell r="A77" t="str">
            <v>REF Y2</v>
          </cell>
          <cell r="B77" t="str">
            <v>RÉFÉRENCE</v>
          </cell>
          <cell r="C77" t="str">
            <v>REF PP</v>
          </cell>
          <cell r="D77" t="str">
            <v>NOM</v>
          </cell>
          <cell r="E77" t="str">
            <v>LIBELLE PRODUIT</v>
          </cell>
          <cell r="F77" t="str">
            <v>FORMAT</v>
          </cell>
          <cell r="G77" t="str">
            <v>HAUTEURS / LONGUEURS CM</v>
          </cell>
          <cell r="H77" t="str">
            <v>LARGEURS CM</v>
          </cell>
          <cell r="I77" t="str">
            <v>surface m²</v>
          </cell>
          <cell r="J77" t="str">
            <v>Prix achat m²</v>
          </cell>
          <cell r="K77" t="str">
            <v>Prix achat Ressource modèle HT</v>
          </cell>
          <cell r="L77" t="str">
            <v>PRIX Public TTC</v>
          </cell>
          <cell r="M77" t="str">
            <v>PRIX Public HT</v>
          </cell>
        </row>
        <row r="78">
          <cell r="A78" t="str">
            <v>PPRLIL01L</v>
          </cell>
          <cell r="B78" t="str">
            <v>PPRLIL01</v>
          </cell>
          <cell r="C78" t="str">
            <v>LIL01</v>
          </cell>
          <cell r="D78" t="str">
            <v xml:space="preserve">Le Lillois </v>
          </cell>
          <cell r="E78" t="str">
            <v>PP Le Lillois  - LIL01 - Lé - Lessivable</v>
          </cell>
          <cell r="F78" t="str">
            <v>Lé</v>
          </cell>
          <cell r="G78">
            <v>300</v>
          </cell>
          <cell r="H78">
            <v>53</v>
          </cell>
          <cell r="I78">
            <v>1.59</v>
          </cell>
          <cell r="J78">
            <v>13.846688531009837</v>
          </cell>
          <cell r="K78">
            <v>22.016234764305644</v>
          </cell>
          <cell r="L78">
            <v>99</v>
          </cell>
          <cell r="M78">
            <v>82.5</v>
          </cell>
        </row>
        <row r="79">
          <cell r="A79" t="str">
            <v>PPRLIL02L</v>
          </cell>
          <cell r="B79" t="str">
            <v>PPRLIL02</v>
          </cell>
          <cell r="C79" t="str">
            <v>LIL02</v>
          </cell>
          <cell r="D79" t="str">
            <v xml:space="preserve">Le Lillois </v>
          </cell>
          <cell r="E79" t="str">
            <v>PP Le Lillois  - LIL02 - Rouleau - Lessivable</v>
          </cell>
          <cell r="F79" t="str">
            <v>Rouleau</v>
          </cell>
          <cell r="G79">
            <v>1000</v>
          </cell>
          <cell r="H79">
            <v>53</v>
          </cell>
          <cell r="I79">
            <v>5.3</v>
          </cell>
          <cell r="J79">
            <v>13.846688531009837</v>
          </cell>
          <cell r="K79">
            <v>73.387449214352131</v>
          </cell>
          <cell r="L79">
            <v>319</v>
          </cell>
          <cell r="M79">
            <v>265.83333333333337</v>
          </cell>
        </row>
        <row r="80">
          <cell r="A80" t="str">
            <v>PPRAMI03L</v>
          </cell>
          <cell r="B80" t="str">
            <v>PPRAMI03</v>
          </cell>
          <cell r="C80" t="str">
            <v>AMI03</v>
          </cell>
          <cell r="D80" t="str">
            <v xml:space="preserve">L'Amiénois </v>
          </cell>
          <cell r="E80" t="str">
            <v>PP L'Amiénois  - AMI03 - Lé - Lessivable</v>
          </cell>
          <cell r="F80" t="str">
            <v>Lé</v>
          </cell>
          <cell r="G80">
            <v>300</v>
          </cell>
          <cell r="H80">
            <v>53</v>
          </cell>
          <cell r="I80">
            <v>1.59</v>
          </cell>
          <cell r="J80">
            <v>13.846688531009837</v>
          </cell>
          <cell r="K80">
            <v>22.016234764305644</v>
          </cell>
          <cell r="L80">
            <v>99</v>
          </cell>
          <cell r="M80">
            <v>82.5</v>
          </cell>
        </row>
        <row r="81">
          <cell r="A81" t="str">
            <v>PPRAMI04L</v>
          </cell>
          <cell r="B81" t="str">
            <v>PPRAMI04</v>
          </cell>
          <cell r="C81" t="str">
            <v>AMI04</v>
          </cell>
          <cell r="D81" t="str">
            <v xml:space="preserve">L'Amiénois </v>
          </cell>
          <cell r="E81" t="str">
            <v>PP L'Amiénois  - AMI04 - Rouleau - Lessivable</v>
          </cell>
          <cell r="F81" t="str">
            <v>Rouleau</v>
          </cell>
          <cell r="G81">
            <v>1000</v>
          </cell>
          <cell r="H81">
            <v>53</v>
          </cell>
          <cell r="I81">
            <v>5.3</v>
          </cell>
          <cell r="J81">
            <v>13.846688531009837</v>
          </cell>
          <cell r="K81">
            <v>73.387449214352131</v>
          </cell>
          <cell r="L81">
            <v>319</v>
          </cell>
          <cell r="M81">
            <v>265.83333333333337</v>
          </cell>
        </row>
        <row r="82">
          <cell r="A82" t="str">
            <v>PPRAMI05L</v>
          </cell>
          <cell r="B82" t="str">
            <v>PPRAMI05</v>
          </cell>
          <cell r="C82" t="str">
            <v>AMI05</v>
          </cell>
          <cell r="D82" t="str">
            <v xml:space="preserve">L'Amiénois </v>
          </cell>
          <cell r="E82" t="str">
            <v>PP L'Amiénois  - AMI05 - Rouleau - Lessivable</v>
          </cell>
          <cell r="F82" t="str">
            <v>Rouleau</v>
          </cell>
          <cell r="G82">
            <v>1000</v>
          </cell>
          <cell r="H82">
            <v>53</v>
          </cell>
          <cell r="I82">
            <v>5.3</v>
          </cell>
          <cell r="J82">
            <v>13.846688531009837</v>
          </cell>
          <cell r="K82">
            <v>73.387449214352131</v>
          </cell>
          <cell r="L82">
            <v>319</v>
          </cell>
          <cell r="M82">
            <v>265.83333333333337</v>
          </cell>
        </row>
        <row r="83">
          <cell r="A83" t="str">
            <v>PPRAMI06L</v>
          </cell>
          <cell r="B83" t="str">
            <v>PPRAMI06</v>
          </cell>
          <cell r="C83" t="str">
            <v>AMI06</v>
          </cell>
          <cell r="D83" t="str">
            <v xml:space="preserve">L'Amiénois </v>
          </cell>
          <cell r="E83" t="str">
            <v>PP L'Amiénois  - AMI06 - Lé - Lessivable</v>
          </cell>
          <cell r="F83" t="str">
            <v>Lé</v>
          </cell>
          <cell r="G83">
            <v>300</v>
          </cell>
          <cell r="H83">
            <v>53</v>
          </cell>
          <cell r="I83">
            <v>1.59</v>
          </cell>
          <cell r="J83">
            <v>13.846688531009837</v>
          </cell>
          <cell r="K83">
            <v>22.016234764305644</v>
          </cell>
          <cell r="L83">
            <v>99</v>
          </cell>
          <cell r="M83">
            <v>82.5</v>
          </cell>
        </row>
        <row r="84">
          <cell r="A84" t="str">
            <v>PPRCAN07L</v>
          </cell>
          <cell r="B84" t="str">
            <v>PPRCAN07</v>
          </cell>
          <cell r="C84" t="str">
            <v>CAN07</v>
          </cell>
          <cell r="D84" t="str">
            <v xml:space="preserve">Le Cantilien </v>
          </cell>
          <cell r="E84" t="str">
            <v>PP Le Cantilien  - CAN07 - Rouleau - Lessivable</v>
          </cell>
          <cell r="F84" t="str">
            <v>Rouleau</v>
          </cell>
          <cell r="G84">
            <v>1000</v>
          </cell>
          <cell r="H84">
            <v>53</v>
          </cell>
          <cell r="I84">
            <v>5.3</v>
          </cell>
          <cell r="J84">
            <v>13.846688531009837</v>
          </cell>
          <cell r="K84">
            <v>73.387449214352131</v>
          </cell>
          <cell r="L84">
            <v>319</v>
          </cell>
          <cell r="M84">
            <v>265.83333333333337</v>
          </cell>
        </row>
        <row r="85">
          <cell r="A85" t="str">
            <v>PPRCAN08L</v>
          </cell>
          <cell r="B85" t="str">
            <v>PPRCAN08</v>
          </cell>
          <cell r="C85" t="str">
            <v>CAN08</v>
          </cell>
          <cell r="D85" t="str">
            <v xml:space="preserve">Le Cantilien </v>
          </cell>
          <cell r="E85" t="str">
            <v>PP Le Cantilien  - CAN08 - Rouleau - Lessivable</v>
          </cell>
          <cell r="F85" t="str">
            <v>Rouleau</v>
          </cell>
          <cell r="G85">
            <v>1000</v>
          </cell>
          <cell r="H85">
            <v>53</v>
          </cell>
          <cell r="I85">
            <v>5.3</v>
          </cell>
          <cell r="J85">
            <v>13.846688531009837</v>
          </cell>
          <cell r="K85">
            <v>73.387449214352131</v>
          </cell>
          <cell r="L85">
            <v>319</v>
          </cell>
          <cell r="M85">
            <v>265.83333333333337</v>
          </cell>
        </row>
        <row r="86">
          <cell r="A86" t="str">
            <v>PPRBEL09L</v>
          </cell>
          <cell r="B86" t="str">
            <v>PPRBEL09</v>
          </cell>
          <cell r="C86" t="str">
            <v>BEL09</v>
          </cell>
          <cell r="D86" t="str">
            <v xml:space="preserve">Le Bellifontain </v>
          </cell>
          <cell r="E86" t="str">
            <v>PP Le Bellifontain  - BEL09 - Rouleau - Lessivable</v>
          </cell>
          <cell r="F86" t="str">
            <v>Rouleau</v>
          </cell>
          <cell r="G86">
            <v>1000</v>
          </cell>
          <cell r="H86">
            <v>53</v>
          </cell>
          <cell r="I86">
            <v>5.3</v>
          </cell>
          <cell r="J86">
            <v>13.846688531009837</v>
          </cell>
          <cell r="K86">
            <v>73.387449214352131</v>
          </cell>
          <cell r="L86">
            <v>319</v>
          </cell>
          <cell r="M86">
            <v>265.83333333333337</v>
          </cell>
        </row>
        <row r="87">
          <cell r="A87" t="str">
            <v>PPRBEL10L</v>
          </cell>
          <cell r="B87" t="str">
            <v>PPRBEL10</v>
          </cell>
          <cell r="C87" t="str">
            <v>BEL10</v>
          </cell>
          <cell r="D87" t="str">
            <v xml:space="preserve">Le Bellifontain </v>
          </cell>
          <cell r="E87" t="str">
            <v>PP Le Bellifontain  - BEL10 - Rouleau - Lessivable</v>
          </cell>
          <cell r="F87" t="str">
            <v>Rouleau</v>
          </cell>
          <cell r="G87">
            <v>1000</v>
          </cell>
          <cell r="H87">
            <v>53</v>
          </cell>
          <cell r="I87">
            <v>5.3</v>
          </cell>
          <cell r="J87">
            <v>13.846688531009837</v>
          </cell>
          <cell r="K87">
            <v>73.387449214352131</v>
          </cell>
          <cell r="L87">
            <v>319</v>
          </cell>
          <cell r="M87">
            <v>265.83333333333337</v>
          </cell>
        </row>
        <row r="88">
          <cell r="A88" t="str">
            <v>PPRPAR11L</v>
          </cell>
          <cell r="B88" t="str">
            <v>PPRPAR11</v>
          </cell>
          <cell r="C88" t="str">
            <v>PAR11</v>
          </cell>
          <cell r="D88" t="str">
            <v xml:space="preserve">La Parisienne </v>
          </cell>
          <cell r="E88" t="str">
            <v>PP La Parisienne  - PAR11 - Rouleau - Lessivable</v>
          </cell>
          <cell r="F88" t="str">
            <v>Rouleau</v>
          </cell>
          <cell r="G88">
            <v>1000</v>
          </cell>
          <cell r="H88">
            <v>53</v>
          </cell>
          <cell r="I88">
            <v>5.3</v>
          </cell>
          <cell r="J88">
            <v>13.846688531009837</v>
          </cell>
          <cell r="K88">
            <v>73.387449214352131</v>
          </cell>
          <cell r="L88">
            <v>239</v>
          </cell>
          <cell r="M88">
            <v>199.16666666666669</v>
          </cell>
        </row>
        <row r="89">
          <cell r="A89" t="str">
            <v>PPRPAR12L</v>
          </cell>
          <cell r="B89" t="str">
            <v>PPRPAR12</v>
          </cell>
          <cell r="C89" t="str">
            <v>PAR12</v>
          </cell>
          <cell r="D89" t="str">
            <v xml:space="preserve">La Parisienne </v>
          </cell>
          <cell r="E89" t="str">
            <v>PP La Parisienne  - PAR12 - Rouleau - Lessivable</v>
          </cell>
          <cell r="F89" t="str">
            <v>Rouleau</v>
          </cell>
          <cell r="G89">
            <v>1000</v>
          </cell>
          <cell r="H89">
            <v>53</v>
          </cell>
          <cell r="I89">
            <v>5.3</v>
          </cell>
          <cell r="J89">
            <v>13.846688531009837</v>
          </cell>
          <cell r="K89">
            <v>73.387449214352131</v>
          </cell>
          <cell r="L89">
            <v>239</v>
          </cell>
          <cell r="M89">
            <v>199.16666666666669</v>
          </cell>
        </row>
        <row r="90">
          <cell r="A90" t="str">
            <v>PPRSTR13L</v>
          </cell>
          <cell r="B90" t="str">
            <v>PPRSTR13</v>
          </cell>
          <cell r="C90" t="str">
            <v>STR13</v>
          </cell>
          <cell r="D90" t="str">
            <v xml:space="preserve">Le Strasbourgeois </v>
          </cell>
          <cell r="E90" t="str">
            <v>PP Le Strasbourgeois  - STR13 - Rouleau - Lessivable</v>
          </cell>
          <cell r="F90" t="str">
            <v>Rouleau</v>
          </cell>
          <cell r="G90">
            <v>1000</v>
          </cell>
          <cell r="H90">
            <v>53</v>
          </cell>
          <cell r="I90">
            <v>5.3</v>
          </cell>
          <cell r="J90">
            <v>13.846688531009837</v>
          </cell>
          <cell r="K90">
            <v>73.387449214352131</v>
          </cell>
          <cell r="L90">
            <v>319</v>
          </cell>
          <cell r="M90">
            <v>265.83333333333337</v>
          </cell>
        </row>
        <row r="91">
          <cell r="A91" t="str">
            <v>PPRSTR14L</v>
          </cell>
          <cell r="B91" t="str">
            <v>PPRSTR14</v>
          </cell>
          <cell r="C91" t="str">
            <v>STR14</v>
          </cell>
          <cell r="D91" t="str">
            <v xml:space="preserve">Le Strasbourgeois </v>
          </cell>
          <cell r="E91" t="str">
            <v>PP Le Strasbourgeois  - STR14 - Rouleau - Lessivable</v>
          </cell>
          <cell r="F91" t="str">
            <v>Rouleau</v>
          </cell>
          <cell r="G91">
            <v>1000</v>
          </cell>
          <cell r="H91">
            <v>53</v>
          </cell>
          <cell r="I91">
            <v>5.3</v>
          </cell>
          <cell r="J91">
            <v>13.846688531009837</v>
          </cell>
          <cell r="K91">
            <v>73.387449214352131</v>
          </cell>
          <cell r="L91">
            <v>319</v>
          </cell>
          <cell r="M91">
            <v>265.83333333333337</v>
          </cell>
        </row>
        <row r="92">
          <cell r="A92" t="str">
            <v>PPRSTR15L</v>
          </cell>
          <cell r="B92" t="str">
            <v>PPRSTR15</v>
          </cell>
          <cell r="C92" t="str">
            <v>STR15</v>
          </cell>
          <cell r="D92" t="str">
            <v xml:space="preserve">Le Strasbourgeois </v>
          </cell>
          <cell r="E92" t="str">
            <v>PP Le Strasbourgeois  - STR15 - Rouleau - Lessivable</v>
          </cell>
          <cell r="F92" t="str">
            <v>Rouleau</v>
          </cell>
          <cell r="G92">
            <v>1000</v>
          </cell>
          <cell r="H92">
            <v>53</v>
          </cell>
          <cell r="I92">
            <v>5.3</v>
          </cell>
          <cell r="J92">
            <v>13.846688531009837</v>
          </cell>
          <cell r="K92">
            <v>73.387449214352131</v>
          </cell>
          <cell r="L92">
            <v>319</v>
          </cell>
          <cell r="M92">
            <v>265.83333333333337</v>
          </cell>
        </row>
        <row r="93">
          <cell r="A93" t="str">
            <v>PPRDIJ16L</v>
          </cell>
          <cell r="B93" t="str">
            <v>PPRDIJ16</v>
          </cell>
          <cell r="C93" t="str">
            <v>DIJ16</v>
          </cell>
          <cell r="D93" t="str">
            <v xml:space="preserve">Le Dijonnais </v>
          </cell>
          <cell r="E93" t="str">
            <v>PP Le Dijonnais  - DIJ16 - Rouleau - Lessivable</v>
          </cell>
          <cell r="F93" t="str">
            <v>Rouleau</v>
          </cell>
          <cell r="G93">
            <v>1000</v>
          </cell>
          <cell r="H93">
            <v>53</v>
          </cell>
          <cell r="I93">
            <v>5.3</v>
          </cell>
          <cell r="J93">
            <v>13.846688531009837</v>
          </cell>
          <cell r="K93">
            <v>73.387449214352131</v>
          </cell>
          <cell r="L93">
            <v>319</v>
          </cell>
          <cell r="M93">
            <v>265.83333333333337</v>
          </cell>
        </row>
        <row r="94">
          <cell r="A94" t="str">
            <v>PPRDIJ17L</v>
          </cell>
          <cell r="B94" t="str">
            <v>PPRDIJ17</v>
          </cell>
          <cell r="C94" t="str">
            <v>DIJ17</v>
          </cell>
          <cell r="D94" t="str">
            <v xml:space="preserve">Le Dijonnais </v>
          </cell>
          <cell r="E94" t="str">
            <v>PP Le Dijonnais  - DIJ17 - Rouleau - Lessivable</v>
          </cell>
          <cell r="F94" t="str">
            <v>Rouleau</v>
          </cell>
          <cell r="G94">
            <v>1000</v>
          </cell>
          <cell r="H94">
            <v>53</v>
          </cell>
          <cell r="I94">
            <v>5.3</v>
          </cell>
          <cell r="J94">
            <v>13.846688531009837</v>
          </cell>
          <cell r="K94">
            <v>73.387449214352131</v>
          </cell>
          <cell r="L94">
            <v>319</v>
          </cell>
          <cell r="M94">
            <v>265.83333333333337</v>
          </cell>
        </row>
        <row r="95">
          <cell r="A95" t="str">
            <v>PPRDIJ18L</v>
          </cell>
          <cell r="B95" t="str">
            <v>PPRDIJ18</v>
          </cell>
          <cell r="C95" t="str">
            <v>DIJ18</v>
          </cell>
          <cell r="D95" t="str">
            <v xml:space="preserve">Le Dijonnais </v>
          </cell>
          <cell r="E95" t="str">
            <v>PP Le Dijonnais  - DIJ18 - Rouleau - Lessivable</v>
          </cell>
          <cell r="F95" t="str">
            <v>Rouleau</v>
          </cell>
          <cell r="G95">
            <v>1000</v>
          </cell>
          <cell r="H95">
            <v>53</v>
          </cell>
          <cell r="I95">
            <v>5.3</v>
          </cell>
          <cell r="J95">
            <v>13.846688531009837</v>
          </cell>
          <cell r="K95">
            <v>73.387449214352131</v>
          </cell>
          <cell r="L95">
            <v>319</v>
          </cell>
          <cell r="M95">
            <v>265.83333333333337</v>
          </cell>
        </row>
        <row r="96">
          <cell r="A96" t="str">
            <v>PPRREN19L</v>
          </cell>
          <cell r="B96" t="str">
            <v>PPRREN19</v>
          </cell>
          <cell r="C96" t="str">
            <v>REN19</v>
          </cell>
          <cell r="D96" t="str">
            <v xml:space="preserve">Le Rennais </v>
          </cell>
          <cell r="E96" t="str">
            <v>PP Le Rennais  - REN19 - Rouleau - Lessivable</v>
          </cell>
          <cell r="F96" t="str">
            <v>Rouleau</v>
          </cell>
          <cell r="G96">
            <v>1000</v>
          </cell>
          <cell r="H96">
            <v>53</v>
          </cell>
          <cell r="I96">
            <v>5.3</v>
          </cell>
          <cell r="J96">
            <v>13.846688531009837</v>
          </cell>
          <cell r="K96">
            <v>73.387449214352131</v>
          </cell>
          <cell r="L96">
            <v>319</v>
          </cell>
          <cell r="M96">
            <v>265.83333333333337</v>
          </cell>
        </row>
        <row r="97">
          <cell r="A97" t="str">
            <v>PPRREN20L</v>
          </cell>
          <cell r="B97" t="str">
            <v>PPRREN20</v>
          </cell>
          <cell r="C97" t="str">
            <v>REN20</v>
          </cell>
          <cell r="D97" t="str">
            <v xml:space="preserve">Le Rennais </v>
          </cell>
          <cell r="E97" t="str">
            <v>PP Le Rennais  - REN20 - Rouleau - Lessivable</v>
          </cell>
          <cell r="F97" t="str">
            <v>Rouleau</v>
          </cell>
          <cell r="G97">
            <v>1000</v>
          </cell>
          <cell r="H97">
            <v>53</v>
          </cell>
          <cell r="I97">
            <v>5.3</v>
          </cell>
          <cell r="J97">
            <v>13.846688531009837</v>
          </cell>
          <cell r="K97">
            <v>73.387449214352131</v>
          </cell>
          <cell r="L97">
            <v>319</v>
          </cell>
          <cell r="M97">
            <v>265.83333333333337</v>
          </cell>
        </row>
        <row r="98">
          <cell r="A98" t="str">
            <v>PPRNAN21L</v>
          </cell>
          <cell r="B98" t="str">
            <v>PPRNAN21</v>
          </cell>
          <cell r="C98" t="str">
            <v>NAN21</v>
          </cell>
          <cell r="D98" t="str">
            <v xml:space="preserve">La Nantaise </v>
          </cell>
          <cell r="E98" t="str">
            <v>PP La Nantaise  - NAN21 - Rouleau - Lessivable</v>
          </cell>
          <cell r="F98" t="str">
            <v>Rouleau</v>
          </cell>
          <cell r="G98">
            <v>1000</v>
          </cell>
          <cell r="H98">
            <v>53</v>
          </cell>
          <cell r="I98">
            <v>5.3</v>
          </cell>
          <cell r="J98">
            <v>13.846688531009837</v>
          </cell>
          <cell r="K98">
            <v>73.387449214352131</v>
          </cell>
          <cell r="L98">
            <v>319</v>
          </cell>
          <cell r="M98">
            <v>265.83333333333337</v>
          </cell>
        </row>
        <row r="99">
          <cell r="A99" t="str">
            <v>PPRNAN22L</v>
          </cell>
          <cell r="B99" t="str">
            <v>PPRNAN22</v>
          </cell>
          <cell r="C99" t="str">
            <v>NAN22</v>
          </cell>
          <cell r="D99" t="str">
            <v xml:space="preserve">La Nantaise </v>
          </cell>
          <cell r="E99" t="str">
            <v>PP La Nantaise  - NAN22 - Rouleau - Lessivable</v>
          </cell>
          <cell r="F99" t="str">
            <v>Rouleau</v>
          </cell>
          <cell r="G99">
            <v>1000</v>
          </cell>
          <cell r="H99">
            <v>53</v>
          </cell>
          <cell r="I99">
            <v>5.3</v>
          </cell>
          <cell r="J99">
            <v>13.846688531009837</v>
          </cell>
          <cell r="K99">
            <v>73.387449214352131</v>
          </cell>
          <cell r="L99">
            <v>319</v>
          </cell>
          <cell r="M99">
            <v>265.83333333333337</v>
          </cell>
        </row>
        <row r="100">
          <cell r="A100" t="str">
            <v>PPRTOU23L</v>
          </cell>
          <cell r="B100" t="str">
            <v>PPRTOU23</v>
          </cell>
          <cell r="C100" t="str">
            <v>TOU23</v>
          </cell>
          <cell r="D100" t="str">
            <v xml:space="preserve">La Tourangelle </v>
          </cell>
          <cell r="E100" t="str">
            <v>PP La Tourangelle  - TOU23 - Rouleau - Lessivable</v>
          </cell>
          <cell r="F100" t="str">
            <v>Rouleau</v>
          </cell>
          <cell r="G100">
            <v>1000</v>
          </cell>
          <cell r="H100">
            <v>53</v>
          </cell>
          <cell r="I100">
            <v>5.3</v>
          </cell>
          <cell r="J100">
            <v>13.846688531009837</v>
          </cell>
          <cell r="K100">
            <v>73.387449214352131</v>
          </cell>
          <cell r="L100">
            <v>319</v>
          </cell>
          <cell r="M100">
            <v>265.83333333333337</v>
          </cell>
        </row>
        <row r="101">
          <cell r="A101" t="str">
            <v>PPRTOU24L</v>
          </cell>
          <cell r="B101" t="str">
            <v>PPRTOU24</v>
          </cell>
          <cell r="C101" t="str">
            <v>TOU24</v>
          </cell>
          <cell r="D101" t="str">
            <v xml:space="preserve">La Tourangelle </v>
          </cell>
          <cell r="E101" t="str">
            <v>PP La Tourangelle  - TOU24 - Rouleau - Lessivable</v>
          </cell>
          <cell r="F101" t="str">
            <v>Rouleau</v>
          </cell>
          <cell r="G101">
            <v>1000</v>
          </cell>
          <cell r="H101">
            <v>53</v>
          </cell>
          <cell r="I101">
            <v>5.3</v>
          </cell>
          <cell r="J101">
            <v>13.846688531009837</v>
          </cell>
          <cell r="K101">
            <v>73.387449214352131</v>
          </cell>
          <cell r="L101">
            <v>319</v>
          </cell>
          <cell r="M101">
            <v>265.83333333333337</v>
          </cell>
        </row>
        <row r="102">
          <cell r="A102" t="str">
            <v>PPRROC25L</v>
          </cell>
          <cell r="B102" t="str">
            <v>PPRROC25</v>
          </cell>
          <cell r="C102" t="str">
            <v>ROC25</v>
          </cell>
          <cell r="D102" t="str">
            <v xml:space="preserve">Le Rochelais </v>
          </cell>
          <cell r="E102" t="str">
            <v>PP Le Rochelais  - ROC25 - Rouleau - Lessivable</v>
          </cell>
          <cell r="F102" t="str">
            <v>Rouleau</v>
          </cell>
          <cell r="G102">
            <v>1000</v>
          </cell>
          <cell r="H102">
            <v>53</v>
          </cell>
          <cell r="I102">
            <v>5.3</v>
          </cell>
          <cell r="J102">
            <v>13.846688531009837</v>
          </cell>
          <cell r="K102">
            <v>73.387449214352131</v>
          </cell>
          <cell r="L102">
            <v>319</v>
          </cell>
          <cell r="M102">
            <v>265.83333333333337</v>
          </cell>
        </row>
        <row r="103">
          <cell r="A103" t="str">
            <v>PPRROC26L</v>
          </cell>
          <cell r="B103" t="str">
            <v>PPRROC26</v>
          </cell>
          <cell r="C103" t="str">
            <v>ROC26</v>
          </cell>
          <cell r="D103" t="str">
            <v xml:space="preserve">Le Rochelais </v>
          </cell>
          <cell r="E103" t="str">
            <v>PP Le Rochelais  - ROC26 - Rouleau - Lessivable</v>
          </cell>
          <cell r="F103" t="str">
            <v>Rouleau</v>
          </cell>
          <cell r="G103">
            <v>1000</v>
          </cell>
          <cell r="H103">
            <v>53</v>
          </cell>
          <cell r="I103">
            <v>5.3</v>
          </cell>
          <cell r="J103">
            <v>13.846688531009837</v>
          </cell>
          <cell r="K103">
            <v>73.387449214352131</v>
          </cell>
          <cell r="L103">
            <v>319</v>
          </cell>
          <cell r="M103">
            <v>265.83333333333337</v>
          </cell>
        </row>
        <row r="104">
          <cell r="A104" t="str">
            <v>PPRROC27L</v>
          </cell>
          <cell r="B104" t="str">
            <v>PPRROC27</v>
          </cell>
          <cell r="C104" t="str">
            <v>ROC27</v>
          </cell>
          <cell r="D104" t="str">
            <v xml:space="preserve">Le Rochelais </v>
          </cell>
          <cell r="E104" t="str">
            <v>PP Le Rochelais  - ROC27 - Rouleau - Lessivable</v>
          </cell>
          <cell r="F104" t="str">
            <v>Rouleau</v>
          </cell>
          <cell r="G104">
            <v>1000</v>
          </cell>
          <cell r="H104">
            <v>53</v>
          </cell>
          <cell r="I104">
            <v>5.3</v>
          </cell>
          <cell r="J104">
            <v>13.846688531009837</v>
          </cell>
          <cell r="K104">
            <v>73.387449214352131</v>
          </cell>
          <cell r="L104">
            <v>319</v>
          </cell>
          <cell r="M104">
            <v>265.83333333333337</v>
          </cell>
        </row>
        <row r="105">
          <cell r="A105" t="str">
            <v>PPRCLE28L</v>
          </cell>
          <cell r="B105" t="str">
            <v>PPRCLE28</v>
          </cell>
          <cell r="C105" t="str">
            <v>CLE28</v>
          </cell>
          <cell r="D105" t="str">
            <v xml:space="preserve">La Clermontoise </v>
          </cell>
          <cell r="E105" t="str">
            <v>PP La Clermontoise  - CLE28 - Rouleau - Lessivable</v>
          </cell>
          <cell r="F105" t="str">
            <v>Rouleau</v>
          </cell>
          <cell r="G105">
            <v>1000</v>
          </cell>
          <cell r="H105">
            <v>53</v>
          </cell>
          <cell r="I105">
            <v>5.3</v>
          </cell>
          <cell r="J105">
            <v>13.846688531009837</v>
          </cell>
          <cell r="K105">
            <v>73.387449214352131</v>
          </cell>
          <cell r="L105">
            <v>319</v>
          </cell>
          <cell r="M105">
            <v>265.83333333333337</v>
          </cell>
        </row>
        <row r="106">
          <cell r="A106" t="str">
            <v>PPRCLE29L</v>
          </cell>
          <cell r="B106" t="str">
            <v>PPRCLE29</v>
          </cell>
          <cell r="C106" t="str">
            <v>CLE29</v>
          </cell>
          <cell r="D106" t="str">
            <v xml:space="preserve">La Clermontoise </v>
          </cell>
          <cell r="E106" t="str">
            <v>PP La Clermontoise  - CLE29 - Rouleau - Lessivable</v>
          </cell>
          <cell r="F106" t="str">
            <v>Rouleau</v>
          </cell>
          <cell r="G106">
            <v>1000</v>
          </cell>
          <cell r="H106">
            <v>53</v>
          </cell>
          <cell r="I106">
            <v>5.3</v>
          </cell>
          <cell r="J106">
            <v>13.846688531009837</v>
          </cell>
          <cell r="K106">
            <v>73.387449214352131</v>
          </cell>
          <cell r="L106">
            <v>319</v>
          </cell>
          <cell r="M106">
            <v>265.83333333333337</v>
          </cell>
        </row>
        <row r="107">
          <cell r="A107" t="str">
            <v>PPRLYO30L</v>
          </cell>
          <cell r="B107" t="str">
            <v>PPRLYO30</v>
          </cell>
          <cell r="C107" t="str">
            <v>LYO30</v>
          </cell>
          <cell r="D107" t="str">
            <v xml:space="preserve">Le Lyonnais </v>
          </cell>
          <cell r="E107" t="str">
            <v>PP Le Lyonnais  - LYO30 - Rouleau - Lessivable</v>
          </cell>
          <cell r="F107" t="str">
            <v>Rouleau</v>
          </cell>
          <cell r="G107">
            <v>1000</v>
          </cell>
          <cell r="H107">
            <v>53</v>
          </cell>
          <cell r="I107">
            <v>5.3</v>
          </cell>
          <cell r="J107">
            <v>13.846688531009837</v>
          </cell>
          <cell r="K107">
            <v>73.387449214352131</v>
          </cell>
          <cell r="L107">
            <v>319</v>
          </cell>
          <cell r="M107">
            <v>265.83333333333337</v>
          </cell>
        </row>
        <row r="108">
          <cell r="A108" t="str">
            <v>PPRLYO31L</v>
          </cell>
          <cell r="B108" t="str">
            <v>PPRLYO31</v>
          </cell>
          <cell r="C108" t="str">
            <v>LYO31</v>
          </cell>
          <cell r="D108" t="str">
            <v xml:space="preserve">Le Lyonnais </v>
          </cell>
          <cell r="E108" t="str">
            <v>PP Le Lyonnais  - LYO31 - Rouleau - Lessivable</v>
          </cell>
          <cell r="F108" t="str">
            <v>Rouleau</v>
          </cell>
          <cell r="G108">
            <v>1000</v>
          </cell>
          <cell r="H108">
            <v>53</v>
          </cell>
          <cell r="I108">
            <v>5.3</v>
          </cell>
          <cell r="J108">
            <v>13.846688531009837</v>
          </cell>
          <cell r="K108">
            <v>73.387449214352131</v>
          </cell>
          <cell r="L108">
            <v>319</v>
          </cell>
          <cell r="M108">
            <v>265.83333333333337</v>
          </cell>
        </row>
        <row r="109">
          <cell r="A109" t="str">
            <v>PPRLYO32L</v>
          </cell>
          <cell r="B109" t="str">
            <v>PPRLYO32</v>
          </cell>
          <cell r="C109" t="str">
            <v>LYO32</v>
          </cell>
          <cell r="D109" t="str">
            <v xml:space="preserve">Le Lyonnais </v>
          </cell>
          <cell r="E109" t="str">
            <v>PP Le Lyonnais  - LYO32 - Rouleau - Lessivable</v>
          </cell>
          <cell r="F109" t="str">
            <v>Rouleau</v>
          </cell>
          <cell r="G109">
            <v>1000</v>
          </cell>
          <cell r="H109">
            <v>53</v>
          </cell>
          <cell r="I109">
            <v>5.3</v>
          </cell>
          <cell r="J109">
            <v>13.846688531009837</v>
          </cell>
          <cell r="K109">
            <v>73.387449214352131</v>
          </cell>
          <cell r="L109">
            <v>319</v>
          </cell>
          <cell r="M109">
            <v>265.83333333333337</v>
          </cell>
        </row>
        <row r="110">
          <cell r="A110" t="str">
            <v>PPRBOR33L</v>
          </cell>
          <cell r="B110" t="str">
            <v>PPRBOR33</v>
          </cell>
          <cell r="C110" t="str">
            <v>BOR33</v>
          </cell>
          <cell r="D110" t="str">
            <v xml:space="preserve">Le Bordelais </v>
          </cell>
          <cell r="E110" t="str">
            <v>PP Le Bordelais  - BOR33 - Lé - Lessivable</v>
          </cell>
          <cell r="F110" t="str">
            <v>Lé</v>
          </cell>
          <cell r="G110">
            <v>300</v>
          </cell>
          <cell r="H110">
            <v>53</v>
          </cell>
          <cell r="I110">
            <v>1.59</v>
          </cell>
          <cell r="J110">
            <v>13.846688531009837</v>
          </cell>
          <cell r="K110">
            <v>22.016234764305644</v>
          </cell>
          <cell r="L110">
            <v>99</v>
          </cell>
          <cell r="M110">
            <v>82.5</v>
          </cell>
        </row>
        <row r="111">
          <cell r="A111" t="str">
            <v>PPRBOR34L</v>
          </cell>
          <cell r="B111" t="str">
            <v>PPRBOR34</v>
          </cell>
          <cell r="C111" t="str">
            <v>BOR34</v>
          </cell>
          <cell r="D111" t="str">
            <v xml:space="preserve">Le Bordelais </v>
          </cell>
          <cell r="E111" t="str">
            <v>PP Le Bordelais  - BOR34 - Rouleau - Lessivable</v>
          </cell>
          <cell r="F111" t="str">
            <v>Rouleau</v>
          </cell>
          <cell r="G111">
            <v>1000</v>
          </cell>
          <cell r="H111">
            <v>53</v>
          </cell>
          <cell r="I111">
            <v>5.3</v>
          </cell>
          <cell r="J111">
            <v>13.846688531009837</v>
          </cell>
          <cell r="K111">
            <v>73.387449214352131</v>
          </cell>
          <cell r="L111">
            <v>319</v>
          </cell>
          <cell r="M111">
            <v>265.83333333333337</v>
          </cell>
        </row>
        <row r="112">
          <cell r="A112" t="str">
            <v>PPRBOR35L</v>
          </cell>
          <cell r="B112" t="str">
            <v>PPRBOR35</v>
          </cell>
          <cell r="C112" t="str">
            <v>BOR35</v>
          </cell>
          <cell r="D112" t="str">
            <v xml:space="preserve">Le Bordelais </v>
          </cell>
          <cell r="E112" t="str">
            <v>PP Le Bordelais  - BOR35 - Lé - Lessivable</v>
          </cell>
          <cell r="F112" t="str">
            <v>Lé</v>
          </cell>
          <cell r="G112">
            <v>300</v>
          </cell>
          <cell r="H112">
            <v>53</v>
          </cell>
          <cell r="I112">
            <v>1.59</v>
          </cell>
          <cell r="J112">
            <v>13.846688531009837</v>
          </cell>
          <cell r="K112">
            <v>22.016234764305644</v>
          </cell>
          <cell r="L112">
            <v>99</v>
          </cell>
          <cell r="M112">
            <v>82.5</v>
          </cell>
        </row>
        <row r="113">
          <cell r="A113" t="str">
            <v>PPRBOR36L</v>
          </cell>
          <cell r="B113" t="str">
            <v>PPRBOR36</v>
          </cell>
          <cell r="C113" t="str">
            <v>BOR36</v>
          </cell>
          <cell r="D113" t="str">
            <v xml:space="preserve">La Bordelaise </v>
          </cell>
          <cell r="E113" t="str">
            <v>PP La Bordelaise  - BOR36 - Rouleau - Lessivable</v>
          </cell>
          <cell r="F113" t="str">
            <v>Rouleau</v>
          </cell>
          <cell r="G113">
            <v>1000</v>
          </cell>
          <cell r="H113">
            <v>53</v>
          </cell>
          <cell r="I113">
            <v>5.3</v>
          </cell>
          <cell r="J113">
            <v>13.846688531009837</v>
          </cell>
          <cell r="K113">
            <v>73.387449214352131</v>
          </cell>
          <cell r="L113">
            <v>319</v>
          </cell>
          <cell r="M113">
            <v>265.83333333333337</v>
          </cell>
        </row>
        <row r="114">
          <cell r="A114" t="str">
            <v>PPRBOR37L</v>
          </cell>
          <cell r="B114" t="str">
            <v>PPRBOR37</v>
          </cell>
          <cell r="C114" t="str">
            <v>BOR37</v>
          </cell>
          <cell r="D114" t="str">
            <v xml:space="preserve">La Bordelaise </v>
          </cell>
          <cell r="E114" t="str">
            <v>PP La Bordelaise  - BOR37 - Rouleau - Lessivable</v>
          </cell>
          <cell r="F114" t="str">
            <v>Rouleau</v>
          </cell>
          <cell r="G114">
            <v>1000</v>
          </cell>
          <cell r="H114">
            <v>53</v>
          </cell>
          <cell r="I114">
            <v>5.3</v>
          </cell>
          <cell r="J114">
            <v>13.846688531009837</v>
          </cell>
          <cell r="K114">
            <v>73.387449214352131</v>
          </cell>
          <cell r="L114">
            <v>319</v>
          </cell>
          <cell r="M114">
            <v>265.83333333333337</v>
          </cell>
        </row>
        <row r="115">
          <cell r="A115" t="str">
            <v>PPRTOU38L</v>
          </cell>
          <cell r="B115" t="str">
            <v>PPRTOU38</v>
          </cell>
          <cell r="C115" t="str">
            <v>TOU38</v>
          </cell>
          <cell r="D115" t="str">
            <v xml:space="preserve">La Toulousaine </v>
          </cell>
          <cell r="E115" t="str">
            <v>PP La Toulousaine  - TOU38 - Rouleau - Lessivable</v>
          </cell>
          <cell r="F115" t="str">
            <v>Rouleau</v>
          </cell>
          <cell r="G115">
            <v>1000</v>
          </cell>
          <cell r="H115">
            <v>53</v>
          </cell>
          <cell r="I115">
            <v>5.3</v>
          </cell>
          <cell r="J115">
            <v>13.846688531009837</v>
          </cell>
          <cell r="K115">
            <v>73.387449214352131</v>
          </cell>
          <cell r="L115">
            <v>319</v>
          </cell>
          <cell r="M115">
            <v>265.83333333333337</v>
          </cell>
        </row>
        <row r="116">
          <cell r="A116" t="str">
            <v>PPRTOU39L</v>
          </cell>
          <cell r="B116" t="str">
            <v>PPRTOU39</v>
          </cell>
          <cell r="C116" t="str">
            <v>TOU39</v>
          </cell>
          <cell r="D116" t="str">
            <v xml:space="preserve">La Toulousaine </v>
          </cell>
          <cell r="E116" t="str">
            <v>PP La Toulousaine  - TOU39 - Rouleau - Lessivable</v>
          </cell>
          <cell r="F116" t="str">
            <v>Rouleau</v>
          </cell>
          <cell r="G116">
            <v>1000</v>
          </cell>
          <cell r="H116">
            <v>53</v>
          </cell>
          <cell r="I116">
            <v>5.3</v>
          </cell>
          <cell r="J116">
            <v>13.846688531009837</v>
          </cell>
          <cell r="K116">
            <v>73.387449214352131</v>
          </cell>
          <cell r="L116">
            <v>319</v>
          </cell>
          <cell r="M116">
            <v>265.83333333333337</v>
          </cell>
        </row>
        <row r="117">
          <cell r="A117" t="str">
            <v>PPRTOU40L</v>
          </cell>
          <cell r="B117" t="str">
            <v>PPRTOU40</v>
          </cell>
          <cell r="C117" t="str">
            <v>TOU40</v>
          </cell>
          <cell r="D117" t="str">
            <v>Le Toulousain</v>
          </cell>
          <cell r="E117" t="str">
            <v>PP Le Toulousain - TOU40 - Rouleau - Lessivable</v>
          </cell>
          <cell r="F117" t="str">
            <v>Rouleau</v>
          </cell>
          <cell r="G117">
            <v>1000</v>
          </cell>
          <cell r="H117">
            <v>53</v>
          </cell>
          <cell r="I117">
            <v>5.3</v>
          </cell>
          <cell r="J117">
            <v>13.846688531009837</v>
          </cell>
          <cell r="K117">
            <v>73.387449214352131</v>
          </cell>
          <cell r="L117">
            <v>319</v>
          </cell>
          <cell r="M117">
            <v>265.83333333333337</v>
          </cell>
        </row>
        <row r="118">
          <cell r="A118" t="str">
            <v>PPRMAR41L</v>
          </cell>
          <cell r="B118" t="str">
            <v>PPRMAR41</v>
          </cell>
          <cell r="C118" t="str">
            <v>MAR41</v>
          </cell>
          <cell r="D118" t="str">
            <v xml:space="preserve">La Marseillaise </v>
          </cell>
          <cell r="E118" t="str">
            <v>PP La Marseillaise  - MAR41 - Rouleau - Lessivable</v>
          </cell>
          <cell r="F118" t="str">
            <v>Rouleau</v>
          </cell>
          <cell r="G118">
            <v>1000</v>
          </cell>
          <cell r="H118">
            <v>53</v>
          </cell>
          <cell r="I118">
            <v>5.3</v>
          </cell>
          <cell r="J118">
            <v>13.846688531009837</v>
          </cell>
          <cell r="K118">
            <v>73.387449214352131</v>
          </cell>
          <cell r="L118">
            <v>319</v>
          </cell>
          <cell r="M118">
            <v>265.83333333333337</v>
          </cell>
        </row>
        <row r="119">
          <cell r="A119" t="str">
            <v>PPRMAR42L</v>
          </cell>
          <cell r="B119" t="str">
            <v>PPRMAR42</v>
          </cell>
          <cell r="C119" t="str">
            <v>MAR42</v>
          </cell>
          <cell r="D119" t="str">
            <v xml:space="preserve">La Marseillaise </v>
          </cell>
          <cell r="E119" t="str">
            <v>PP La Marseillaise  - MAR42 - Rouleau - Lessivable</v>
          </cell>
          <cell r="F119" t="str">
            <v>Rouleau</v>
          </cell>
          <cell r="G119">
            <v>1000</v>
          </cell>
          <cell r="H119">
            <v>53</v>
          </cell>
          <cell r="I119">
            <v>5.3</v>
          </cell>
          <cell r="J119">
            <v>13.846688531009837</v>
          </cell>
          <cell r="K119">
            <v>73.387449214352131</v>
          </cell>
          <cell r="L119">
            <v>319</v>
          </cell>
          <cell r="M119">
            <v>265.83333333333337</v>
          </cell>
        </row>
        <row r="120">
          <cell r="A120" t="str">
            <v>PPRNIC43L</v>
          </cell>
          <cell r="B120" t="str">
            <v>PPRNIC43</v>
          </cell>
          <cell r="C120" t="str">
            <v>NIC43</v>
          </cell>
          <cell r="D120" t="str">
            <v xml:space="preserve">La Niçoise </v>
          </cell>
          <cell r="E120" t="str">
            <v>PP La Niçoise  - NIC43 - Rouleau - Lessivable</v>
          </cell>
          <cell r="F120" t="str">
            <v>Rouleau</v>
          </cell>
          <cell r="G120">
            <v>1000</v>
          </cell>
          <cell r="H120">
            <v>53</v>
          </cell>
          <cell r="I120">
            <v>5.3</v>
          </cell>
          <cell r="J120">
            <v>13.846688531009837</v>
          </cell>
          <cell r="K120">
            <v>73.387449214352131</v>
          </cell>
          <cell r="L120">
            <v>319</v>
          </cell>
          <cell r="M120">
            <v>265.83333333333337</v>
          </cell>
        </row>
        <row r="121">
          <cell r="A121" t="str">
            <v>PPRNIC44L</v>
          </cell>
          <cell r="B121" t="str">
            <v>PPRNIC44</v>
          </cell>
          <cell r="C121" t="str">
            <v>NIC44</v>
          </cell>
          <cell r="D121" t="str">
            <v xml:space="preserve">La Niçoise </v>
          </cell>
          <cell r="E121" t="str">
            <v>PP La Niçoise  - NIC44 - Rouleau - Lessivable</v>
          </cell>
          <cell r="F121" t="str">
            <v>Rouleau</v>
          </cell>
          <cell r="G121">
            <v>1000</v>
          </cell>
          <cell r="H121">
            <v>53</v>
          </cell>
          <cell r="I121">
            <v>5.3</v>
          </cell>
          <cell r="J121">
            <v>13.846688531009837</v>
          </cell>
          <cell r="K121">
            <v>73.387449214352131</v>
          </cell>
          <cell r="L121">
            <v>319</v>
          </cell>
          <cell r="M121">
            <v>265.83333333333337</v>
          </cell>
        </row>
        <row r="122">
          <cell r="A122" t="str">
            <v>PPRAJA45L</v>
          </cell>
          <cell r="B122" t="str">
            <v>PPRAJA45</v>
          </cell>
          <cell r="C122" t="str">
            <v>AJA45</v>
          </cell>
          <cell r="D122" t="str">
            <v xml:space="preserve">L'Ajaccienne </v>
          </cell>
          <cell r="E122" t="str">
            <v>PP L'Ajaccienne  - AJA45 - Rouleau - Lessivable</v>
          </cell>
          <cell r="F122" t="str">
            <v>Rouleau</v>
          </cell>
          <cell r="G122">
            <v>1000</v>
          </cell>
          <cell r="H122">
            <v>53</v>
          </cell>
          <cell r="I122">
            <v>5.3</v>
          </cell>
          <cell r="J122">
            <v>13.846688531009837</v>
          </cell>
          <cell r="K122">
            <v>73.387449214352131</v>
          </cell>
          <cell r="L122">
            <v>319</v>
          </cell>
          <cell r="M122">
            <v>265.83333333333337</v>
          </cell>
        </row>
        <row r="123">
          <cell r="A123" t="str">
            <v>PPRHOU46L</v>
          </cell>
          <cell r="B123" t="str">
            <v>PPRHOU46</v>
          </cell>
          <cell r="C123" t="str">
            <v>HOU46</v>
          </cell>
          <cell r="D123" t="str">
            <v xml:space="preserve">La Houlgataise </v>
          </cell>
          <cell r="E123" t="str">
            <v>PP La Houlgataise  - HOU46 - Rouleau - Lessivable</v>
          </cell>
          <cell r="F123" t="str">
            <v>Rouleau</v>
          </cell>
          <cell r="G123">
            <v>1000</v>
          </cell>
          <cell r="H123">
            <v>53</v>
          </cell>
          <cell r="I123">
            <v>5.3</v>
          </cell>
          <cell r="J123">
            <v>13.846688531009837</v>
          </cell>
          <cell r="K123">
            <v>73.387449214352131</v>
          </cell>
          <cell r="L123">
            <v>239</v>
          </cell>
          <cell r="M123">
            <v>199.16666666666669</v>
          </cell>
        </row>
        <row r="124">
          <cell r="A124" t="str">
            <v>PPRHOU47L</v>
          </cell>
          <cell r="B124" t="str">
            <v>PPRHOU47</v>
          </cell>
          <cell r="C124" t="str">
            <v>HOU47</v>
          </cell>
          <cell r="D124" t="str">
            <v xml:space="preserve">La Houlgataise </v>
          </cell>
          <cell r="E124" t="str">
            <v>PP La Houlgataise  - HOU47 - Rouleau - Lessivable</v>
          </cell>
          <cell r="F124" t="str">
            <v>Rouleau</v>
          </cell>
          <cell r="G124">
            <v>1000</v>
          </cell>
          <cell r="H124">
            <v>53</v>
          </cell>
          <cell r="I124">
            <v>5.3</v>
          </cell>
          <cell r="J124">
            <v>13.846688531009837</v>
          </cell>
          <cell r="K124">
            <v>73.387449214352131</v>
          </cell>
          <cell r="L124">
            <v>239</v>
          </cell>
          <cell r="M124">
            <v>199.16666666666669</v>
          </cell>
        </row>
        <row r="125">
          <cell r="A125" t="str">
            <v>PPRBIA48L</v>
          </cell>
          <cell r="B125" t="str">
            <v>PPRBIA48</v>
          </cell>
          <cell r="C125" t="str">
            <v>BIA48</v>
          </cell>
          <cell r="D125" t="str">
            <v xml:space="preserve">La Biarrote </v>
          </cell>
          <cell r="E125" t="str">
            <v>PP La Biarrote  - BIA48 - Rouleau - Lessivable</v>
          </cell>
          <cell r="F125" t="str">
            <v>Rouleau</v>
          </cell>
          <cell r="G125">
            <v>1000</v>
          </cell>
          <cell r="H125">
            <v>53</v>
          </cell>
          <cell r="I125">
            <v>5.3</v>
          </cell>
          <cell r="J125">
            <v>13.846688531009837</v>
          </cell>
          <cell r="K125">
            <v>73.387449214352131</v>
          </cell>
          <cell r="L125">
            <v>239</v>
          </cell>
          <cell r="M125">
            <v>199.16666666666669</v>
          </cell>
        </row>
        <row r="126">
          <cell r="A126" t="str">
            <v>PPRBIA49L</v>
          </cell>
          <cell r="B126" t="str">
            <v>PPRBIA49</v>
          </cell>
          <cell r="C126" t="str">
            <v>BIA49</v>
          </cell>
          <cell r="D126" t="str">
            <v xml:space="preserve">La Biarrote </v>
          </cell>
          <cell r="E126" t="str">
            <v>PP La Biarrote  - BIA49 - Rouleau - Lessivable</v>
          </cell>
          <cell r="F126" t="str">
            <v>Rouleau</v>
          </cell>
          <cell r="G126">
            <v>1000</v>
          </cell>
          <cell r="H126">
            <v>53</v>
          </cell>
          <cell r="I126">
            <v>5.3</v>
          </cell>
          <cell r="J126">
            <v>13.846688531009837</v>
          </cell>
          <cell r="K126">
            <v>73.387449214352131</v>
          </cell>
          <cell r="L126">
            <v>239</v>
          </cell>
          <cell r="M126">
            <v>199.16666666666669</v>
          </cell>
        </row>
        <row r="127">
          <cell r="A127" t="str">
            <v>PPRDEA50L</v>
          </cell>
          <cell r="B127" t="str">
            <v>PPRDEA50</v>
          </cell>
          <cell r="C127" t="str">
            <v>DEA50</v>
          </cell>
          <cell r="D127" t="str">
            <v xml:space="preserve">Le Deauvillais </v>
          </cell>
          <cell r="E127" t="str">
            <v>PP Le Deauvillais  - DEA50 - Rouleau - Lessivable</v>
          </cell>
          <cell r="F127" t="str">
            <v>Rouleau</v>
          </cell>
          <cell r="G127">
            <v>1000</v>
          </cell>
          <cell r="H127">
            <v>53</v>
          </cell>
          <cell r="I127">
            <v>5.3</v>
          </cell>
          <cell r="J127">
            <v>13.846688531009837</v>
          </cell>
          <cell r="K127">
            <v>73.387449214352131</v>
          </cell>
          <cell r="L127">
            <v>239</v>
          </cell>
          <cell r="M127">
            <v>199.16666666666669</v>
          </cell>
        </row>
        <row r="128">
          <cell r="A128" t="str">
            <v>PPRDEA51L</v>
          </cell>
          <cell r="B128" t="str">
            <v>PPRDEA51</v>
          </cell>
          <cell r="C128" t="str">
            <v>DEA51</v>
          </cell>
          <cell r="D128" t="str">
            <v xml:space="preserve">Le Deauvillais </v>
          </cell>
          <cell r="E128" t="str">
            <v>PP Le Deauvillais  - DEA51 - Rouleau - Lessivable</v>
          </cell>
          <cell r="F128" t="str">
            <v>Rouleau</v>
          </cell>
          <cell r="G128">
            <v>1000</v>
          </cell>
          <cell r="H128">
            <v>53</v>
          </cell>
          <cell r="I128">
            <v>5.3</v>
          </cell>
          <cell r="J128">
            <v>13.846688531009837</v>
          </cell>
          <cell r="K128">
            <v>73.387449214352131</v>
          </cell>
          <cell r="L128">
            <v>239</v>
          </cell>
          <cell r="M128">
            <v>199.16666666666669</v>
          </cell>
        </row>
        <row r="129">
          <cell r="A129" t="str">
            <v>PPRTOU52L</v>
          </cell>
          <cell r="B129" t="str">
            <v>PPRTOU52</v>
          </cell>
          <cell r="C129" t="str">
            <v>TOU52</v>
          </cell>
          <cell r="D129" t="str">
            <v xml:space="preserve">La Touquettoise </v>
          </cell>
          <cell r="E129" t="str">
            <v>PP La Touquettoise  - TOU52 - Rouleau - Lessivable</v>
          </cell>
          <cell r="F129" t="str">
            <v>Rouleau</v>
          </cell>
          <cell r="G129">
            <v>1000</v>
          </cell>
          <cell r="H129">
            <v>53</v>
          </cell>
          <cell r="I129">
            <v>5.3</v>
          </cell>
          <cell r="J129">
            <v>13.846688531009837</v>
          </cell>
          <cell r="K129">
            <v>73.387449214352131</v>
          </cell>
          <cell r="L129">
            <v>239</v>
          </cell>
          <cell r="M129">
            <v>199.16666666666669</v>
          </cell>
        </row>
        <row r="130">
          <cell r="A130" t="str">
            <v>PPRTOU53L</v>
          </cell>
          <cell r="B130" t="str">
            <v>PPRTOU53</v>
          </cell>
          <cell r="C130" t="str">
            <v>TOU53</v>
          </cell>
          <cell r="D130" t="str">
            <v xml:space="preserve">La Touquettoise </v>
          </cell>
          <cell r="E130" t="str">
            <v>PP La Touquettoise  - TOU53 - Rouleau - Lessivable</v>
          </cell>
          <cell r="F130" t="str">
            <v>Rouleau</v>
          </cell>
          <cell r="G130">
            <v>1000</v>
          </cell>
          <cell r="H130">
            <v>53</v>
          </cell>
          <cell r="I130">
            <v>5.3</v>
          </cell>
          <cell r="J130">
            <v>13.846688531009837</v>
          </cell>
          <cell r="K130">
            <v>73.387449214352131</v>
          </cell>
          <cell r="L130">
            <v>239</v>
          </cell>
          <cell r="M130">
            <v>199.16666666666669</v>
          </cell>
        </row>
        <row r="131">
          <cell r="A131" t="str">
            <v>PPRCAB54L</v>
          </cell>
          <cell r="B131" t="str">
            <v>PPRCAB54</v>
          </cell>
          <cell r="C131" t="str">
            <v>CAB54</v>
          </cell>
          <cell r="D131" t="str">
            <v xml:space="preserve">Le Cabourgeais </v>
          </cell>
          <cell r="E131" t="str">
            <v>PP Le Cabourgeais  - CAB54 - Rouleau - Lessivable</v>
          </cell>
          <cell r="F131" t="str">
            <v>Rouleau</v>
          </cell>
          <cell r="G131">
            <v>1000</v>
          </cell>
          <cell r="H131">
            <v>53</v>
          </cell>
          <cell r="I131">
            <v>5.3</v>
          </cell>
          <cell r="J131">
            <v>13.846688531009837</v>
          </cell>
          <cell r="K131">
            <v>73.387449214352131</v>
          </cell>
          <cell r="L131">
            <v>239</v>
          </cell>
          <cell r="M131">
            <v>199.16666666666669</v>
          </cell>
        </row>
        <row r="132">
          <cell r="A132" t="str">
            <v>PPRCAB55L</v>
          </cell>
          <cell r="B132" t="str">
            <v>PPRCAB55</v>
          </cell>
          <cell r="C132" t="str">
            <v>CAB55</v>
          </cell>
          <cell r="D132" t="str">
            <v xml:space="preserve">Le Cabourgeais </v>
          </cell>
          <cell r="E132" t="str">
            <v>PP Le Cabourgeais  - CAB55 - Rouleau - Lessivable</v>
          </cell>
          <cell r="F132" t="str">
            <v>Rouleau</v>
          </cell>
          <cell r="G132">
            <v>1000</v>
          </cell>
          <cell r="H132">
            <v>53</v>
          </cell>
          <cell r="I132">
            <v>5.3</v>
          </cell>
          <cell r="J132">
            <v>13.846688531009837</v>
          </cell>
          <cell r="K132">
            <v>73.387449214352131</v>
          </cell>
          <cell r="L132">
            <v>239</v>
          </cell>
          <cell r="M132">
            <v>199.16666666666669</v>
          </cell>
        </row>
        <row r="133">
          <cell r="A133" t="str">
            <v>PPRDIE56L</v>
          </cell>
          <cell r="B133" t="str">
            <v>PPRDIE56</v>
          </cell>
          <cell r="C133" t="str">
            <v>DIE56</v>
          </cell>
          <cell r="D133" t="str">
            <v xml:space="preserve">Le Dieppois </v>
          </cell>
          <cell r="E133" t="str">
            <v>PP Le Dieppois  - DIE56 - Rouleau - Lessivable</v>
          </cell>
          <cell r="F133" t="str">
            <v>Rouleau</v>
          </cell>
          <cell r="G133">
            <v>1000</v>
          </cell>
          <cell r="H133">
            <v>53</v>
          </cell>
          <cell r="I133">
            <v>5.3</v>
          </cell>
          <cell r="J133">
            <v>13.846688531009837</v>
          </cell>
          <cell r="K133">
            <v>73.387449214352131</v>
          </cell>
          <cell r="L133">
            <v>239</v>
          </cell>
          <cell r="M133">
            <v>199.16666666666669</v>
          </cell>
        </row>
        <row r="134">
          <cell r="A134" t="str">
            <v>PPRDIE57L</v>
          </cell>
          <cell r="B134" t="str">
            <v>PPRDIE57</v>
          </cell>
          <cell r="C134" t="str">
            <v>DIE57</v>
          </cell>
          <cell r="D134" t="str">
            <v xml:space="preserve">Le Dieppois </v>
          </cell>
          <cell r="E134" t="str">
            <v>PP Le Dieppois  - DIE57 - Rouleau - Lessivable</v>
          </cell>
          <cell r="F134" t="str">
            <v>Rouleau</v>
          </cell>
          <cell r="G134">
            <v>1000</v>
          </cell>
          <cell r="H134">
            <v>53</v>
          </cell>
          <cell r="I134">
            <v>5.3</v>
          </cell>
          <cell r="J134">
            <v>13.846688531009837</v>
          </cell>
          <cell r="K134">
            <v>73.387449214352131</v>
          </cell>
          <cell r="L134">
            <v>239</v>
          </cell>
          <cell r="M134">
            <v>199.16666666666669</v>
          </cell>
        </row>
        <row r="135">
          <cell r="A135" t="str">
            <v>PPRMAL58L</v>
          </cell>
          <cell r="B135" t="str">
            <v>PPRMAL58</v>
          </cell>
          <cell r="C135" t="str">
            <v>MAL58</v>
          </cell>
          <cell r="D135" t="str">
            <v xml:space="preserve">Le Malouin </v>
          </cell>
          <cell r="E135" t="str">
            <v>PP Le Malouin  - MAL58 - Rouleau - Lessivable</v>
          </cell>
          <cell r="F135" t="str">
            <v>Rouleau</v>
          </cell>
          <cell r="G135">
            <v>1000</v>
          </cell>
          <cell r="H135">
            <v>53</v>
          </cell>
          <cell r="I135">
            <v>5.3</v>
          </cell>
          <cell r="J135">
            <v>13.846688531009837</v>
          </cell>
          <cell r="K135">
            <v>73.387449214352131</v>
          </cell>
          <cell r="L135">
            <v>239</v>
          </cell>
          <cell r="M135">
            <v>199.16666666666669</v>
          </cell>
        </row>
        <row r="136">
          <cell r="A136" t="str">
            <v>PPRBRE59L</v>
          </cell>
          <cell r="B136" t="str">
            <v>PPRBRE59</v>
          </cell>
          <cell r="C136" t="str">
            <v>BRE59</v>
          </cell>
          <cell r="D136" t="str">
            <v xml:space="preserve">La Bréhatine </v>
          </cell>
          <cell r="E136" t="str">
            <v>PP La Bréhatine  - BRE59 - Rouleau - Lessivable</v>
          </cell>
          <cell r="F136" t="str">
            <v>Rouleau</v>
          </cell>
          <cell r="G136">
            <v>1000</v>
          </cell>
          <cell r="H136">
            <v>53</v>
          </cell>
          <cell r="I136">
            <v>5.3</v>
          </cell>
          <cell r="J136">
            <v>13.846688531009837</v>
          </cell>
          <cell r="K136">
            <v>73.387449214352131</v>
          </cell>
          <cell r="L136">
            <v>239</v>
          </cell>
          <cell r="M136">
            <v>199.16666666666669</v>
          </cell>
        </row>
        <row r="137">
          <cell r="A137" t="str">
            <v>PPRANN60L</v>
          </cell>
          <cell r="B137" t="str">
            <v>PPRANN60</v>
          </cell>
          <cell r="C137" t="str">
            <v>ANN60</v>
          </cell>
          <cell r="D137" t="str">
            <v xml:space="preserve">L'Annecien </v>
          </cell>
          <cell r="E137" t="str">
            <v>PP L'Annecien  - ANN60 - Rouleau - Lessivable</v>
          </cell>
          <cell r="F137" t="str">
            <v>Rouleau</v>
          </cell>
          <cell r="G137">
            <v>1000</v>
          </cell>
          <cell r="H137">
            <v>53</v>
          </cell>
          <cell r="I137">
            <v>5.3</v>
          </cell>
          <cell r="J137">
            <v>13.846688531009837</v>
          </cell>
          <cell r="K137">
            <v>73.387449214352131</v>
          </cell>
          <cell r="L137">
            <v>239</v>
          </cell>
          <cell r="M137">
            <v>199.16666666666669</v>
          </cell>
        </row>
        <row r="138">
          <cell r="A138" t="str">
            <v>PPRAVI61L</v>
          </cell>
          <cell r="B138" t="str">
            <v>PPRAVI61</v>
          </cell>
          <cell r="C138" t="str">
            <v>AVI61</v>
          </cell>
          <cell r="D138" t="str">
            <v xml:space="preserve">L'Avignonnaise </v>
          </cell>
          <cell r="E138" t="str">
            <v>PP L'Avignonnaise  - AVI61 - Rouleau - Lessivable</v>
          </cell>
          <cell r="F138" t="str">
            <v>Rouleau</v>
          </cell>
          <cell r="G138">
            <v>1000</v>
          </cell>
          <cell r="H138">
            <v>53</v>
          </cell>
          <cell r="I138">
            <v>5.3</v>
          </cell>
          <cell r="J138">
            <v>13.846688531009837</v>
          </cell>
          <cell r="K138">
            <v>73.387449214352131</v>
          </cell>
          <cell r="L138">
            <v>239</v>
          </cell>
          <cell r="M138">
            <v>199.16666666666669</v>
          </cell>
        </row>
        <row r="139">
          <cell r="A139" t="str">
            <v>PPRSAL62L</v>
          </cell>
          <cell r="B139" t="str">
            <v>PPRSAL62</v>
          </cell>
          <cell r="C139" t="str">
            <v>SAL62</v>
          </cell>
          <cell r="D139" t="str">
            <v xml:space="preserve">La Saltésienne </v>
          </cell>
          <cell r="E139" t="str">
            <v>PP La Saltésienne  - SAL62 - Rouleau - Lessivable</v>
          </cell>
          <cell r="F139" t="str">
            <v>Rouleau</v>
          </cell>
          <cell r="G139">
            <v>1000</v>
          </cell>
          <cell r="H139">
            <v>53</v>
          </cell>
          <cell r="I139">
            <v>5.3</v>
          </cell>
          <cell r="J139">
            <v>13.846688531009837</v>
          </cell>
          <cell r="K139">
            <v>73.387449214352131</v>
          </cell>
          <cell r="L139">
            <v>239</v>
          </cell>
          <cell r="M139">
            <v>199.16666666666669</v>
          </cell>
        </row>
        <row r="140">
          <cell r="A140" t="str">
            <v>PPRPER63L</v>
          </cell>
          <cell r="B140" t="str">
            <v>PPRPER63</v>
          </cell>
          <cell r="C140" t="str">
            <v>PER63</v>
          </cell>
          <cell r="D140" t="str">
            <v xml:space="preserve">La Perrosienne </v>
          </cell>
          <cell r="E140" t="str">
            <v>PP La Perrosienne  - PER63 - Rouleau - Lessivable</v>
          </cell>
          <cell r="F140" t="str">
            <v>Rouleau</v>
          </cell>
          <cell r="G140">
            <v>1000</v>
          </cell>
          <cell r="H140">
            <v>53</v>
          </cell>
          <cell r="I140">
            <v>5.3</v>
          </cell>
          <cell r="J140">
            <v>13.846688531009837</v>
          </cell>
          <cell r="K140">
            <v>73.387449214352131</v>
          </cell>
          <cell r="L140">
            <v>239</v>
          </cell>
          <cell r="M140">
            <v>199.16666666666669</v>
          </cell>
        </row>
        <row r="142">
          <cell r="A142" t="str">
            <v>PPRA4RAYL</v>
          </cell>
          <cell r="E142" t="str">
            <v>A4 PAPIER PEINT RAYURE Lessivable</v>
          </cell>
          <cell r="G142">
            <v>29.7</v>
          </cell>
          <cell r="H142">
            <v>21</v>
          </cell>
          <cell r="I142">
            <v>6.2369999999999995E-2</v>
          </cell>
          <cell r="J142">
            <v>13.846688531009837</v>
          </cell>
          <cell r="K142">
            <v>0.8636179636790835</v>
          </cell>
          <cell r="L142">
            <v>4</v>
          </cell>
          <cell r="M142">
            <v>3.3333333333333335</v>
          </cell>
        </row>
        <row r="143">
          <cell r="A143" t="str">
            <v>PPRBA4RAYL</v>
          </cell>
          <cell r="E143" t="str">
            <v>BOITE A4 PP ARCH RAYURE (70 Variations) Lessivable</v>
          </cell>
          <cell r="F143" t="str">
            <v>A4</v>
          </cell>
          <cell r="G143">
            <v>29.7</v>
          </cell>
          <cell r="H143">
            <v>21</v>
          </cell>
          <cell r="I143">
            <v>6.2369999999999995E-2</v>
          </cell>
          <cell r="J143">
            <v>13.846688531009837</v>
          </cell>
          <cell r="K143">
            <v>76.183257457535845</v>
          </cell>
          <cell r="L143">
            <v>94</v>
          </cell>
          <cell r="M143">
            <v>78.333333333333343</v>
          </cell>
        </row>
        <row r="145">
          <cell r="A145" t="str">
            <v>PPRSML</v>
          </cell>
          <cell r="F145" t="str">
            <v>SUR-MESURE</v>
          </cell>
          <cell r="J145">
            <v>20.35463214058446</v>
          </cell>
          <cell r="K145">
            <v>20.35463214058446</v>
          </cell>
          <cell r="L145">
            <v>81</v>
          </cell>
          <cell r="M145">
            <v>67.5</v>
          </cell>
        </row>
        <row r="147">
          <cell r="D147" t="str">
            <v>SUR MERSURE</v>
          </cell>
          <cell r="F147" t="str">
            <v xml:space="preserve"> METRE LINEAIRE</v>
          </cell>
        </row>
        <row r="148">
          <cell r="A148" t="str">
            <v>PPRSMLIL01</v>
          </cell>
          <cell r="B148" t="str">
            <v>PPRLIL01</v>
          </cell>
          <cell r="C148" t="str">
            <v>LIL01</v>
          </cell>
          <cell r="D148" t="str">
            <v xml:space="preserve">Le Lillois </v>
          </cell>
          <cell r="E148" t="str">
            <v>PP Le Lillois  - LIL01 - METRE LINEAIRE</v>
          </cell>
          <cell r="J148">
            <v>16.629442459249105</v>
          </cell>
          <cell r="K148">
            <v>16.629442459249105</v>
          </cell>
          <cell r="L148">
            <v>69</v>
          </cell>
          <cell r="M148">
            <v>57.5</v>
          </cell>
        </row>
        <row r="149">
          <cell r="A149" t="str">
            <v>PPRSMLIL02</v>
          </cell>
          <cell r="B149" t="str">
            <v>PPRLIL02</v>
          </cell>
          <cell r="C149" t="str">
            <v>LIL02</v>
          </cell>
          <cell r="D149" t="str">
            <v xml:space="preserve">Le Lillois </v>
          </cell>
          <cell r="E149" t="str">
            <v>PP Le Lillois  - LIL02 - METRE LINEAIRE</v>
          </cell>
          <cell r="J149">
            <v>16.629442459249105</v>
          </cell>
          <cell r="K149">
            <v>16.629442459249105</v>
          </cell>
          <cell r="L149">
            <v>69</v>
          </cell>
          <cell r="M149">
            <v>57.5</v>
          </cell>
        </row>
        <row r="150">
          <cell r="A150" t="str">
            <v>PPRSMAMI03</v>
          </cell>
          <cell r="B150" t="str">
            <v>PPRAMI03</v>
          </cell>
          <cell r="C150" t="str">
            <v>AMI03</v>
          </cell>
          <cell r="D150" t="str">
            <v xml:space="preserve">L'Amiénois </v>
          </cell>
          <cell r="E150" t="str">
            <v>PP L'Amiénois  - AMI03 - METRE LINEAIRE</v>
          </cell>
          <cell r="J150">
            <v>16.629442459249105</v>
          </cell>
          <cell r="K150">
            <v>16.629442459249105</v>
          </cell>
          <cell r="L150">
            <v>69</v>
          </cell>
          <cell r="M150">
            <v>57.5</v>
          </cell>
        </row>
        <row r="151">
          <cell r="A151" t="str">
            <v>PPRSMAMI04</v>
          </cell>
          <cell r="B151" t="str">
            <v>PPRAMI04</v>
          </cell>
          <cell r="C151" t="str">
            <v>AMI04</v>
          </cell>
          <cell r="D151" t="str">
            <v xml:space="preserve">L'Amiénois </v>
          </cell>
          <cell r="E151" t="str">
            <v>PP L'Amiénois  - AMI04 - METRE LINEAIRE</v>
          </cell>
          <cell r="J151">
            <v>16.629442459249105</v>
          </cell>
          <cell r="K151">
            <v>16.629442459249105</v>
          </cell>
          <cell r="L151">
            <v>69</v>
          </cell>
          <cell r="M151">
            <v>57.5</v>
          </cell>
        </row>
        <row r="152">
          <cell r="A152" t="str">
            <v>PPRSMAMI05</v>
          </cell>
          <cell r="B152" t="str">
            <v>PPRAMI05</v>
          </cell>
          <cell r="C152" t="str">
            <v>AMI05</v>
          </cell>
          <cell r="D152" t="str">
            <v xml:space="preserve">L'Amiénois </v>
          </cell>
          <cell r="E152" t="str">
            <v>PP L'Amiénois  - AMI05 - METRE LINEAIRE</v>
          </cell>
          <cell r="J152">
            <v>16.629442459249105</v>
          </cell>
          <cell r="K152">
            <v>16.629442459249105</v>
          </cell>
          <cell r="L152">
            <v>69</v>
          </cell>
          <cell r="M152">
            <v>57.5</v>
          </cell>
        </row>
        <row r="153">
          <cell r="A153" t="str">
            <v>PPRSMAMI06</v>
          </cell>
          <cell r="B153" t="str">
            <v>PPRAMI06</v>
          </cell>
          <cell r="C153" t="str">
            <v>AMI06</v>
          </cell>
          <cell r="D153" t="str">
            <v xml:space="preserve">L'Amiénois </v>
          </cell>
          <cell r="E153" t="str">
            <v>PP L'Amiénois  - AMI06 - METRE LINEAIRE</v>
          </cell>
          <cell r="J153">
            <v>16.629442459249105</v>
          </cell>
          <cell r="K153">
            <v>16.629442459249105</v>
          </cell>
          <cell r="L153">
            <v>69</v>
          </cell>
          <cell r="M153">
            <v>57.5</v>
          </cell>
        </row>
        <row r="154">
          <cell r="A154" t="str">
            <v>PPRSMCAN07</v>
          </cell>
          <cell r="B154" t="str">
            <v>PPRCAN07</v>
          </cell>
          <cell r="C154" t="str">
            <v>CAN07</v>
          </cell>
          <cell r="D154" t="str">
            <v xml:space="preserve">Le Cantilien </v>
          </cell>
          <cell r="E154" t="str">
            <v>PP Le Cantilien  - CAN07 - METRE LINEAIRE</v>
          </cell>
          <cell r="J154">
            <v>16.629442459249105</v>
          </cell>
          <cell r="K154">
            <v>16.629442459249105</v>
          </cell>
          <cell r="L154">
            <v>69</v>
          </cell>
          <cell r="M154">
            <v>57.5</v>
          </cell>
        </row>
        <row r="155">
          <cell r="A155" t="str">
            <v>PPRSMCAN08</v>
          </cell>
          <cell r="B155" t="str">
            <v>PPRCAN08</v>
          </cell>
          <cell r="C155" t="str">
            <v>CAN08</v>
          </cell>
          <cell r="D155" t="str">
            <v xml:space="preserve">Le Cantilien </v>
          </cell>
          <cell r="E155" t="str">
            <v>PP Le Cantilien  - CAN08 - METRE LINEAIRE</v>
          </cell>
          <cell r="J155">
            <v>16.629442459249105</v>
          </cell>
          <cell r="K155">
            <v>16.629442459249105</v>
          </cell>
          <cell r="L155">
            <v>69</v>
          </cell>
          <cell r="M155">
            <v>57.5</v>
          </cell>
        </row>
        <row r="156">
          <cell r="A156" t="str">
            <v>PPRSMBEL09</v>
          </cell>
          <cell r="B156" t="str">
            <v>PPRBEL09</v>
          </cell>
          <cell r="C156" t="str">
            <v>BEL09</v>
          </cell>
          <cell r="D156" t="str">
            <v xml:space="preserve">Le Bellifontain </v>
          </cell>
          <cell r="E156" t="str">
            <v>PP Le Bellifontain  - BEL09 - METRE LINEAIRE</v>
          </cell>
          <cell r="J156">
            <v>16.629442459249105</v>
          </cell>
          <cell r="K156">
            <v>16.629442459249105</v>
          </cell>
          <cell r="L156">
            <v>69</v>
          </cell>
          <cell r="M156">
            <v>57.5</v>
          </cell>
        </row>
        <row r="157">
          <cell r="A157" t="str">
            <v>PPRSMBEL10</v>
          </cell>
          <cell r="B157" t="str">
            <v>PPRBEL10</v>
          </cell>
          <cell r="C157" t="str">
            <v>BEL10</v>
          </cell>
          <cell r="D157" t="str">
            <v xml:space="preserve">Le Bellifontain </v>
          </cell>
          <cell r="E157" t="str">
            <v>PP Le Bellifontain  - BEL10 - METRE LINEAIRE</v>
          </cell>
          <cell r="J157">
            <v>16.629442459249105</v>
          </cell>
          <cell r="K157">
            <v>16.629442459249105</v>
          </cell>
          <cell r="L157">
            <v>69</v>
          </cell>
          <cell r="M157">
            <v>57.5</v>
          </cell>
        </row>
        <row r="158">
          <cell r="A158" t="str">
            <v>PPRSMPAR11</v>
          </cell>
          <cell r="B158" t="str">
            <v>PPRPAR11</v>
          </cell>
          <cell r="C158" t="str">
            <v>PAR11</v>
          </cell>
          <cell r="D158" t="str">
            <v xml:space="preserve">La Parisienne </v>
          </cell>
          <cell r="E158" t="str">
            <v>PP La Parisienne  - PAR11 - METRE LINEAIRE</v>
          </cell>
          <cell r="J158">
            <v>16.629442459249105</v>
          </cell>
          <cell r="K158">
            <v>16.629442459249105</v>
          </cell>
          <cell r="L158">
            <v>69</v>
          </cell>
          <cell r="M158">
            <v>57.5</v>
          </cell>
        </row>
        <row r="159">
          <cell r="A159" t="str">
            <v>PPRSMPAR12</v>
          </cell>
          <cell r="B159" t="str">
            <v>PPRPAR12</v>
          </cell>
          <cell r="C159" t="str">
            <v>PAR12</v>
          </cell>
          <cell r="D159" t="str">
            <v xml:space="preserve">La Parisienne </v>
          </cell>
          <cell r="E159" t="str">
            <v>PP La Parisienne  - PAR12 - METRE LINEAIRE</v>
          </cell>
          <cell r="J159">
            <v>16.629442459249105</v>
          </cell>
          <cell r="K159">
            <v>16.629442459249105</v>
          </cell>
          <cell r="L159">
            <v>69</v>
          </cell>
          <cell r="M159">
            <v>57.5</v>
          </cell>
        </row>
        <row r="160">
          <cell r="A160" t="str">
            <v>PPRSMSTR13</v>
          </cell>
          <cell r="B160" t="str">
            <v>PPRSTR13</v>
          </cell>
          <cell r="C160" t="str">
            <v>STR13</v>
          </cell>
          <cell r="D160" t="str">
            <v xml:space="preserve">Le Strasbourgeois </v>
          </cell>
          <cell r="E160" t="str">
            <v>PP Le Strasbourgeois  - STR13 - METRE LINEAIRE</v>
          </cell>
          <cell r="J160">
            <v>16.629442459249105</v>
          </cell>
          <cell r="K160">
            <v>16.629442459249105</v>
          </cell>
          <cell r="L160">
            <v>69</v>
          </cell>
          <cell r="M160">
            <v>57.5</v>
          </cell>
        </row>
        <row r="161">
          <cell r="A161" t="str">
            <v>PPRSMSTR14</v>
          </cell>
          <cell r="B161" t="str">
            <v>PPRSTR14</v>
          </cell>
          <cell r="C161" t="str">
            <v>STR14</v>
          </cell>
          <cell r="D161" t="str">
            <v xml:space="preserve">Le Strasbourgeois </v>
          </cell>
          <cell r="E161" t="str">
            <v>PP Le Strasbourgeois  - STR14 - METRE LINEAIRE</v>
          </cell>
          <cell r="J161">
            <v>16.629442459249105</v>
          </cell>
          <cell r="K161">
            <v>16.629442459249105</v>
          </cell>
          <cell r="L161">
            <v>69</v>
          </cell>
          <cell r="M161">
            <v>57.5</v>
          </cell>
        </row>
        <row r="162">
          <cell r="A162" t="str">
            <v>PPRSMSTR15</v>
          </cell>
          <cell r="B162" t="str">
            <v>PPRSTR15</v>
          </cell>
          <cell r="C162" t="str">
            <v>STR15</v>
          </cell>
          <cell r="D162" t="str">
            <v xml:space="preserve">Le Strasbourgeois </v>
          </cell>
          <cell r="E162" t="str">
            <v>PP Le Strasbourgeois  - STR15 - METRE LINEAIRE</v>
          </cell>
          <cell r="J162">
            <v>16.629442459249105</v>
          </cell>
          <cell r="K162">
            <v>16.629442459249105</v>
          </cell>
          <cell r="L162">
            <v>69</v>
          </cell>
          <cell r="M162">
            <v>57.5</v>
          </cell>
        </row>
        <row r="163">
          <cell r="A163" t="str">
            <v>PPRSMDIJ16</v>
          </cell>
          <cell r="B163" t="str">
            <v>PPRDIJ16</v>
          </cell>
          <cell r="C163" t="str">
            <v>DIJ16</v>
          </cell>
          <cell r="D163" t="str">
            <v xml:space="preserve">Le Dijonnais </v>
          </cell>
          <cell r="E163" t="str">
            <v>PP Le Dijonnais  - DIJ16 - METRE LINEAIRE</v>
          </cell>
          <cell r="J163">
            <v>16.629442459249105</v>
          </cell>
          <cell r="K163">
            <v>16.629442459249105</v>
          </cell>
          <cell r="L163">
            <v>69</v>
          </cell>
          <cell r="M163">
            <v>57.5</v>
          </cell>
        </row>
        <row r="164">
          <cell r="A164" t="str">
            <v>PPRSMDIJ17</v>
          </cell>
          <cell r="B164" t="str">
            <v>PPRDIJ17</v>
          </cell>
          <cell r="C164" t="str">
            <v>DIJ17</v>
          </cell>
          <cell r="D164" t="str">
            <v xml:space="preserve">Le Dijonnais </v>
          </cell>
          <cell r="E164" t="str">
            <v>PP Le Dijonnais  - DIJ17 - METRE LINEAIRE</v>
          </cell>
          <cell r="J164">
            <v>16.629442459249105</v>
          </cell>
          <cell r="K164">
            <v>16.629442459249105</v>
          </cell>
          <cell r="L164">
            <v>69</v>
          </cell>
          <cell r="M164">
            <v>57.5</v>
          </cell>
        </row>
        <row r="165">
          <cell r="A165" t="str">
            <v>PPRSMDIJ18</v>
          </cell>
          <cell r="B165" t="str">
            <v>PPRDIJ18</v>
          </cell>
          <cell r="C165" t="str">
            <v>DIJ18</v>
          </cell>
          <cell r="D165" t="str">
            <v xml:space="preserve">Le Dijonnais </v>
          </cell>
          <cell r="E165" t="str">
            <v>PP Le Dijonnais  - DIJ18 - METRE LINEAIRE</v>
          </cell>
          <cell r="J165">
            <v>16.629442459249105</v>
          </cell>
          <cell r="K165">
            <v>16.629442459249105</v>
          </cell>
          <cell r="L165">
            <v>69</v>
          </cell>
          <cell r="M165">
            <v>57.5</v>
          </cell>
        </row>
        <row r="166">
          <cell r="A166" t="str">
            <v>PPRSMREN19</v>
          </cell>
          <cell r="B166" t="str">
            <v>PPRREN19</v>
          </cell>
          <cell r="C166" t="str">
            <v>REN19</v>
          </cell>
          <cell r="D166" t="str">
            <v xml:space="preserve">Le Rennais </v>
          </cell>
          <cell r="E166" t="str">
            <v>PP Le Rennais  - REN19 - METRE LINEAIRE</v>
          </cell>
          <cell r="J166">
            <v>16.629442459249105</v>
          </cell>
          <cell r="K166">
            <v>16.629442459249105</v>
          </cell>
          <cell r="L166">
            <v>69</v>
          </cell>
          <cell r="M166">
            <v>57.5</v>
          </cell>
        </row>
        <row r="167">
          <cell r="A167" t="str">
            <v>PPRSMREN20</v>
          </cell>
          <cell r="B167" t="str">
            <v>PPRREN20</v>
          </cell>
          <cell r="C167" t="str">
            <v>REN20</v>
          </cell>
          <cell r="D167" t="str">
            <v xml:space="preserve">Le Rennais </v>
          </cell>
          <cell r="E167" t="str">
            <v>PP Le Rennais  - REN20 - METRE LINEAIRE</v>
          </cell>
          <cell r="J167">
            <v>16.629442459249105</v>
          </cell>
          <cell r="K167">
            <v>16.629442459249105</v>
          </cell>
          <cell r="L167">
            <v>69</v>
          </cell>
          <cell r="M167">
            <v>57.5</v>
          </cell>
        </row>
        <row r="168">
          <cell r="A168" t="str">
            <v>PPRSMNAN21</v>
          </cell>
          <cell r="B168" t="str">
            <v>PPRNAN21</v>
          </cell>
          <cell r="C168" t="str">
            <v>NAN21</v>
          </cell>
          <cell r="D168" t="str">
            <v xml:space="preserve">La Nantaise </v>
          </cell>
          <cell r="E168" t="str">
            <v>PP La Nantaise  - NAN21 - METRE LINEAIRE</v>
          </cell>
          <cell r="J168">
            <v>16.629442459249105</v>
          </cell>
          <cell r="K168">
            <v>16.629442459249105</v>
          </cell>
          <cell r="L168">
            <v>69</v>
          </cell>
          <cell r="M168">
            <v>57.5</v>
          </cell>
        </row>
        <row r="169">
          <cell r="A169" t="str">
            <v>PPRSMNAN22</v>
          </cell>
          <cell r="B169" t="str">
            <v>PPRNAN22</v>
          </cell>
          <cell r="C169" t="str">
            <v>NAN22</v>
          </cell>
          <cell r="D169" t="str">
            <v xml:space="preserve">La Nantaise </v>
          </cell>
          <cell r="E169" t="str">
            <v>PP La Nantaise  - NAN22 - METRE LINEAIRE</v>
          </cell>
          <cell r="J169">
            <v>16.629442459249105</v>
          </cell>
          <cell r="K169">
            <v>16.629442459249105</v>
          </cell>
          <cell r="L169">
            <v>69</v>
          </cell>
          <cell r="M169">
            <v>57.5</v>
          </cell>
        </row>
        <row r="170">
          <cell r="A170" t="str">
            <v>PPRSMTOU23</v>
          </cell>
          <cell r="B170" t="str">
            <v>PPRTOU23</v>
          </cell>
          <cell r="C170" t="str">
            <v>TOU23</v>
          </cell>
          <cell r="D170" t="str">
            <v xml:space="preserve">La Tourangelle </v>
          </cell>
          <cell r="E170" t="str">
            <v>PP La Tourangelle  - TOU23 - METRE LINEAIRE</v>
          </cell>
          <cell r="J170">
            <v>16.629442459249105</v>
          </cell>
          <cell r="K170">
            <v>16.629442459249105</v>
          </cell>
          <cell r="L170">
            <v>69</v>
          </cell>
          <cell r="M170">
            <v>57.5</v>
          </cell>
        </row>
        <row r="171">
          <cell r="A171" t="str">
            <v>PPRSMTOU24</v>
          </cell>
          <cell r="B171" t="str">
            <v>PPRTOU24</v>
          </cell>
          <cell r="C171" t="str">
            <v>TOU24</v>
          </cell>
          <cell r="D171" t="str">
            <v xml:space="preserve">La Tourangelle </v>
          </cell>
          <cell r="E171" t="str">
            <v>PP La Tourangelle  - TOU24 - METRE LINEAIRE</v>
          </cell>
          <cell r="J171">
            <v>16.629442459249105</v>
          </cell>
          <cell r="K171">
            <v>16.629442459249105</v>
          </cell>
          <cell r="L171">
            <v>69</v>
          </cell>
          <cell r="M171">
            <v>57.5</v>
          </cell>
        </row>
        <row r="172">
          <cell r="A172" t="str">
            <v>PPRSMROC25</v>
          </cell>
          <cell r="B172" t="str">
            <v>PPRROC25</v>
          </cell>
          <cell r="C172" t="str">
            <v>ROC25</v>
          </cell>
          <cell r="D172" t="str">
            <v xml:space="preserve">Le Rochelais </v>
          </cell>
          <cell r="E172" t="str">
            <v>PP Le Rochelais  - ROC25 - METRE LINEAIRE</v>
          </cell>
          <cell r="J172">
            <v>16.629442459249105</v>
          </cell>
          <cell r="K172">
            <v>16.629442459249105</v>
          </cell>
          <cell r="L172">
            <v>69</v>
          </cell>
          <cell r="M172">
            <v>57.5</v>
          </cell>
        </row>
        <row r="173">
          <cell r="A173" t="str">
            <v>PPRSMROC26</v>
          </cell>
          <cell r="B173" t="str">
            <v>PPRROC26</v>
          </cell>
          <cell r="C173" t="str">
            <v>ROC26</v>
          </cell>
          <cell r="D173" t="str">
            <v xml:space="preserve">Le Rochelais </v>
          </cell>
          <cell r="E173" t="str">
            <v>PP Le Rochelais  - ROC26 - METRE LINEAIRE</v>
          </cell>
          <cell r="J173">
            <v>16.629442459249105</v>
          </cell>
          <cell r="K173">
            <v>16.629442459249105</v>
          </cell>
          <cell r="L173">
            <v>69</v>
          </cell>
          <cell r="M173">
            <v>57.5</v>
          </cell>
        </row>
        <row r="174">
          <cell r="A174" t="str">
            <v>PPRSMROC27</v>
          </cell>
          <cell r="B174" t="str">
            <v>PPRROC27</v>
          </cell>
          <cell r="C174" t="str">
            <v>ROC27</v>
          </cell>
          <cell r="D174" t="str">
            <v xml:space="preserve">Le Rochelais </v>
          </cell>
          <cell r="E174" t="str">
            <v>PP Le Rochelais  - ROC27 - METRE LINEAIRE</v>
          </cell>
          <cell r="J174">
            <v>16.629442459249105</v>
          </cell>
          <cell r="K174">
            <v>16.629442459249105</v>
          </cell>
          <cell r="L174">
            <v>69</v>
          </cell>
          <cell r="M174">
            <v>57.5</v>
          </cell>
        </row>
        <row r="175">
          <cell r="A175" t="str">
            <v>PPRSMCLE28</v>
          </cell>
          <cell r="B175" t="str">
            <v>PPRCLE28</v>
          </cell>
          <cell r="C175" t="str">
            <v>CLE28</v>
          </cell>
          <cell r="D175" t="str">
            <v xml:space="preserve">La Clermontoise </v>
          </cell>
          <cell r="E175" t="str">
            <v>PP La Clermontoise  - CLE28 - METRE LINEAIRE</v>
          </cell>
          <cell r="J175">
            <v>16.629442459249105</v>
          </cell>
          <cell r="K175">
            <v>16.629442459249105</v>
          </cell>
          <cell r="L175">
            <v>69</v>
          </cell>
          <cell r="M175">
            <v>57.5</v>
          </cell>
        </row>
        <row r="176">
          <cell r="A176" t="str">
            <v>PPRSMCLE29</v>
          </cell>
          <cell r="B176" t="str">
            <v>PPRCLE29</v>
          </cell>
          <cell r="C176" t="str">
            <v>CLE29</v>
          </cell>
          <cell r="D176" t="str">
            <v xml:space="preserve">La Clermontoise </v>
          </cell>
          <cell r="E176" t="str">
            <v>PP La Clermontoise  - CLE29 - METRE LINEAIRE</v>
          </cell>
          <cell r="J176">
            <v>16.629442459249105</v>
          </cell>
          <cell r="K176">
            <v>16.629442459249105</v>
          </cell>
          <cell r="L176">
            <v>69</v>
          </cell>
          <cell r="M176">
            <v>57.5</v>
          </cell>
        </row>
        <row r="177">
          <cell r="A177" t="str">
            <v>PPRSMLYO30</v>
          </cell>
          <cell r="B177" t="str">
            <v>PPRLYO30</v>
          </cell>
          <cell r="C177" t="str">
            <v>LYO30</v>
          </cell>
          <cell r="D177" t="str">
            <v xml:space="preserve">Le Lyonnais </v>
          </cell>
          <cell r="E177" t="str">
            <v>PP Le Lyonnais  - LYO30 - METRE LINEAIRE</v>
          </cell>
          <cell r="J177">
            <v>16.629442459249105</v>
          </cell>
          <cell r="K177">
            <v>16.629442459249105</v>
          </cell>
          <cell r="L177">
            <v>69</v>
          </cell>
          <cell r="M177">
            <v>57.5</v>
          </cell>
        </row>
        <row r="178">
          <cell r="A178" t="str">
            <v>PPRSMLYO31</v>
          </cell>
          <cell r="B178" t="str">
            <v>PPRLYO31</v>
          </cell>
          <cell r="C178" t="str">
            <v>LYO31</v>
          </cell>
          <cell r="D178" t="str">
            <v xml:space="preserve">Le Lyonnais </v>
          </cell>
          <cell r="E178" t="str">
            <v>PP Le Lyonnais  - LYO31 - METRE LINEAIRE</v>
          </cell>
          <cell r="J178">
            <v>16.629442459249105</v>
          </cell>
          <cell r="K178">
            <v>16.629442459249105</v>
          </cell>
          <cell r="L178">
            <v>69</v>
          </cell>
          <cell r="M178">
            <v>57.5</v>
          </cell>
        </row>
        <row r="179">
          <cell r="A179" t="str">
            <v>PPRSMLYO32</v>
          </cell>
          <cell r="B179" t="str">
            <v>PPRLYO32</v>
          </cell>
          <cell r="C179" t="str">
            <v>LYO32</v>
          </cell>
          <cell r="D179" t="str">
            <v xml:space="preserve">Le Lyonnais </v>
          </cell>
          <cell r="E179" t="str">
            <v>PP Le Lyonnais  - LYO32 - METRE LINEAIRE</v>
          </cell>
          <cell r="J179">
            <v>16.629442459249105</v>
          </cell>
          <cell r="K179">
            <v>16.629442459249105</v>
          </cell>
          <cell r="L179">
            <v>69</v>
          </cell>
          <cell r="M179">
            <v>57.5</v>
          </cell>
        </row>
        <row r="180">
          <cell r="A180" t="str">
            <v>PPRSMBOR33</v>
          </cell>
          <cell r="B180" t="str">
            <v>PPRBOR33</v>
          </cell>
          <cell r="C180" t="str">
            <v>BOR33</v>
          </cell>
          <cell r="D180" t="str">
            <v xml:space="preserve">Le Bordelais </v>
          </cell>
          <cell r="E180" t="str">
            <v>PP Le Bordelais  - BOR33 - METRE LINEAIRE</v>
          </cell>
          <cell r="J180">
            <v>16.629442459249105</v>
          </cell>
          <cell r="K180">
            <v>16.629442459249105</v>
          </cell>
          <cell r="L180">
            <v>69</v>
          </cell>
          <cell r="M180">
            <v>57.5</v>
          </cell>
        </row>
        <row r="181">
          <cell r="A181" t="str">
            <v>PPRSMBOR34</v>
          </cell>
          <cell r="B181" t="str">
            <v>PPRBOR34</v>
          </cell>
          <cell r="C181" t="str">
            <v>BOR34</v>
          </cell>
          <cell r="D181" t="str">
            <v xml:space="preserve">Le Bordelais </v>
          </cell>
          <cell r="E181" t="str">
            <v>PP Le Bordelais  - BOR34 - METRE LINEAIRE</v>
          </cell>
          <cell r="J181">
            <v>16.629442459249105</v>
          </cell>
          <cell r="K181">
            <v>16.629442459249105</v>
          </cell>
          <cell r="L181">
            <v>69</v>
          </cell>
          <cell r="M181">
            <v>57.5</v>
          </cell>
        </row>
        <row r="182">
          <cell r="A182" t="str">
            <v>PPRSMBOR35</v>
          </cell>
          <cell r="B182" t="str">
            <v>PPRBOR35</v>
          </cell>
          <cell r="C182" t="str">
            <v>BOR35</v>
          </cell>
          <cell r="D182" t="str">
            <v xml:space="preserve">Le Bordelais </v>
          </cell>
          <cell r="E182" t="str">
            <v>PP Le Bordelais  - BOR35 - METRE LINEAIRE</v>
          </cell>
          <cell r="J182">
            <v>16.629442459249105</v>
          </cell>
          <cell r="K182">
            <v>16.629442459249105</v>
          </cell>
          <cell r="L182">
            <v>69</v>
          </cell>
          <cell r="M182">
            <v>57.5</v>
          </cell>
        </row>
        <row r="183">
          <cell r="A183" t="str">
            <v>PPRSMBOR36</v>
          </cell>
          <cell r="B183" t="str">
            <v>PPRBOR36</v>
          </cell>
          <cell r="C183" t="str">
            <v>BOR36</v>
          </cell>
          <cell r="D183" t="str">
            <v xml:space="preserve">La Bordelaise </v>
          </cell>
          <cell r="E183" t="str">
            <v>PP La Bordelaise  - BOR36 - METRE LINEAIRE</v>
          </cell>
          <cell r="J183">
            <v>16.629442459249105</v>
          </cell>
          <cell r="K183">
            <v>16.629442459249105</v>
          </cell>
          <cell r="L183">
            <v>69</v>
          </cell>
          <cell r="M183">
            <v>57.5</v>
          </cell>
        </row>
        <row r="184">
          <cell r="A184" t="str">
            <v>PPRSMBOR37</v>
          </cell>
          <cell r="B184" t="str">
            <v>PPRBOR37</v>
          </cell>
          <cell r="C184" t="str">
            <v>BOR37</v>
          </cell>
          <cell r="D184" t="str">
            <v xml:space="preserve">La Bordelaise </v>
          </cell>
          <cell r="E184" t="str">
            <v>PP La Bordelaise  - BOR37 - METRE LINEAIRE</v>
          </cell>
          <cell r="J184">
            <v>16.629442459249105</v>
          </cell>
          <cell r="K184">
            <v>16.629442459249105</v>
          </cell>
          <cell r="L184">
            <v>69</v>
          </cell>
          <cell r="M184">
            <v>57.5</v>
          </cell>
        </row>
        <row r="185">
          <cell r="A185" t="str">
            <v>PPRSMTOU38</v>
          </cell>
          <cell r="B185" t="str">
            <v>PPRTOU38</v>
          </cell>
          <cell r="C185" t="str">
            <v>TOU38</v>
          </cell>
          <cell r="D185" t="str">
            <v xml:space="preserve">La Toulousaine </v>
          </cell>
          <cell r="E185" t="str">
            <v>PP La Toulousaine  - TOU38 - METRE LINEAIRE</v>
          </cell>
          <cell r="J185">
            <v>16.629442459249105</v>
          </cell>
          <cell r="K185">
            <v>16.629442459249105</v>
          </cell>
          <cell r="L185">
            <v>69</v>
          </cell>
          <cell r="M185">
            <v>57.5</v>
          </cell>
        </row>
        <row r="186">
          <cell r="A186" t="str">
            <v>PPRSMTOU39</v>
          </cell>
          <cell r="B186" t="str">
            <v>PPRTOU39</v>
          </cell>
          <cell r="C186" t="str">
            <v>TOU39</v>
          </cell>
          <cell r="D186" t="str">
            <v xml:space="preserve">La Toulousaine </v>
          </cell>
          <cell r="E186" t="str">
            <v>PP La Toulousaine  - TOU39 - METRE LINEAIRE</v>
          </cell>
          <cell r="J186">
            <v>16.629442459249105</v>
          </cell>
          <cell r="K186">
            <v>16.629442459249105</v>
          </cell>
          <cell r="L186">
            <v>69</v>
          </cell>
          <cell r="M186">
            <v>57.5</v>
          </cell>
        </row>
        <row r="187">
          <cell r="A187" t="str">
            <v>PPRSMTOU40</v>
          </cell>
          <cell r="B187" t="str">
            <v>PPRTOU40</v>
          </cell>
          <cell r="C187" t="str">
            <v>TOU40</v>
          </cell>
          <cell r="D187" t="str">
            <v>Le Toulousain</v>
          </cell>
          <cell r="E187" t="str">
            <v>PP Le Toulousain - TOU40 - METRE LINEAIRE</v>
          </cell>
          <cell r="J187">
            <v>16.629442459249105</v>
          </cell>
          <cell r="K187">
            <v>16.629442459249105</v>
          </cell>
          <cell r="L187">
            <v>69</v>
          </cell>
          <cell r="M187">
            <v>57.5</v>
          </cell>
        </row>
        <row r="188">
          <cell r="A188" t="str">
            <v>PPRSMMAR41</v>
          </cell>
          <cell r="B188" t="str">
            <v>PPRMAR41</v>
          </cell>
          <cell r="C188" t="str">
            <v>MAR41</v>
          </cell>
          <cell r="D188" t="str">
            <v xml:space="preserve">La Marseillaise </v>
          </cell>
          <cell r="E188" t="str">
            <v>PP La Marseillaise  - MAR41 - METRE LINEAIRE</v>
          </cell>
          <cell r="J188">
            <v>16.629442459249105</v>
          </cell>
          <cell r="K188">
            <v>16.629442459249105</v>
          </cell>
          <cell r="L188">
            <v>69</v>
          </cell>
          <cell r="M188">
            <v>57.5</v>
          </cell>
        </row>
        <row r="189">
          <cell r="A189" t="str">
            <v>PPRSMMAR42</v>
          </cell>
          <cell r="B189" t="str">
            <v>PPRMAR42</v>
          </cell>
          <cell r="C189" t="str">
            <v>MAR42</v>
          </cell>
          <cell r="D189" t="str">
            <v xml:space="preserve">La Marseillaise </v>
          </cell>
          <cell r="E189" t="str">
            <v>PP La Marseillaise  - MAR42 - METRE LINEAIRE</v>
          </cell>
          <cell r="J189">
            <v>16.629442459249105</v>
          </cell>
          <cell r="K189">
            <v>16.629442459249105</v>
          </cell>
          <cell r="L189">
            <v>69</v>
          </cell>
          <cell r="M189">
            <v>57.5</v>
          </cell>
        </row>
        <row r="190">
          <cell r="A190" t="str">
            <v>PPRSMNIC43</v>
          </cell>
          <cell r="B190" t="str">
            <v>PPRNIC43</v>
          </cell>
          <cell r="C190" t="str">
            <v>NIC43</v>
          </cell>
          <cell r="D190" t="str">
            <v xml:space="preserve">La Niçoise </v>
          </cell>
          <cell r="E190" t="str">
            <v>PP La Niçoise  - NIC43 - METRE LINEAIRE</v>
          </cell>
          <cell r="J190">
            <v>16.629442459249105</v>
          </cell>
          <cell r="K190">
            <v>16.629442459249105</v>
          </cell>
          <cell r="L190">
            <v>69</v>
          </cell>
          <cell r="M190">
            <v>57.5</v>
          </cell>
        </row>
        <row r="191">
          <cell r="A191" t="str">
            <v>PPRSMNIC44</v>
          </cell>
          <cell r="B191" t="str">
            <v>PPRNIC44</v>
          </cell>
          <cell r="C191" t="str">
            <v>NIC44</v>
          </cell>
          <cell r="D191" t="str">
            <v xml:space="preserve">La Niçoise </v>
          </cell>
          <cell r="E191" t="str">
            <v>PP La Niçoise  - NIC44 - METRE LINEAIRE</v>
          </cell>
          <cell r="J191">
            <v>16.629442459249105</v>
          </cell>
          <cell r="K191">
            <v>16.629442459249105</v>
          </cell>
          <cell r="L191">
            <v>69</v>
          </cell>
          <cell r="M191">
            <v>57.5</v>
          </cell>
        </row>
        <row r="192">
          <cell r="A192" t="str">
            <v>PPRSMAJA45</v>
          </cell>
          <cell r="B192" t="str">
            <v>PPRAJA45</v>
          </cell>
          <cell r="C192" t="str">
            <v>AJA45</v>
          </cell>
          <cell r="D192" t="str">
            <v xml:space="preserve">L'Ajaccienne </v>
          </cell>
          <cell r="E192" t="str">
            <v>PP L'Ajaccienne  - AJA45 - METRE LINEAIRE</v>
          </cell>
          <cell r="J192">
            <v>16.629442459249105</v>
          </cell>
          <cell r="K192">
            <v>16.629442459249105</v>
          </cell>
          <cell r="L192">
            <v>69</v>
          </cell>
          <cell r="M192">
            <v>57.5</v>
          </cell>
        </row>
        <row r="193">
          <cell r="A193" t="str">
            <v>PPRSMHOU46</v>
          </cell>
          <cell r="B193" t="str">
            <v>PPRHOU46</v>
          </cell>
          <cell r="C193" t="str">
            <v>HOU46</v>
          </cell>
          <cell r="D193" t="str">
            <v xml:space="preserve">La Houlgataise </v>
          </cell>
          <cell r="E193" t="str">
            <v>PP La Houlgataise  - HOU46 - METRE LINEAIRE</v>
          </cell>
          <cell r="J193">
            <v>16.629442459249105</v>
          </cell>
          <cell r="K193">
            <v>16.629442459249105</v>
          </cell>
          <cell r="L193">
            <v>69</v>
          </cell>
          <cell r="M193">
            <v>57.5</v>
          </cell>
        </row>
        <row r="194">
          <cell r="A194" t="str">
            <v>PPRSMHOU47</v>
          </cell>
          <cell r="B194" t="str">
            <v>PPRHOU47</v>
          </cell>
          <cell r="C194" t="str">
            <v>HOU47</v>
          </cell>
          <cell r="D194" t="str">
            <v xml:space="preserve">La Houlgataise </v>
          </cell>
          <cell r="E194" t="str">
            <v>PP La Houlgataise  - HOU47 - METRE LINEAIRE</v>
          </cell>
          <cell r="J194">
            <v>16.629442459249105</v>
          </cell>
          <cell r="K194">
            <v>16.629442459249105</v>
          </cell>
          <cell r="L194">
            <v>69</v>
          </cell>
          <cell r="M194">
            <v>57.5</v>
          </cell>
        </row>
        <row r="195">
          <cell r="A195" t="str">
            <v>PPRSMBIA48</v>
          </cell>
          <cell r="B195" t="str">
            <v>PPRBIA48</v>
          </cell>
          <cell r="C195" t="str">
            <v>BIA48</v>
          </cell>
          <cell r="D195" t="str">
            <v xml:space="preserve">La Biarrote </v>
          </cell>
          <cell r="E195" t="str">
            <v>PP La Biarrote  - BIA48 - METRE LINEAIRE</v>
          </cell>
          <cell r="J195">
            <v>16.629442459249105</v>
          </cell>
          <cell r="K195">
            <v>16.629442459249105</v>
          </cell>
          <cell r="L195">
            <v>69</v>
          </cell>
          <cell r="M195">
            <v>57.5</v>
          </cell>
        </row>
        <row r="196">
          <cell r="A196" t="str">
            <v>PPRSMBIA49</v>
          </cell>
          <cell r="B196" t="str">
            <v>PPRBIA49</v>
          </cell>
          <cell r="C196" t="str">
            <v>BIA49</v>
          </cell>
          <cell r="D196" t="str">
            <v xml:space="preserve">La Biarrote </v>
          </cell>
          <cell r="E196" t="str">
            <v>PP La Biarrote  - BIA49 - METRE LINEAIRE</v>
          </cell>
          <cell r="J196">
            <v>16.629442459249105</v>
          </cell>
          <cell r="K196">
            <v>16.629442459249105</v>
          </cell>
          <cell r="L196">
            <v>69</v>
          </cell>
          <cell r="M196">
            <v>57.5</v>
          </cell>
        </row>
        <row r="197">
          <cell r="A197" t="str">
            <v>PPRSMDEA50</v>
          </cell>
          <cell r="B197" t="str">
            <v>PPRDEA50</v>
          </cell>
          <cell r="C197" t="str">
            <v>DEA50</v>
          </cell>
          <cell r="D197" t="str">
            <v xml:space="preserve">Le Deauvillais </v>
          </cell>
          <cell r="E197" t="str">
            <v>PP Le Deauvillais  - DEA50 - METRE LINEAIRE</v>
          </cell>
          <cell r="J197">
            <v>16.629442459249105</v>
          </cell>
          <cell r="K197">
            <v>16.629442459249105</v>
          </cell>
          <cell r="L197">
            <v>69</v>
          </cell>
          <cell r="M197">
            <v>57.5</v>
          </cell>
        </row>
        <row r="198">
          <cell r="A198" t="str">
            <v>PPRSMDEA51</v>
          </cell>
          <cell r="B198" t="str">
            <v>PPRDEA51</v>
          </cell>
          <cell r="C198" t="str">
            <v>DEA51</v>
          </cell>
          <cell r="D198" t="str">
            <v xml:space="preserve">Le Deauvillais </v>
          </cell>
          <cell r="E198" t="str">
            <v>PP Le Deauvillais  - DEA51 - METRE LINEAIRE</v>
          </cell>
          <cell r="J198">
            <v>16.629442459249105</v>
          </cell>
          <cell r="K198">
            <v>16.629442459249105</v>
          </cell>
          <cell r="L198">
            <v>69</v>
          </cell>
          <cell r="M198">
            <v>57.5</v>
          </cell>
        </row>
        <row r="199">
          <cell r="A199" t="str">
            <v>PPRSMTOU52</v>
          </cell>
          <cell r="B199" t="str">
            <v>PPRTOU52</v>
          </cell>
          <cell r="C199" t="str">
            <v>TOU52</v>
          </cell>
          <cell r="D199" t="str">
            <v xml:space="preserve">La Touquettoise </v>
          </cell>
          <cell r="E199" t="str">
            <v>PP La Touquettoise  - TOU52 - METRE LINEAIRE</v>
          </cell>
          <cell r="J199">
            <v>16.629442459249105</v>
          </cell>
          <cell r="K199">
            <v>16.629442459249105</v>
          </cell>
          <cell r="L199">
            <v>69</v>
          </cell>
          <cell r="M199">
            <v>57.5</v>
          </cell>
        </row>
        <row r="200">
          <cell r="A200" t="str">
            <v>PPRSMTOU53</v>
          </cell>
          <cell r="B200" t="str">
            <v>PPRTOU53</v>
          </cell>
          <cell r="C200" t="str">
            <v>TOU53</v>
          </cell>
          <cell r="D200" t="str">
            <v xml:space="preserve">La Touquettoise </v>
          </cell>
          <cell r="E200" t="str">
            <v>PP La Touquettoise  - TOU53 - METRE LINEAIRE</v>
          </cell>
          <cell r="J200">
            <v>16.629442459249105</v>
          </cell>
          <cell r="K200">
            <v>16.629442459249105</v>
          </cell>
          <cell r="L200">
            <v>69</v>
          </cell>
          <cell r="M200">
            <v>57.5</v>
          </cell>
        </row>
        <row r="201">
          <cell r="A201" t="str">
            <v>PPRSMCAB54</v>
          </cell>
          <cell r="B201" t="str">
            <v>PPRCAB54</v>
          </cell>
          <cell r="C201" t="str">
            <v>CAB54</v>
          </cell>
          <cell r="D201" t="str">
            <v xml:space="preserve">Le Cabourgeais </v>
          </cell>
          <cell r="E201" t="str">
            <v>PP Le Cabourgeais  - CAB54 - METRE LINEAIRE</v>
          </cell>
          <cell r="J201">
            <v>16.629442459249105</v>
          </cell>
          <cell r="K201">
            <v>16.629442459249105</v>
          </cell>
          <cell r="L201">
            <v>69</v>
          </cell>
          <cell r="M201">
            <v>57.5</v>
          </cell>
        </row>
        <row r="202">
          <cell r="A202" t="str">
            <v>PPRSMCAB55</v>
          </cell>
          <cell r="B202" t="str">
            <v>PPRCAB55</v>
          </cell>
          <cell r="C202" t="str">
            <v>CAB55</v>
          </cell>
          <cell r="D202" t="str">
            <v xml:space="preserve">Le Cabourgeais </v>
          </cell>
          <cell r="E202" t="str">
            <v>PP Le Cabourgeais  - CAB55 - METRE LINEAIRE</v>
          </cell>
          <cell r="J202">
            <v>16.629442459249105</v>
          </cell>
          <cell r="K202">
            <v>16.629442459249105</v>
          </cell>
          <cell r="L202">
            <v>69</v>
          </cell>
          <cell r="M202">
            <v>57.5</v>
          </cell>
        </row>
        <row r="203">
          <cell r="A203" t="str">
            <v>PPRSMDIE56</v>
          </cell>
          <cell r="B203" t="str">
            <v>PPRDIE56</v>
          </cell>
          <cell r="C203" t="str">
            <v>DIE56</v>
          </cell>
          <cell r="D203" t="str">
            <v xml:space="preserve">Le Dieppois </v>
          </cell>
          <cell r="E203" t="str">
            <v>PP Le Dieppois  - DIE56 - METRE LINEAIRE</v>
          </cell>
          <cell r="J203">
            <v>16.629442459249105</v>
          </cell>
          <cell r="K203">
            <v>16.629442459249105</v>
          </cell>
          <cell r="L203">
            <v>69</v>
          </cell>
          <cell r="M203">
            <v>57.5</v>
          </cell>
        </row>
        <row r="204">
          <cell r="A204" t="str">
            <v>PPRSMDIE57</v>
          </cell>
          <cell r="B204" t="str">
            <v>PPRDIE57</v>
          </cell>
          <cell r="C204" t="str">
            <v>DIE57</v>
          </cell>
          <cell r="D204" t="str">
            <v xml:space="preserve">Le Dieppois </v>
          </cell>
          <cell r="E204" t="str">
            <v>PP Le Dieppois  - DIE57 - METRE LINEAIRE</v>
          </cell>
          <cell r="J204">
            <v>16.629442459249105</v>
          </cell>
          <cell r="K204">
            <v>16.629442459249105</v>
          </cell>
          <cell r="L204">
            <v>69</v>
          </cell>
          <cell r="M204">
            <v>57.5</v>
          </cell>
        </row>
        <row r="205">
          <cell r="A205" t="str">
            <v>PPRSMMAL58</v>
          </cell>
          <cell r="B205" t="str">
            <v>PPRMAL58</v>
          </cell>
          <cell r="C205" t="str">
            <v>MAL58</v>
          </cell>
          <cell r="D205" t="str">
            <v xml:space="preserve">Le Malouin </v>
          </cell>
          <cell r="E205" t="str">
            <v>PP Le Malouin  - MAL58 - METRE LINEAIRE</v>
          </cell>
          <cell r="J205">
            <v>16.629442459249105</v>
          </cell>
          <cell r="K205">
            <v>16.629442459249105</v>
          </cell>
          <cell r="L205">
            <v>69</v>
          </cell>
          <cell r="M205">
            <v>57.5</v>
          </cell>
        </row>
        <row r="206">
          <cell r="A206" t="str">
            <v>PPRSMBRE59</v>
          </cell>
          <cell r="B206" t="str">
            <v>PPRBRE59</v>
          </cell>
          <cell r="C206" t="str">
            <v>BRE59</v>
          </cell>
          <cell r="D206" t="str">
            <v xml:space="preserve">La Bréhatine </v>
          </cell>
          <cell r="E206" t="str">
            <v>PP La Bréhatine  - BRE59 - METRE LINEAIRE</v>
          </cell>
          <cell r="J206">
            <v>16.629442459249105</v>
          </cell>
          <cell r="K206">
            <v>16.629442459249105</v>
          </cell>
          <cell r="L206">
            <v>69</v>
          </cell>
          <cell r="M206">
            <v>57.5</v>
          </cell>
        </row>
        <row r="207">
          <cell r="A207" t="str">
            <v>PPRSMANN60</v>
          </cell>
          <cell r="B207" t="str">
            <v>PPRANN60</v>
          </cell>
          <cell r="C207" t="str">
            <v>ANN60</v>
          </cell>
          <cell r="D207" t="str">
            <v xml:space="preserve">L'Annecien </v>
          </cell>
          <cell r="E207" t="str">
            <v>PP L'Annecien  - ANN60 - METRE LINEAIRE</v>
          </cell>
          <cell r="J207">
            <v>16.629442459249105</v>
          </cell>
          <cell r="K207">
            <v>16.629442459249105</v>
          </cell>
          <cell r="L207">
            <v>69</v>
          </cell>
          <cell r="M207">
            <v>57.5</v>
          </cell>
        </row>
        <row r="208">
          <cell r="A208" t="str">
            <v>PPRSMAVI61</v>
          </cell>
          <cell r="B208" t="str">
            <v>PPRAVI61</v>
          </cell>
          <cell r="C208" t="str">
            <v>AVI61</v>
          </cell>
          <cell r="D208" t="str">
            <v xml:space="preserve">L'Avignonnaise </v>
          </cell>
          <cell r="E208" t="str">
            <v>PP L'Avignonnaise  - AVI61 - METRE LINEAIRE</v>
          </cell>
          <cell r="J208">
            <v>16.629442459249105</v>
          </cell>
          <cell r="K208">
            <v>16.629442459249105</v>
          </cell>
          <cell r="L208">
            <v>69</v>
          </cell>
          <cell r="M208">
            <v>57.5</v>
          </cell>
        </row>
        <row r="209">
          <cell r="A209" t="str">
            <v>PPRSMSAL62</v>
          </cell>
          <cell r="B209" t="str">
            <v>PPRSAL62</v>
          </cell>
          <cell r="C209" t="str">
            <v>SAL62</v>
          </cell>
          <cell r="D209" t="str">
            <v xml:space="preserve">La Saltésienne </v>
          </cell>
          <cell r="E209" t="str">
            <v>PP La Saltésienne  - SAL62 - METRE LINEAIRE</v>
          </cell>
          <cell r="J209">
            <v>16.629442459249105</v>
          </cell>
          <cell r="K209">
            <v>16.629442459249105</v>
          </cell>
          <cell r="L209">
            <v>69</v>
          </cell>
          <cell r="M209">
            <v>57.5</v>
          </cell>
        </row>
        <row r="210">
          <cell r="A210" t="str">
            <v>PPRSMPER63</v>
          </cell>
          <cell r="B210" t="str">
            <v>PPRPER63</v>
          </cell>
          <cell r="C210" t="str">
            <v>PER63</v>
          </cell>
          <cell r="D210" t="str">
            <v xml:space="preserve">La Perrosienne </v>
          </cell>
          <cell r="E210" t="str">
            <v>PP La Perrosienne  - PER63 - METRE LINEAIRE</v>
          </cell>
          <cell r="J210">
            <v>16.629442459249105</v>
          </cell>
          <cell r="K210">
            <v>16.629442459249105</v>
          </cell>
          <cell r="L210">
            <v>69</v>
          </cell>
          <cell r="M210">
            <v>57.5</v>
          </cell>
        </row>
        <row r="211">
          <cell r="A211" t="str">
            <v>PPRSMLIL01L</v>
          </cell>
          <cell r="B211" t="str">
            <v>PPRLIL01</v>
          </cell>
          <cell r="C211" t="str">
            <v>LIL01</v>
          </cell>
          <cell r="D211" t="str">
            <v xml:space="preserve">Le Lillois </v>
          </cell>
          <cell r="E211" t="str">
            <v>PP Le Lillois  - LIL01 - METRE LINEAIRE - LESSIVABLE</v>
          </cell>
          <cell r="J211">
            <v>20.35463214058446</v>
          </cell>
          <cell r="K211">
            <v>20.35463214058446</v>
          </cell>
          <cell r="L211">
            <v>81</v>
          </cell>
          <cell r="M211">
            <v>67.5</v>
          </cell>
        </row>
        <row r="212">
          <cell r="A212" t="str">
            <v>PPRSMLIL02L</v>
          </cell>
          <cell r="B212" t="str">
            <v>PPRLIL02</v>
          </cell>
          <cell r="C212" t="str">
            <v>LIL02</v>
          </cell>
          <cell r="D212" t="str">
            <v xml:space="preserve">Le Lillois </v>
          </cell>
          <cell r="E212" t="str">
            <v>PP Le Lillois  - LIL02 - METRE LINEAIRE - LESSIVABLE</v>
          </cell>
          <cell r="J212">
            <v>20.35463214058446</v>
          </cell>
          <cell r="K212">
            <v>20.35463214058446</v>
          </cell>
          <cell r="L212">
            <v>81</v>
          </cell>
          <cell r="M212">
            <v>67.5</v>
          </cell>
        </row>
        <row r="213">
          <cell r="A213" t="str">
            <v>PPRSMAMI03L</v>
          </cell>
          <cell r="B213" t="str">
            <v>PPRAMI03</v>
          </cell>
          <cell r="C213" t="str">
            <v>AMI03</v>
          </cell>
          <cell r="D213" t="str">
            <v xml:space="preserve">L'Amiénois </v>
          </cell>
          <cell r="E213" t="str">
            <v>PP L'Amiénois  - AMI03 - METRE LINEAIRE - LESSIVABLE</v>
          </cell>
          <cell r="J213">
            <v>20.35463214058446</v>
          </cell>
          <cell r="K213">
            <v>20.35463214058446</v>
          </cell>
          <cell r="L213">
            <v>81</v>
          </cell>
          <cell r="M213">
            <v>67.5</v>
          </cell>
        </row>
        <row r="214">
          <cell r="A214" t="str">
            <v>PPRSMAMI04L</v>
          </cell>
          <cell r="B214" t="str">
            <v>PPRAMI04</v>
          </cell>
          <cell r="C214" t="str">
            <v>AMI04</v>
          </cell>
          <cell r="D214" t="str">
            <v xml:space="preserve">L'Amiénois </v>
          </cell>
          <cell r="E214" t="str">
            <v>PP L'Amiénois  - AMI04 - METRE LINEAIRE - LESSIVABLE</v>
          </cell>
          <cell r="J214">
            <v>20.35463214058446</v>
          </cell>
          <cell r="K214">
            <v>20.35463214058446</v>
          </cell>
          <cell r="L214">
            <v>81</v>
          </cell>
          <cell r="M214">
            <v>67.5</v>
          </cell>
        </row>
        <row r="215">
          <cell r="A215" t="str">
            <v>PPRSMAMI05L</v>
          </cell>
          <cell r="B215" t="str">
            <v>PPRAMI05</v>
          </cell>
          <cell r="C215" t="str">
            <v>AMI05</v>
          </cell>
          <cell r="D215" t="str">
            <v xml:space="preserve">L'Amiénois </v>
          </cell>
          <cell r="E215" t="str">
            <v>PP L'Amiénois  - AMI05 - METRE LINEAIRE - LESSIVABLE</v>
          </cell>
          <cell r="J215">
            <v>20.35463214058446</v>
          </cell>
          <cell r="K215">
            <v>20.35463214058446</v>
          </cell>
          <cell r="L215">
            <v>81</v>
          </cell>
          <cell r="M215">
            <v>67.5</v>
          </cell>
        </row>
        <row r="216">
          <cell r="A216" t="str">
            <v>PPRSMAMI06L</v>
          </cell>
          <cell r="B216" t="str">
            <v>PPRAMI06</v>
          </cell>
          <cell r="C216" t="str">
            <v>AMI06</v>
          </cell>
          <cell r="D216" t="str">
            <v xml:space="preserve">L'Amiénois </v>
          </cell>
          <cell r="E216" t="str">
            <v>PP L'Amiénois  - AMI06 - METRE LINEAIRE - LESSIVABLE</v>
          </cell>
          <cell r="J216">
            <v>20.35463214058446</v>
          </cell>
          <cell r="K216">
            <v>20.35463214058446</v>
          </cell>
          <cell r="L216">
            <v>81</v>
          </cell>
          <cell r="M216">
            <v>67.5</v>
          </cell>
        </row>
        <row r="217">
          <cell r="A217" t="str">
            <v>PPRSMCAN07L</v>
          </cell>
          <cell r="B217" t="str">
            <v>PPRCAN07</v>
          </cell>
          <cell r="C217" t="str">
            <v>CAN07</v>
          </cell>
          <cell r="D217" t="str">
            <v xml:space="preserve">Le Cantilien </v>
          </cell>
          <cell r="E217" t="str">
            <v>PP Le Cantilien  - CAN07 - METRE LINEAIRE - LESSIVABLE</v>
          </cell>
          <cell r="J217">
            <v>20.35463214058446</v>
          </cell>
          <cell r="K217">
            <v>20.35463214058446</v>
          </cell>
          <cell r="L217">
            <v>81</v>
          </cell>
          <cell r="M217">
            <v>67.5</v>
          </cell>
        </row>
        <row r="218">
          <cell r="A218" t="str">
            <v>PPRSMCAN08L</v>
          </cell>
          <cell r="B218" t="str">
            <v>PPRCAN08</v>
          </cell>
          <cell r="C218" t="str">
            <v>CAN08</v>
          </cell>
          <cell r="D218" t="str">
            <v xml:space="preserve">Le Cantilien </v>
          </cell>
          <cell r="E218" t="str">
            <v>PP Le Cantilien  - CAN08 - METRE LINEAIRE - LESSIVABLE</v>
          </cell>
          <cell r="J218">
            <v>20.35463214058446</v>
          </cell>
          <cell r="K218">
            <v>20.35463214058446</v>
          </cell>
          <cell r="L218">
            <v>81</v>
          </cell>
          <cell r="M218">
            <v>67.5</v>
          </cell>
        </row>
        <row r="219">
          <cell r="A219" t="str">
            <v>PPRSMBEL09L</v>
          </cell>
          <cell r="B219" t="str">
            <v>PPRBEL09</v>
          </cell>
          <cell r="C219" t="str">
            <v>BEL09</v>
          </cell>
          <cell r="D219" t="str">
            <v xml:space="preserve">Le Bellifontain </v>
          </cell>
          <cell r="E219" t="str">
            <v>PP Le Bellifontain  - BEL09 - METRE LINEAIRE - LESSIVABLE</v>
          </cell>
          <cell r="J219">
            <v>20.35463214058446</v>
          </cell>
          <cell r="K219">
            <v>20.35463214058446</v>
          </cell>
          <cell r="L219">
            <v>81</v>
          </cell>
          <cell r="M219">
            <v>67.5</v>
          </cell>
        </row>
        <row r="220">
          <cell r="A220" t="str">
            <v>PPRSMBEL10L</v>
          </cell>
          <cell r="B220" t="str">
            <v>PPRBEL10</v>
          </cell>
          <cell r="C220" t="str">
            <v>BEL10</v>
          </cell>
          <cell r="D220" t="str">
            <v xml:space="preserve">Le Bellifontain </v>
          </cell>
          <cell r="E220" t="str">
            <v>PP Le Bellifontain  - BEL10 - METRE LINEAIRE - LESSIVABLE</v>
          </cell>
          <cell r="J220">
            <v>20.35463214058446</v>
          </cell>
          <cell r="K220">
            <v>20.35463214058446</v>
          </cell>
          <cell r="L220">
            <v>81</v>
          </cell>
          <cell r="M220">
            <v>67.5</v>
          </cell>
        </row>
        <row r="221">
          <cell r="A221" t="str">
            <v>PPRSMPAR11L</v>
          </cell>
          <cell r="B221" t="str">
            <v>PPRPAR11</v>
          </cell>
          <cell r="C221" t="str">
            <v>PAR11</v>
          </cell>
          <cell r="D221" t="str">
            <v xml:space="preserve">La Parisienne </v>
          </cell>
          <cell r="E221" t="str">
            <v>PP La Parisienne  - PAR11 - METRE LINEAIRE - LESSIVABLE</v>
          </cell>
          <cell r="J221">
            <v>20.35463214058446</v>
          </cell>
          <cell r="K221">
            <v>20.35463214058446</v>
          </cell>
          <cell r="L221">
            <v>81</v>
          </cell>
          <cell r="M221">
            <v>67.5</v>
          </cell>
        </row>
        <row r="222">
          <cell r="A222" t="str">
            <v>PPRSMPAR12L</v>
          </cell>
          <cell r="B222" t="str">
            <v>PPRPAR12</v>
          </cell>
          <cell r="C222" t="str">
            <v>PAR12</v>
          </cell>
          <cell r="D222" t="str">
            <v xml:space="preserve">La Parisienne </v>
          </cell>
          <cell r="E222" t="str">
            <v>PP La Parisienne  - PAR12 - METRE LINEAIRE - LESSIVABLE</v>
          </cell>
          <cell r="J222">
            <v>20.35463214058446</v>
          </cell>
          <cell r="K222">
            <v>20.35463214058446</v>
          </cell>
          <cell r="L222">
            <v>81</v>
          </cell>
          <cell r="M222">
            <v>67.5</v>
          </cell>
        </row>
        <row r="223">
          <cell r="A223" t="str">
            <v>PPRSMSTR13L</v>
          </cell>
          <cell r="B223" t="str">
            <v>PPRSTR13</v>
          </cell>
          <cell r="C223" t="str">
            <v>STR13</v>
          </cell>
          <cell r="D223" t="str">
            <v xml:space="preserve">Le Strasbourgeois </v>
          </cell>
          <cell r="E223" t="str">
            <v>PP Le Strasbourgeois  - STR13 - METRE LINEAIRE - LESSIVABLE</v>
          </cell>
          <cell r="J223">
            <v>20.35463214058446</v>
          </cell>
          <cell r="K223">
            <v>20.35463214058446</v>
          </cell>
          <cell r="L223">
            <v>81</v>
          </cell>
          <cell r="M223">
            <v>67.5</v>
          </cell>
        </row>
        <row r="224">
          <cell r="A224" t="str">
            <v>PPRSMSTR14L</v>
          </cell>
          <cell r="B224" t="str">
            <v>PPRSTR14</v>
          </cell>
          <cell r="C224" t="str">
            <v>STR14</v>
          </cell>
          <cell r="D224" t="str">
            <v xml:space="preserve">Le Strasbourgeois </v>
          </cell>
          <cell r="E224" t="str">
            <v>PP Le Strasbourgeois  - STR14 - METRE LINEAIRE - LESSIVABLE</v>
          </cell>
          <cell r="J224">
            <v>20.35463214058446</v>
          </cell>
          <cell r="K224">
            <v>20.35463214058446</v>
          </cell>
          <cell r="L224">
            <v>81</v>
          </cell>
          <cell r="M224">
            <v>67.5</v>
          </cell>
        </row>
        <row r="225">
          <cell r="A225" t="str">
            <v>PPRSMSTR15L</v>
          </cell>
          <cell r="B225" t="str">
            <v>PPRSTR15</v>
          </cell>
          <cell r="C225" t="str">
            <v>STR15</v>
          </cell>
          <cell r="D225" t="str">
            <v xml:space="preserve">Le Strasbourgeois </v>
          </cell>
          <cell r="E225" t="str">
            <v>PP Le Strasbourgeois  - STR15 - METRE LINEAIRE - LESSIVABLE</v>
          </cell>
          <cell r="J225">
            <v>20.35463214058446</v>
          </cell>
          <cell r="K225">
            <v>20.35463214058446</v>
          </cell>
          <cell r="L225">
            <v>81</v>
          </cell>
          <cell r="M225">
            <v>67.5</v>
          </cell>
        </row>
        <row r="226">
          <cell r="A226" t="str">
            <v>PPRSMDIJ16L</v>
          </cell>
          <cell r="B226" t="str">
            <v>PPRDIJ16</v>
          </cell>
          <cell r="C226" t="str">
            <v>DIJ16</v>
          </cell>
          <cell r="D226" t="str">
            <v xml:space="preserve">Le Dijonnais </v>
          </cell>
          <cell r="E226" t="str">
            <v>PP Le Dijonnais  - DIJ16 - METRE LINEAIRE - LESSIVABLE</v>
          </cell>
          <cell r="J226">
            <v>20.35463214058446</v>
          </cell>
          <cell r="K226">
            <v>20.35463214058446</v>
          </cell>
          <cell r="L226">
            <v>81</v>
          </cell>
          <cell r="M226">
            <v>67.5</v>
          </cell>
        </row>
        <row r="227">
          <cell r="A227" t="str">
            <v>PPRSMDIJ17L</v>
          </cell>
          <cell r="B227" t="str">
            <v>PPRDIJ17</v>
          </cell>
          <cell r="C227" t="str">
            <v>DIJ17</v>
          </cell>
          <cell r="D227" t="str">
            <v xml:space="preserve">Le Dijonnais </v>
          </cell>
          <cell r="E227" t="str">
            <v>PP Le Dijonnais  - DIJ17 - METRE LINEAIRE - LESSIVABLE</v>
          </cell>
          <cell r="J227">
            <v>20.35463214058446</v>
          </cell>
          <cell r="K227">
            <v>20.35463214058446</v>
          </cell>
          <cell r="L227">
            <v>81</v>
          </cell>
          <cell r="M227">
            <v>67.5</v>
          </cell>
        </row>
        <row r="228">
          <cell r="A228" t="str">
            <v>PPRSMDIJ18L</v>
          </cell>
          <cell r="B228" t="str">
            <v>PPRDIJ18</v>
          </cell>
          <cell r="C228" t="str">
            <v>DIJ18</v>
          </cell>
          <cell r="D228" t="str">
            <v xml:space="preserve">Le Dijonnais </v>
          </cell>
          <cell r="E228" t="str">
            <v>PP Le Dijonnais  - DIJ18 - METRE LINEAIRE - LESSIVABLE</v>
          </cell>
          <cell r="J228">
            <v>20.35463214058446</v>
          </cell>
          <cell r="K228">
            <v>20.35463214058446</v>
          </cell>
          <cell r="L228">
            <v>81</v>
          </cell>
          <cell r="M228">
            <v>67.5</v>
          </cell>
        </row>
        <row r="229">
          <cell r="A229" t="str">
            <v>PPRSMREN19L</v>
          </cell>
          <cell r="B229" t="str">
            <v>PPRREN19</v>
          </cell>
          <cell r="C229" t="str">
            <v>REN19</v>
          </cell>
          <cell r="D229" t="str">
            <v xml:space="preserve">Le Rennais </v>
          </cell>
          <cell r="E229" t="str">
            <v>PP Le Rennais  - REN19 - METRE LINEAIRE - LESSIVABLE</v>
          </cell>
          <cell r="J229">
            <v>20.35463214058446</v>
          </cell>
          <cell r="K229">
            <v>20.35463214058446</v>
          </cell>
          <cell r="L229">
            <v>81</v>
          </cell>
          <cell r="M229">
            <v>67.5</v>
          </cell>
        </row>
        <row r="230">
          <cell r="A230" t="str">
            <v>PPRSMREN20L</v>
          </cell>
          <cell r="B230" t="str">
            <v>PPRREN20</v>
          </cell>
          <cell r="C230" t="str">
            <v>REN20</v>
          </cell>
          <cell r="D230" t="str">
            <v xml:space="preserve">Le Rennais </v>
          </cell>
          <cell r="E230" t="str">
            <v>PP Le Rennais  - REN20 - METRE LINEAIRE - LESSIVABLE</v>
          </cell>
          <cell r="J230">
            <v>20.35463214058446</v>
          </cell>
          <cell r="K230">
            <v>20.35463214058446</v>
          </cell>
          <cell r="L230">
            <v>81</v>
          </cell>
          <cell r="M230">
            <v>67.5</v>
          </cell>
        </row>
        <row r="231">
          <cell r="A231" t="str">
            <v>PPRSMNAN21L</v>
          </cell>
          <cell r="B231" t="str">
            <v>PPRNAN21</v>
          </cell>
          <cell r="C231" t="str">
            <v>NAN21</v>
          </cell>
          <cell r="D231" t="str">
            <v xml:space="preserve">La Nantaise </v>
          </cell>
          <cell r="E231" t="str">
            <v>PP La Nantaise  - NAN21 - METRE LINEAIRE - LESSIVABLE</v>
          </cell>
          <cell r="J231">
            <v>20.35463214058446</v>
          </cell>
          <cell r="K231">
            <v>20.35463214058446</v>
          </cell>
          <cell r="L231">
            <v>81</v>
          </cell>
          <cell r="M231">
            <v>67.5</v>
          </cell>
        </row>
        <row r="232">
          <cell r="A232" t="str">
            <v>PPRSMNAN22L</v>
          </cell>
          <cell r="B232" t="str">
            <v>PPRNAN22</v>
          </cell>
          <cell r="C232" t="str">
            <v>NAN22</v>
          </cell>
          <cell r="D232" t="str">
            <v xml:space="preserve">La Nantaise </v>
          </cell>
          <cell r="E232" t="str">
            <v>PP La Nantaise  - NAN22 - METRE LINEAIRE - LESSIVABLE</v>
          </cell>
          <cell r="J232">
            <v>20.35463214058446</v>
          </cell>
          <cell r="K232">
            <v>20.35463214058446</v>
          </cell>
          <cell r="L232">
            <v>81</v>
          </cell>
          <cell r="M232">
            <v>67.5</v>
          </cell>
        </row>
        <row r="233">
          <cell r="A233" t="str">
            <v>PPRSMTOU23L</v>
          </cell>
          <cell r="B233" t="str">
            <v>PPRTOU23</v>
          </cell>
          <cell r="C233" t="str">
            <v>TOU23</v>
          </cell>
          <cell r="D233" t="str">
            <v xml:space="preserve">La Tourangelle </v>
          </cell>
          <cell r="E233" t="str">
            <v>PP La Tourangelle  - TOU23 - METRE LINEAIRE - LESSIVABLE</v>
          </cell>
          <cell r="J233">
            <v>20.35463214058446</v>
          </cell>
          <cell r="K233">
            <v>20.35463214058446</v>
          </cell>
          <cell r="L233">
            <v>81</v>
          </cell>
          <cell r="M233">
            <v>67.5</v>
          </cell>
        </row>
        <row r="234">
          <cell r="A234" t="str">
            <v>PPRSMTOU24L</v>
          </cell>
          <cell r="B234" t="str">
            <v>PPRTOU24</v>
          </cell>
          <cell r="C234" t="str">
            <v>TOU24</v>
          </cell>
          <cell r="D234" t="str">
            <v xml:space="preserve">La Tourangelle </v>
          </cell>
          <cell r="E234" t="str">
            <v>PP La Tourangelle  - TOU24 - METRE LINEAIRE - LESSIVABLE</v>
          </cell>
          <cell r="J234">
            <v>20.35463214058446</v>
          </cell>
          <cell r="K234">
            <v>20.35463214058446</v>
          </cell>
          <cell r="L234">
            <v>81</v>
          </cell>
          <cell r="M234">
            <v>67.5</v>
          </cell>
        </row>
        <row r="235">
          <cell r="A235" t="str">
            <v>PPRSMROC25L</v>
          </cell>
          <cell r="B235" t="str">
            <v>PPRROC25</v>
          </cell>
          <cell r="C235" t="str">
            <v>ROC25</v>
          </cell>
          <cell r="D235" t="str">
            <v xml:space="preserve">Le Rochelais </v>
          </cell>
          <cell r="E235" t="str">
            <v>PP Le Rochelais  - ROC25 - METRE LINEAIRE - LESSIVABLE</v>
          </cell>
          <cell r="J235">
            <v>20.35463214058446</v>
          </cell>
          <cell r="K235">
            <v>20.35463214058446</v>
          </cell>
          <cell r="L235">
            <v>81</v>
          </cell>
          <cell r="M235">
            <v>67.5</v>
          </cell>
        </row>
        <row r="236">
          <cell r="A236" t="str">
            <v>PPRSMROC26L</v>
          </cell>
          <cell r="B236" t="str">
            <v>PPRROC26</v>
          </cell>
          <cell r="C236" t="str">
            <v>ROC26</v>
          </cell>
          <cell r="D236" t="str">
            <v xml:space="preserve">Le Rochelais </v>
          </cell>
          <cell r="E236" t="str">
            <v>PP Le Rochelais  - ROC26 - METRE LINEAIRE - LESSIVABLE</v>
          </cell>
          <cell r="J236">
            <v>20.35463214058446</v>
          </cell>
          <cell r="K236">
            <v>20.35463214058446</v>
          </cell>
          <cell r="L236">
            <v>81</v>
          </cell>
          <cell r="M236">
            <v>67.5</v>
          </cell>
        </row>
        <row r="237">
          <cell r="A237" t="str">
            <v>PPRSMROC27L</v>
          </cell>
          <cell r="B237" t="str">
            <v>PPRROC27</v>
          </cell>
          <cell r="C237" t="str">
            <v>ROC27</v>
          </cell>
          <cell r="D237" t="str">
            <v xml:space="preserve">Le Rochelais </v>
          </cell>
          <cell r="E237" t="str">
            <v>PP Le Rochelais  - ROC27 - METRE LINEAIRE - LESSIVABLE</v>
          </cell>
          <cell r="J237">
            <v>20.35463214058446</v>
          </cell>
          <cell r="K237">
            <v>20.35463214058446</v>
          </cell>
          <cell r="L237">
            <v>81</v>
          </cell>
          <cell r="M237">
            <v>67.5</v>
          </cell>
        </row>
        <row r="238">
          <cell r="A238" t="str">
            <v>PPRSMCLE28L</v>
          </cell>
          <cell r="B238" t="str">
            <v>PPRCLE28</v>
          </cell>
          <cell r="C238" t="str">
            <v>CLE28</v>
          </cell>
          <cell r="D238" t="str">
            <v xml:space="preserve">La Clermontoise </v>
          </cell>
          <cell r="E238" t="str">
            <v>PP La Clermontoise  - CLE28 - METRE LINEAIRE - LESSIVABLE</v>
          </cell>
          <cell r="J238">
            <v>20.35463214058446</v>
          </cell>
          <cell r="K238">
            <v>20.35463214058446</v>
          </cell>
          <cell r="L238">
            <v>81</v>
          </cell>
          <cell r="M238">
            <v>67.5</v>
          </cell>
        </row>
        <row r="239">
          <cell r="A239" t="str">
            <v>PPRSMCLE29L</v>
          </cell>
          <cell r="B239" t="str">
            <v>PPRCLE29</v>
          </cell>
          <cell r="C239" t="str">
            <v>CLE29</v>
          </cell>
          <cell r="D239" t="str">
            <v xml:space="preserve">La Clermontoise </v>
          </cell>
          <cell r="E239" t="str">
            <v>PP La Clermontoise  - CLE29 - METRE LINEAIRE - LESSIVABLE</v>
          </cell>
          <cell r="J239">
            <v>20.35463214058446</v>
          </cell>
          <cell r="K239">
            <v>20.35463214058446</v>
          </cell>
          <cell r="L239">
            <v>81</v>
          </cell>
          <cell r="M239">
            <v>67.5</v>
          </cell>
        </row>
        <row r="240">
          <cell r="A240" t="str">
            <v>PPRSMLYO30L</v>
          </cell>
          <cell r="B240" t="str">
            <v>PPRLYO30</v>
          </cell>
          <cell r="C240" t="str">
            <v>LYO30</v>
          </cell>
          <cell r="D240" t="str">
            <v xml:space="preserve">Le Lyonnais </v>
          </cell>
          <cell r="E240" t="str">
            <v>PP Le Lyonnais  - LYO30 - METRE LINEAIRE - LESSIVABLE</v>
          </cell>
          <cell r="J240">
            <v>20.35463214058446</v>
          </cell>
          <cell r="K240">
            <v>20.35463214058446</v>
          </cell>
          <cell r="L240">
            <v>81</v>
          </cell>
          <cell r="M240">
            <v>67.5</v>
          </cell>
        </row>
        <row r="241">
          <cell r="A241" t="str">
            <v>PPRSMLYO31L</v>
          </cell>
          <cell r="B241" t="str">
            <v>PPRLYO31</v>
          </cell>
          <cell r="C241" t="str">
            <v>LYO31</v>
          </cell>
          <cell r="D241" t="str">
            <v xml:space="preserve">Le Lyonnais </v>
          </cell>
          <cell r="E241" t="str">
            <v>PP Le Lyonnais  - LYO31 - METRE LINEAIRE - LESSIVABLE</v>
          </cell>
          <cell r="J241">
            <v>20.35463214058446</v>
          </cell>
          <cell r="K241">
            <v>20.35463214058446</v>
          </cell>
          <cell r="L241">
            <v>81</v>
          </cell>
          <cell r="M241">
            <v>67.5</v>
          </cell>
        </row>
        <row r="242">
          <cell r="A242" t="str">
            <v>PPRSMLYO32L</v>
          </cell>
          <cell r="B242" t="str">
            <v>PPRLYO32</v>
          </cell>
          <cell r="C242" t="str">
            <v>LYO32</v>
          </cell>
          <cell r="D242" t="str">
            <v xml:space="preserve">Le Lyonnais </v>
          </cell>
          <cell r="E242" t="str">
            <v>PP Le Lyonnais  - LYO32 - METRE LINEAIRE - LESSIVABLE</v>
          </cell>
          <cell r="J242">
            <v>20.35463214058446</v>
          </cell>
          <cell r="K242">
            <v>20.35463214058446</v>
          </cell>
          <cell r="L242">
            <v>81</v>
          </cell>
          <cell r="M242">
            <v>67.5</v>
          </cell>
        </row>
        <row r="243">
          <cell r="A243" t="str">
            <v>PPRSMBOR33L</v>
          </cell>
          <cell r="B243" t="str">
            <v>PPRBOR33</v>
          </cell>
          <cell r="C243" t="str">
            <v>BOR33</v>
          </cell>
          <cell r="D243" t="str">
            <v xml:space="preserve">Le Bordelais </v>
          </cell>
          <cell r="E243" t="str">
            <v>PP Le Bordelais  - BOR33 - METRE LINEAIRE - LESSIVABLE</v>
          </cell>
          <cell r="J243">
            <v>20.35463214058446</v>
          </cell>
          <cell r="K243">
            <v>20.35463214058446</v>
          </cell>
          <cell r="L243">
            <v>81</v>
          </cell>
          <cell r="M243">
            <v>67.5</v>
          </cell>
        </row>
        <row r="244">
          <cell r="A244" t="str">
            <v>PPRSMBOR34L</v>
          </cell>
          <cell r="B244" t="str">
            <v>PPRBOR34</v>
          </cell>
          <cell r="C244" t="str">
            <v>BOR34</v>
          </cell>
          <cell r="D244" t="str">
            <v xml:space="preserve">Le Bordelais </v>
          </cell>
          <cell r="E244" t="str">
            <v>PP Le Bordelais  - BOR34 - METRE LINEAIRE - LESSIVABLE</v>
          </cell>
          <cell r="J244">
            <v>20.35463214058446</v>
          </cell>
          <cell r="K244">
            <v>20.35463214058446</v>
          </cell>
          <cell r="L244">
            <v>81</v>
          </cell>
          <cell r="M244">
            <v>67.5</v>
          </cell>
        </row>
        <row r="245">
          <cell r="A245" t="str">
            <v>PPRSMBOR35L</v>
          </cell>
          <cell r="B245" t="str">
            <v>PPRBOR35</v>
          </cell>
          <cell r="C245" t="str">
            <v>BOR35</v>
          </cell>
          <cell r="D245" t="str">
            <v xml:space="preserve">Le Bordelais </v>
          </cell>
          <cell r="E245" t="str">
            <v>PP Le Bordelais  - BOR35 - METRE LINEAIRE - LESSIVABLE</v>
          </cell>
          <cell r="J245">
            <v>20.35463214058446</v>
          </cell>
          <cell r="K245">
            <v>20.35463214058446</v>
          </cell>
          <cell r="L245">
            <v>81</v>
          </cell>
          <cell r="M245">
            <v>67.5</v>
          </cell>
        </row>
        <row r="246">
          <cell r="A246" t="str">
            <v>PPRSMBOR36L</v>
          </cell>
          <cell r="B246" t="str">
            <v>PPRBOR36</v>
          </cell>
          <cell r="C246" t="str">
            <v>BOR36</v>
          </cell>
          <cell r="D246" t="str">
            <v xml:space="preserve">La Bordelaise </v>
          </cell>
          <cell r="E246" t="str">
            <v>PP La Bordelaise  - BOR36 - METRE LINEAIRE - LESSIVABLE</v>
          </cell>
          <cell r="J246">
            <v>20.35463214058446</v>
          </cell>
          <cell r="K246">
            <v>20.35463214058446</v>
          </cell>
          <cell r="L246">
            <v>81</v>
          </cell>
          <cell r="M246">
            <v>67.5</v>
          </cell>
        </row>
        <row r="247">
          <cell r="A247" t="str">
            <v>PPRSMBOR37L</v>
          </cell>
          <cell r="B247" t="str">
            <v>PPRBOR37</v>
          </cell>
          <cell r="C247" t="str">
            <v>BOR37</v>
          </cell>
          <cell r="D247" t="str">
            <v xml:space="preserve">La Bordelaise </v>
          </cell>
          <cell r="E247" t="str">
            <v>PP La Bordelaise  - BOR37 - METRE LINEAIRE - LESSIVABLE</v>
          </cell>
          <cell r="J247">
            <v>20.35463214058446</v>
          </cell>
          <cell r="K247">
            <v>20.35463214058446</v>
          </cell>
          <cell r="L247">
            <v>81</v>
          </cell>
          <cell r="M247">
            <v>67.5</v>
          </cell>
        </row>
        <row r="248">
          <cell r="A248" t="str">
            <v>PPRSMTOU38L</v>
          </cell>
          <cell r="B248" t="str">
            <v>PPRTOU38</v>
          </cell>
          <cell r="C248" t="str">
            <v>TOU38</v>
          </cell>
          <cell r="D248" t="str">
            <v xml:space="preserve">La Toulousaine </v>
          </cell>
          <cell r="E248" t="str">
            <v>PP La Toulousaine  - TOU38 - METRE LINEAIRE - LESSIVABLE</v>
          </cell>
          <cell r="J248">
            <v>20.35463214058446</v>
          </cell>
          <cell r="K248">
            <v>20.35463214058446</v>
          </cell>
          <cell r="L248">
            <v>81</v>
          </cell>
          <cell r="M248">
            <v>67.5</v>
          </cell>
        </row>
        <row r="249">
          <cell r="A249" t="str">
            <v>PPRSMTOU39L</v>
          </cell>
          <cell r="B249" t="str">
            <v>PPRTOU39</v>
          </cell>
          <cell r="C249" t="str">
            <v>TOU39</v>
          </cell>
          <cell r="D249" t="str">
            <v xml:space="preserve">La Toulousaine </v>
          </cell>
          <cell r="E249" t="str">
            <v>PP La Toulousaine  - TOU39 - METRE LINEAIRE - LESSIVABLE</v>
          </cell>
          <cell r="J249">
            <v>20.35463214058446</v>
          </cell>
          <cell r="K249">
            <v>20.35463214058446</v>
          </cell>
          <cell r="L249">
            <v>81</v>
          </cell>
          <cell r="M249">
            <v>67.5</v>
          </cell>
        </row>
        <row r="250">
          <cell r="A250" t="str">
            <v>PPRSMTOU40L</v>
          </cell>
          <cell r="B250" t="str">
            <v>PPRTOU40</v>
          </cell>
          <cell r="C250" t="str">
            <v>TOU40</v>
          </cell>
          <cell r="D250" t="str">
            <v>Le Toulousain</v>
          </cell>
          <cell r="E250" t="str">
            <v>PP Le Toulousain - TOU40 - METRE LINEAIRE - LESSIVABLE</v>
          </cell>
          <cell r="J250">
            <v>20.35463214058446</v>
          </cell>
          <cell r="K250">
            <v>20.35463214058446</v>
          </cell>
          <cell r="L250">
            <v>81</v>
          </cell>
          <cell r="M250">
            <v>67.5</v>
          </cell>
        </row>
        <row r="251">
          <cell r="A251" t="str">
            <v>PPRSMMAR41L</v>
          </cell>
          <cell r="B251" t="str">
            <v>PPRMAR41</v>
          </cell>
          <cell r="C251" t="str">
            <v>MAR41</v>
          </cell>
          <cell r="D251" t="str">
            <v xml:space="preserve">La Marseillaise </v>
          </cell>
          <cell r="E251" t="str">
            <v>PP La Marseillaise  - MAR41 - METRE LINEAIRE - LESSIVABLE</v>
          </cell>
          <cell r="J251">
            <v>20.35463214058446</v>
          </cell>
          <cell r="K251">
            <v>20.35463214058446</v>
          </cell>
          <cell r="L251">
            <v>81</v>
          </cell>
          <cell r="M251">
            <v>67.5</v>
          </cell>
        </row>
        <row r="252">
          <cell r="A252" t="str">
            <v>PPRSMMAR42L</v>
          </cell>
          <cell r="B252" t="str">
            <v>PPRMAR42</v>
          </cell>
          <cell r="C252" t="str">
            <v>MAR42</v>
          </cell>
          <cell r="D252" t="str">
            <v xml:space="preserve">La Marseillaise </v>
          </cell>
          <cell r="E252" t="str">
            <v>PP La Marseillaise  - MAR42 - METRE LINEAIRE - LESSIVABLE</v>
          </cell>
          <cell r="J252">
            <v>20.35463214058446</v>
          </cell>
          <cell r="K252">
            <v>20.35463214058446</v>
          </cell>
          <cell r="L252">
            <v>81</v>
          </cell>
          <cell r="M252">
            <v>67.5</v>
          </cell>
        </row>
        <row r="253">
          <cell r="A253" t="str">
            <v>PPRSMNIC43L</v>
          </cell>
          <cell r="B253" t="str">
            <v>PPRNIC43</v>
          </cell>
          <cell r="C253" t="str">
            <v>NIC43</v>
          </cell>
          <cell r="D253" t="str">
            <v xml:space="preserve">La Niçoise </v>
          </cell>
          <cell r="E253" t="str">
            <v>PP La Niçoise  - NIC43 - METRE LINEAIRE - LESSIVABLE</v>
          </cell>
          <cell r="J253">
            <v>20.35463214058446</v>
          </cell>
          <cell r="K253">
            <v>20.35463214058446</v>
          </cell>
          <cell r="L253">
            <v>81</v>
          </cell>
          <cell r="M253">
            <v>67.5</v>
          </cell>
        </row>
        <row r="254">
          <cell r="A254" t="str">
            <v>PPRSMNIC44L</v>
          </cell>
          <cell r="B254" t="str">
            <v>PPRNIC44</v>
          </cell>
          <cell r="C254" t="str">
            <v>NIC44</v>
          </cell>
          <cell r="D254" t="str">
            <v xml:space="preserve">La Niçoise </v>
          </cell>
          <cell r="E254" t="str">
            <v>PP La Niçoise  - NIC44 - METRE LINEAIRE - LESSIVABLE</v>
          </cell>
          <cell r="J254">
            <v>20.35463214058446</v>
          </cell>
          <cell r="K254">
            <v>20.35463214058446</v>
          </cell>
          <cell r="L254">
            <v>81</v>
          </cell>
          <cell r="M254">
            <v>67.5</v>
          </cell>
        </row>
        <row r="255">
          <cell r="A255" t="str">
            <v>PPRSMAJA45L</v>
          </cell>
          <cell r="B255" t="str">
            <v>PPRAJA45</v>
          </cell>
          <cell r="C255" t="str">
            <v>AJA45</v>
          </cell>
          <cell r="D255" t="str">
            <v xml:space="preserve">L'Ajaccienne </v>
          </cell>
          <cell r="E255" t="str">
            <v>PP L'Ajaccienne  - AJA45 - METRE LINEAIRE - LESSIVABLE</v>
          </cell>
          <cell r="J255">
            <v>20.35463214058446</v>
          </cell>
          <cell r="K255">
            <v>20.35463214058446</v>
          </cell>
          <cell r="L255">
            <v>81</v>
          </cell>
          <cell r="M255">
            <v>67.5</v>
          </cell>
        </row>
        <row r="256">
          <cell r="A256" t="str">
            <v>PPRSMHOU46L</v>
          </cell>
          <cell r="B256" t="str">
            <v>PPRHOU46</v>
          </cell>
          <cell r="C256" t="str">
            <v>HOU46</v>
          </cell>
          <cell r="D256" t="str">
            <v xml:space="preserve">La Houlgataise </v>
          </cell>
          <cell r="E256" t="str">
            <v>PP La Houlgataise  - HOU46 - METRE LINEAIRE - LESSIVABLE</v>
          </cell>
          <cell r="J256">
            <v>20.35463214058446</v>
          </cell>
          <cell r="K256">
            <v>20.35463214058446</v>
          </cell>
          <cell r="L256">
            <v>81</v>
          </cell>
          <cell r="M256">
            <v>67.5</v>
          </cell>
        </row>
        <row r="257">
          <cell r="A257" t="str">
            <v>PPRSMHOU47L</v>
          </cell>
          <cell r="B257" t="str">
            <v>PPRHOU47</v>
          </cell>
          <cell r="C257" t="str">
            <v>HOU47</v>
          </cell>
          <cell r="D257" t="str">
            <v xml:space="preserve">La Houlgataise </v>
          </cell>
          <cell r="E257" t="str">
            <v>PP La Houlgataise  - HOU47 - METRE LINEAIRE - LESSIVABLE</v>
          </cell>
          <cell r="J257">
            <v>20.35463214058446</v>
          </cell>
          <cell r="K257">
            <v>20.35463214058446</v>
          </cell>
          <cell r="L257">
            <v>81</v>
          </cell>
          <cell r="M257">
            <v>67.5</v>
          </cell>
        </row>
        <row r="258">
          <cell r="A258" t="str">
            <v>PPRSMBIA48L</v>
          </cell>
          <cell r="B258" t="str">
            <v>PPRBIA48</v>
          </cell>
          <cell r="C258" t="str">
            <v>BIA48</v>
          </cell>
          <cell r="D258" t="str">
            <v xml:space="preserve">La Biarrote </v>
          </cell>
          <cell r="E258" t="str">
            <v>PP La Biarrote  - BIA48 - METRE LINEAIRE - LESSIVABLE</v>
          </cell>
          <cell r="J258">
            <v>20.35463214058446</v>
          </cell>
          <cell r="K258">
            <v>20.35463214058446</v>
          </cell>
          <cell r="L258">
            <v>81</v>
          </cell>
          <cell r="M258">
            <v>67.5</v>
          </cell>
        </row>
        <row r="259">
          <cell r="A259" t="str">
            <v>PPRSMBIA49L</v>
          </cell>
          <cell r="B259" t="str">
            <v>PPRBIA49</v>
          </cell>
          <cell r="C259" t="str">
            <v>BIA49</v>
          </cell>
          <cell r="D259" t="str">
            <v xml:space="preserve">La Biarrote </v>
          </cell>
          <cell r="E259" t="str">
            <v>PP La Biarrote  - BIA49 - METRE LINEAIRE - LESSIVABLE</v>
          </cell>
          <cell r="J259">
            <v>20.35463214058446</v>
          </cell>
          <cell r="K259">
            <v>20.35463214058446</v>
          </cell>
          <cell r="L259">
            <v>81</v>
          </cell>
          <cell r="M259">
            <v>67.5</v>
          </cell>
        </row>
        <row r="260">
          <cell r="A260" t="str">
            <v>PPRSMDEA50L</v>
          </cell>
          <cell r="B260" t="str">
            <v>PPRDEA50</v>
          </cell>
          <cell r="C260" t="str">
            <v>DEA50</v>
          </cell>
          <cell r="D260" t="str">
            <v xml:space="preserve">Le Deauvillais </v>
          </cell>
          <cell r="E260" t="str">
            <v>PP Le Deauvillais  - DEA50 - METRE LINEAIRE - LESSIVABLE</v>
          </cell>
          <cell r="J260">
            <v>20.35463214058446</v>
          </cell>
          <cell r="K260">
            <v>20.35463214058446</v>
          </cell>
          <cell r="L260">
            <v>81</v>
          </cell>
          <cell r="M260">
            <v>67.5</v>
          </cell>
        </row>
        <row r="261">
          <cell r="A261" t="str">
            <v>PPRSMDEA51L</v>
          </cell>
          <cell r="B261" t="str">
            <v>PPRDEA51</v>
          </cell>
          <cell r="C261" t="str">
            <v>DEA51</v>
          </cell>
          <cell r="D261" t="str">
            <v xml:space="preserve">Le Deauvillais </v>
          </cell>
          <cell r="E261" t="str">
            <v>PP Le Deauvillais  - DEA51 - METRE LINEAIRE - LESSIVABLE</v>
          </cell>
          <cell r="J261">
            <v>20.35463214058446</v>
          </cell>
          <cell r="K261">
            <v>20.35463214058446</v>
          </cell>
          <cell r="L261">
            <v>81</v>
          </cell>
          <cell r="M261">
            <v>67.5</v>
          </cell>
        </row>
        <row r="262">
          <cell r="A262" t="str">
            <v>PPRSMTOU52L</v>
          </cell>
          <cell r="B262" t="str">
            <v>PPRTOU52</v>
          </cell>
          <cell r="C262" t="str">
            <v>TOU52</v>
          </cell>
          <cell r="D262" t="str">
            <v xml:space="preserve">La Touquettoise </v>
          </cell>
          <cell r="E262" t="str">
            <v>PP La Touquettoise  - TOU52 - METRE LINEAIRE - LESSIVABLE</v>
          </cell>
          <cell r="J262">
            <v>20.35463214058446</v>
          </cell>
          <cell r="K262">
            <v>20.35463214058446</v>
          </cell>
          <cell r="L262">
            <v>81</v>
          </cell>
          <cell r="M262">
            <v>67.5</v>
          </cell>
        </row>
        <row r="263">
          <cell r="A263" t="str">
            <v>PPRSMTOU53L</v>
          </cell>
          <cell r="B263" t="str">
            <v>PPRTOU53</v>
          </cell>
          <cell r="C263" t="str">
            <v>TOU53</v>
          </cell>
          <cell r="D263" t="str">
            <v xml:space="preserve">La Touquettoise </v>
          </cell>
          <cell r="E263" t="str">
            <v>PP La Touquettoise  - TOU53 - METRE LINEAIRE - LESSIVABLE</v>
          </cell>
          <cell r="J263">
            <v>20.35463214058446</v>
          </cell>
          <cell r="K263">
            <v>20.35463214058446</v>
          </cell>
          <cell r="L263">
            <v>81</v>
          </cell>
          <cell r="M263">
            <v>67.5</v>
          </cell>
        </row>
        <row r="264">
          <cell r="A264" t="str">
            <v>PPRSMCAB54L</v>
          </cell>
          <cell r="B264" t="str">
            <v>PPRCAB54</v>
          </cell>
          <cell r="C264" t="str">
            <v>CAB54</v>
          </cell>
          <cell r="D264" t="str">
            <v xml:space="preserve">Le Cabourgeais </v>
          </cell>
          <cell r="E264" t="str">
            <v>PP Le Cabourgeais  - CAB54 - METRE LINEAIRE - LESSIVABLE</v>
          </cell>
          <cell r="J264">
            <v>20.35463214058446</v>
          </cell>
          <cell r="K264">
            <v>20.35463214058446</v>
          </cell>
          <cell r="L264">
            <v>81</v>
          </cell>
          <cell r="M264">
            <v>67.5</v>
          </cell>
        </row>
        <row r="265">
          <cell r="A265" t="str">
            <v>PPRSMCAB55L</v>
          </cell>
          <cell r="B265" t="str">
            <v>PPRCAB55</v>
          </cell>
          <cell r="C265" t="str">
            <v>CAB55</v>
          </cell>
          <cell r="D265" t="str">
            <v xml:space="preserve">Le Cabourgeais </v>
          </cell>
          <cell r="E265" t="str">
            <v>PP Le Cabourgeais  - CAB55 - METRE LINEAIRE - LESSIVABLE</v>
          </cell>
          <cell r="J265">
            <v>20.35463214058446</v>
          </cell>
          <cell r="K265">
            <v>20.35463214058446</v>
          </cell>
          <cell r="L265">
            <v>81</v>
          </cell>
          <cell r="M265">
            <v>67.5</v>
          </cell>
        </row>
        <row r="266">
          <cell r="A266" t="str">
            <v>PPRSMDIE56L</v>
          </cell>
          <cell r="B266" t="str">
            <v>PPRDIE56</v>
          </cell>
          <cell r="C266" t="str">
            <v>DIE56</v>
          </cell>
          <cell r="D266" t="str">
            <v xml:space="preserve">Le Dieppois </v>
          </cell>
          <cell r="E266" t="str">
            <v>PP Le Dieppois  - DIE56 - METRE LINEAIRE - LESSIVABLE</v>
          </cell>
          <cell r="J266">
            <v>20.35463214058446</v>
          </cell>
          <cell r="K266">
            <v>20.35463214058446</v>
          </cell>
          <cell r="L266">
            <v>81</v>
          </cell>
          <cell r="M266">
            <v>67.5</v>
          </cell>
        </row>
        <row r="267">
          <cell r="A267" t="str">
            <v>PPRSMDIE57L</v>
          </cell>
          <cell r="B267" t="str">
            <v>PPRDIE57</v>
          </cell>
          <cell r="C267" t="str">
            <v>DIE57</v>
          </cell>
          <cell r="D267" t="str">
            <v xml:space="preserve">Le Dieppois </v>
          </cell>
          <cell r="E267" t="str">
            <v>PP Le Dieppois  - DIE57 - METRE LINEAIRE - LESSIVABLE</v>
          </cell>
          <cell r="J267">
            <v>20.35463214058446</v>
          </cell>
          <cell r="K267">
            <v>20.35463214058446</v>
          </cell>
          <cell r="L267">
            <v>81</v>
          </cell>
          <cell r="M267">
            <v>67.5</v>
          </cell>
        </row>
        <row r="268">
          <cell r="A268" t="str">
            <v>PPRSMMAL58L</v>
          </cell>
          <cell r="B268" t="str">
            <v>PPRMAL58</v>
          </cell>
          <cell r="C268" t="str">
            <v>MAL58</v>
          </cell>
          <cell r="D268" t="str">
            <v xml:space="preserve">Le Malouin </v>
          </cell>
          <cell r="E268" t="str">
            <v>PP Le Malouin  - MAL58 - METRE LINEAIRE - LESSIVABLE</v>
          </cell>
          <cell r="J268">
            <v>20.35463214058446</v>
          </cell>
          <cell r="K268">
            <v>20.35463214058446</v>
          </cell>
          <cell r="L268">
            <v>81</v>
          </cell>
          <cell r="M268">
            <v>67.5</v>
          </cell>
        </row>
        <row r="269">
          <cell r="A269" t="str">
            <v>PPRSMBRE59L</v>
          </cell>
          <cell r="B269" t="str">
            <v>PPRBRE59</v>
          </cell>
          <cell r="C269" t="str">
            <v>BRE59</v>
          </cell>
          <cell r="D269" t="str">
            <v xml:space="preserve">La Bréhatine </v>
          </cell>
          <cell r="E269" t="str">
            <v>PP La Bréhatine  - BRE59 - METRE LINEAIRE - LESSIVABLE</v>
          </cell>
          <cell r="J269">
            <v>20.35463214058446</v>
          </cell>
          <cell r="K269">
            <v>20.35463214058446</v>
          </cell>
          <cell r="L269">
            <v>81</v>
          </cell>
          <cell r="M269">
            <v>67.5</v>
          </cell>
        </row>
        <row r="270">
          <cell r="A270" t="str">
            <v>PPRSMANN60L</v>
          </cell>
          <cell r="B270" t="str">
            <v>PPRANN60</v>
          </cell>
          <cell r="C270" t="str">
            <v>ANN60</v>
          </cell>
          <cell r="D270" t="str">
            <v xml:space="preserve">L'Annecien </v>
          </cell>
          <cell r="E270" t="str">
            <v>PP L'Annecien  - ANN60 - METRE LINEAIRE - LESSIVABLE</v>
          </cell>
          <cell r="J270">
            <v>20.35463214058446</v>
          </cell>
          <cell r="K270">
            <v>20.35463214058446</v>
          </cell>
          <cell r="L270">
            <v>81</v>
          </cell>
          <cell r="M270">
            <v>67.5</v>
          </cell>
        </row>
        <row r="271">
          <cell r="A271" t="str">
            <v>PPRSMAVI61L</v>
          </cell>
          <cell r="B271" t="str">
            <v>PPRAVI61</v>
          </cell>
          <cell r="C271" t="str">
            <v>AVI61</v>
          </cell>
          <cell r="D271" t="str">
            <v xml:space="preserve">L'Avignonnaise </v>
          </cell>
          <cell r="E271" t="str">
            <v>PP L'Avignonnaise  - AVI61 - METRE LINEAIRE - LESSIVABLE</v>
          </cell>
          <cell r="J271">
            <v>20.35463214058446</v>
          </cell>
          <cell r="K271">
            <v>20.35463214058446</v>
          </cell>
          <cell r="L271">
            <v>81</v>
          </cell>
          <cell r="M271">
            <v>67.5</v>
          </cell>
        </row>
        <row r="272">
          <cell r="A272" t="str">
            <v>PPRSMSAL62L</v>
          </cell>
          <cell r="B272" t="str">
            <v>PPRSAL62</v>
          </cell>
          <cell r="C272" t="str">
            <v>SAL62</v>
          </cell>
          <cell r="D272" t="str">
            <v xml:space="preserve">La Saltésienne </v>
          </cell>
          <cell r="E272" t="str">
            <v>PP La Saltésienne  - SAL62 - METRE LINEAIRE - LESSIVABLE</v>
          </cell>
          <cell r="J272">
            <v>20.35463214058446</v>
          </cell>
          <cell r="K272">
            <v>20.35463214058446</v>
          </cell>
          <cell r="L272">
            <v>81</v>
          </cell>
          <cell r="M272">
            <v>67.5</v>
          </cell>
        </row>
        <row r="273">
          <cell r="A273" t="str">
            <v>PPRSMPER63L</v>
          </cell>
          <cell r="B273" t="str">
            <v>PPRPER63</v>
          </cell>
          <cell r="C273" t="str">
            <v>PER63</v>
          </cell>
          <cell r="D273" t="str">
            <v xml:space="preserve">La Perrosienne </v>
          </cell>
          <cell r="E273" t="str">
            <v>PP La Perrosienne  - PER63 - METRE LINEAIRE - LESSIVABLE</v>
          </cell>
          <cell r="J273">
            <v>20.35463214058446</v>
          </cell>
          <cell r="K273">
            <v>20.35463214058446</v>
          </cell>
          <cell r="L273">
            <v>81</v>
          </cell>
          <cell r="M273">
            <v>67.5</v>
          </cell>
        </row>
      </sheetData>
      <sheetData sheetId="6">
        <row r="1">
          <cell r="C1" t="str">
            <v>AU 03/02/2022</v>
          </cell>
        </row>
        <row r="2">
          <cell r="A2" t="str">
            <v>REF Y2</v>
          </cell>
          <cell r="B2" t="str">
            <v>RÉFÉRENCE</v>
          </cell>
          <cell r="C2" t="str">
            <v>REF PP</v>
          </cell>
          <cell r="D2" t="str">
            <v>NOM</v>
          </cell>
          <cell r="E2" t="str">
            <v>LIBELLE PRODUIT</v>
          </cell>
          <cell r="F2" t="str">
            <v>FORMAT</v>
          </cell>
          <cell r="G2" t="str">
            <v>HAUTEURS / LONGUEURS CM</v>
          </cell>
          <cell r="H2" t="str">
            <v>LARGEURS CM</v>
          </cell>
          <cell r="I2" t="str">
            <v>surface m²</v>
          </cell>
          <cell r="J2" t="str">
            <v>Prix achat m²</v>
          </cell>
          <cell r="K2" t="str">
            <v>Prix achat Ressource modèle HT</v>
          </cell>
          <cell r="L2" t="str">
            <v>PRIX Public TTC</v>
          </cell>
          <cell r="M2" t="str">
            <v>PRIX Public HT</v>
          </cell>
          <cell r="N2" t="str">
            <v>Prix achat distributeur HT</v>
          </cell>
          <cell r="P2" t="str">
            <v>Prix Public par m² ttc</v>
          </cell>
          <cell r="Q2" t="str">
            <v>Prix Public m² HT</v>
          </cell>
          <cell r="R2" t="str">
            <v>Prix achat distributeur m² HT</v>
          </cell>
          <cell r="S2" t="str">
            <v>Marge Net Ressource via distributeur</v>
          </cell>
          <cell r="T2" t="str">
            <v>Marge Net Ressource Direct</v>
          </cell>
          <cell r="U2" t="str">
            <v>QUALITE</v>
          </cell>
          <cell r="V2" t="str">
            <v>COLLECTION</v>
          </cell>
          <cell r="W2" t="str">
            <v>CST</v>
          </cell>
        </row>
        <row r="3">
          <cell r="A3" t="str">
            <v>PPRMCTP01</v>
          </cell>
          <cell r="B3" t="str">
            <v>CTP01</v>
          </cell>
          <cell r="C3" t="str">
            <v>CTP01</v>
          </cell>
          <cell r="D3" t="str">
            <v>Contemplation Bleu</v>
          </cell>
          <cell r="E3" t="str">
            <v>Contemplation Bleu - LE</v>
          </cell>
          <cell r="F3" t="str">
            <v>LE</v>
          </cell>
          <cell r="G3">
            <v>300</v>
          </cell>
          <cell r="H3">
            <v>70</v>
          </cell>
          <cell r="I3">
            <v>2.1</v>
          </cell>
          <cell r="J3">
            <v>10.43</v>
          </cell>
          <cell r="K3">
            <v>21.902999999999999</v>
          </cell>
          <cell r="L3">
            <v>90</v>
          </cell>
          <cell r="M3">
            <v>75</v>
          </cell>
          <cell r="N3">
            <v>37.5</v>
          </cell>
          <cell r="P3">
            <v>42.857142857142854</v>
          </cell>
          <cell r="Q3">
            <v>35.714285714285715</v>
          </cell>
          <cell r="R3">
            <v>17.857142857142858</v>
          </cell>
          <cell r="S3">
            <v>0.41592000000000001</v>
          </cell>
          <cell r="T3">
            <v>0.70796000000000003</v>
          </cell>
          <cell r="U3" t="str">
            <v>Non Lessivable</v>
          </cell>
          <cell r="V3" t="str">
            <v>Madi</v>
          </cell>
          <cell r="W3">
            <v>6.8749677419354835</v>
          </cell>
        </row>
        <row r="4">
          <cell r="A4" t="str">
            <v>PPRMCTP02</v>
          </cell>
          <cell r="B4" t="str">
            <v>CTP02</v>
          </cell>
          <cell r="C4" t="str">
            <v>CTP02</v>
          </cell>
          <cell r="D4" t="str">
            <v>Contemplation Crème</v>
          </cell>
          <cell r="E4" t="str">
            <v>Contemplation Crème - LE</v>
          </cell>
          <cell r="F4" t="str">
            <v>LE</v>
          </cell>
          <cell r="G4">
            <v>300</v>
          </cell>
          <cell r="H4">
            <v>70</v>
          </cell>
          <cell r="I4">
            <v>2.1</v>
          </cell>
          <cell r="J4">
            <v>10.43</v>
          </cell>
          <cell r="K4">
            <v>21.902999999999999</v>
          </cell>
          <cell r="L4">
            <v>90</v>
          </cell>
          <cell r="M4">
            <v>75</v>
          </cell>
          <cell r="N4">
            <v>37.5</v>
          </cell>
          <cell r="P4">
            <v>42.857142857142854</v>
          </cell>
          <cell r="Q4">
            <v>35.714285714285715</v>
          </cell>
          <cell r="R4">
            <v>17.857142857142858</v>
          </cell>
          <cell r="S4">
            <v>0.41592000000000001</v>
          </cell>
          <cell r="T4">
            <v>0.70796000000000003</v>
          </cell>
          <cell r="U4" t="str">
            <v>Non Lessivable</v>
          </cell>
          <cell r="V4" t="str">
            <v>Madi</v>
          </cell>
          <cell r="W4">
            <v>6.8749677419354835</v>
          </cell>
        </row>
        <row r="5">
          <cell r="A5" t="str">
            <v>PPRMCTP03</v>
          </cell>
          <cell r="B5" t="str">
            <v>CTP03</v>
          </cell>
          <cell r="C5" t="str">
            <v>CTP03</v>
          </cell>
          <cell r="D5" t="str">
            <v>Contemplation Terracotta</v>
          </cell>
          <cell r="E5" t="str">
            <v>Contemplation Terracotta - LE</v>
          </cell>
          <cell r="F5" t="str">
            <v>LE</v>
          </cell>
          <cell r="G5">
            <v>300</v>
          </cell>
          <cell r="H5">
            <v>70</v>
          </cell>
          <cell r="I5">
            <v>2.1</v>
          </cell>
          <cell r="J5">
            <v>10.43</v>
          </cell>
          <cell r="K5">
            <v>21.902999999999999</v>
          </cell>
          <cell r="L5">
            <v>90</v>
          </cell>
          <cell r="M5">
            <v>75</v>
          </cell>
          <cell r="N5">
            <v>37.5</v>
          </cell>
          <cell r="P5">
            <v>42.857142857142854</v>
          </cell>
          <cell r="Q5">
            <v>35.714285714285715</v>
          </cell>
          <cell r="R5">
            <v>17.857142857142858</v>
          </cell>
          <cell r="S5">
            <v>0.41592000000000001</v>
          </cell>
          <cell r="T5">
            <v>0.70796000000000003</v>
          </cell>
          <cell r="U5" t="str">
            <v>Non Lessivable</v>
          </cell>
          <cell r="V5" t="str">
            <v>Madi</v>
          </cell>
          <cell r="W5">
            <v>6.8749677419354835</v>
          </cell>
        </row>
        <row r="6">
          <cell r="A6" t="str">
            <v>PPRMPICTO01</v>
          </cell>
          <cell r="B6" t="str">
            <v>PICTO01</v>
          </cell>
          <cell r="C6" t="str">
            <v>PICTO01</v>
          </cell>
          <cell r="D6" t="str">
            <v>Picto Cappuccino</v>
          </cell>
          <cell r="E6" t="str">
            <v>Picto Cappuccino - LE</v>
          </cell>
          <cell r="F6" t="str">
            <v>LE</v>
          </cell>
          <cell r="G6">
            <v>300</v>
          </cell>
          <cell r="H6">
            <v>70</v>
          </cell>
          <cell r="I6">
            <v>2.1</v>
          </cell>
          <cell r="J6">
            <v>10.43</v>
          </cell>
          <cell r="K6">
            <v>21.902999999999999</v>
          </cell>
          <cell r="L6">
            <v>90</v>
          </cell>
          <cell r="M6">
            <v>75</v>
          </cell>
          <cell r="N6">
            <v>37.5</v>
          </cell>
          <cell r="P6">
            <v>42.857142857142854</v>
          </cell>
          <cell r="Q6">
            <v>35.714285714285715</v>
          </cell>
          <cell r="R6">
            <v>17.857142857142858</v>
          </cell>
          <cell r="S6">
            <v>0.41592000000000001</v>
          </cell>
          <cell r="T6">
            <v>0.70796000000000003</v>
          </cell>
          <cell r="U6" t="str">
            <v>Non Lessivable</v>
          </cell>
          <cell r="V6" t="str">
            <v>Madi</v>
          </cell>
          <cell r="W6">
            <v>6.8749677419354835</v>
          </cell>
        </row>
        <row r="7">
          <cell r="A7" t="str">
            <v>PPRMPICTO02</v>
          </cell>
          <cell r="B7" t="str">
            <v>PICTO02</v>
          </cell>
          <cell r="C7" t="str">
            <v>PICTO02</v>
          </cell>
          <cell r="D7" t="str">
            <v>Picto Crème</v>
          </cell>
          <cell r="E7" t="str">
            <v>Picto Crème - LE</v>
          </cell>
          <cell r="F7" t="str">
            <v>LE</v>
          </cell>
          <cell r="G7">
            <v>300</v>
          </cell>
          <cell r="H7">
            <v>70</v>
          </cell>
          <cell r="I7">
            <v>2.1</v>
          </cell>
          <cell r="J7">
            <v>10.43</v>
          </cell>
          <cell r="K7">
            <v>21.902999999999999</v>
          </cell>
          <cell r="L7">
            <v>90</v>
          </cell>
          <cell r="M7">
            <v>75</v>
          </cell>
          <cell r="N7">
            <v>37.5</v>
          </cell>
          <cell r="P7">
            <v>42.857142857142854</v>
          </cell>
          <cell r="Q7">
            <v>35.714285714285715</v>
          </cell>
          <cell r="R7">
            <v>17.857142857142858</v>
          </cell>
          <cell r="S7">
            <v>0.41592000000000001</v>
          </cell>
          <cell r="T7">
            <v>0.70796000000000003</v>
          </cell>
          <cell r="U7" t="str">
            <v>Non Lessivable</v>
          </cell>
          <cell r="V7" t="str">
            <v>Madi</v>
          </cell>
          <cell r="W7">
            <v>6.8749677419354835</v>
          </cell>
        </row>
        <row r="8">
          <cell r="A8" t="str">
            <v>PPRMPICTO03</v>
          </cell>
          <cell r="B8" t="str">
            <v>PICTO03</v>
          </cell>
          <cell r="C8" t="str">
            <v>PICTO03</v>
          </cell>
          <cell r="D8" t="str">
            <v>Picro Ocre</v>
          </cell>
          <cell r="E8" t="str">
            <v>Picro Ocre - LE</v>
          </cell>
          <cell r="F8" t="str">
            <v>LE</v>
          </cell>
          <cell r="G8">
            <v>300</v>
          </cell>
          <cell r="H8">
            <v>70</v>
          </cell>
          <cell r="I8">
            <v>2.1</v>
          </cell>
          <cell r="J8">
            <v>10.43</v>
          </cell>
          <cell r="K8">
            <v>21.902999999999999</v>
          </cell>
          <cell r="L8">
            <v>90</v>
          </cell>
          <cell r="M8">
            <v>75</v>
          </cell>
          <cell r="N8">
            <v>37.5</v>
          </cell>
          <cell r="P8">
            <v>42.857142857142854</v>
          </cell>
          <cell r="Q8">
            <v>35.714285714285715</v>
          </cell>
          <cell r="R8">
            <v>17.857142857142858</v>
          </cell>
          <cell r="S8">
            <v>0.41592000000000001</v>
          </cell>
          <cell r="T8">
            <v>0.70796000000000003</v>
          </cell>
          <cell r="U8" t="str">
            <v>Non Lessivable</v>
          </cell>
          <cell r="V8" t="str">
            <v>Madi</v>
          </cell>
          <cell r="W8">
            <v>6.8749677419354835</v>
          </cell>
        </row>
        <row r="9">
          <cell r="A9" t="str">
            <v>PPRMEDAP01</v>
          </cell>
          <cell r="B9" t="str">
            <v>EDAP01</v>
          </cell>
          <cell r="C9" t="str">
            <v>EDAP01</v>
          </cell>
          <cell r="D9" t="str">
            <v>Etat d'Ame Original</v>
          </cell>
          <cell r="E9" t="str">
            <v>Etat d'Ame Original - Petite échelle - LE</v>
          </cell>
          <cell r="F9" t="str">
            <v>LE</v>
          </cell>
          <cell r="G9">
            <v>250</v>
          </cell>
          <cell r="H9">
            <v>70</v>
          </cell>
          <cell r="I9">
            <v>1.75</v>
          </cell>
          <cell r="J9">
            <v>10.43</v>
          </cell>
          <cell r="K9">
            <v>18.252499999999998</v>
          </cell>
          <cell r="L9">
            <v>76</v>
          </cell>
          <cell r="M9">
            <v>63.333333333333336</v>
          </cell>
          <cell r="N9">
            <v>31.666666666666668</v>
          </cell>
          <cell r="P9">
            <v>43.428571428571431</v>
          </cell>
          <cell r="Q9">
            <v>36.190476190476197</v>
          </cell>
          <cell r="R9">
            <v>18.095238095238098</v>
          </cell>
          <cell r="S9">
            <v>0.42360526315789487</v>
          </cell>
          <cell r="T9">
            <v>0.71180263157894741</v>
          </cell>
          <cell r="U9" t="str">
            <v>Non Lessivable</v>
          </cell>
          <cell r="V9" t="str">
            <v>Madi</v>
          </cell>
          <cell r="W9">
            <v>6.8749677419354835</v>
          </cell>
        </row>
        <row r="10">
          <cell r="A10" t="str">
            <v>PPRMEDAP02</v>
          </cell>
          <cell r="B10" t="str">
            <v>EDAP02</v>
          </cell>
          <cell r="C10" t="str">
            <v>EDAP02</v>
          </cell>
          <cell r="D10" t="str">
            <v>Etat d'Ame Bleu</v>
          </cell>
          <cell r="E10" t="str">
            <v>Etat d'Ame Bleu - Petite échelle - LE</v>
          </cell>
          <cell r="F10" t="str">
            <v>LE</v>
          </cell>
          <cell r="G10">
            <v>250</v>
          </cell>
          <cell r="H10">
            <v>70</v>
          </cell>
          <cell r="I10">
            <v>1.75</v>
          </cell>
          <cell r="J10">
            <v>10.43</v>
          </cell>
          <cell r="K10">
            <v>18.252499999999998</v>
          </cell>
          <cell r="L10">
            <v>76</v>
          </cell>
          <cell r="M10">
            <v>63.333333333333336</v>
          </cell>
          <cell r="N10">
            <v>31.666666666666668</v>
          </cell>
          <cell r="P10">
            <v>43.428571428571431</v>
          </cell>
          <cell r="Q10">
            <v>36.190476190476197</v>
          </cell>
          <cell r="R10">
            <v>18.095238095238098</v>
          </cell>
          <cell r="S10">
            <v>0.42360526315789487</v>
          </cell>
          <cell r="T10">
            <v>0.71180263157894741</v>
          </cell>
          <cell r="U10" t="str">
            <v>Non Lessivable</v>
          </cell>
          <cell r="V10" t="str">
            <v>Madi</v>
          </cell>
          <cell r="W10">
            <v>6.8749677419354835</v>
          </cell>
        </row>
        <row r="11">
          <cell r="A11" t="str">
            <v>PPRMEDAP03</v>
          </cell>
          <cell r="B11" t="str">
            <v>EDAP03</v>
          </cell>
          <cell r="C11" t="str">
            <v>EDAP03</v>
          </cell>
          <cell r="D11" t="str">
            <v>Etat d'Ame Vert</v>
          </cell>
          <cell r="E11" t="str">
            <v>Etat d'Ame Vert - Petite échelle - LE</v>
          </cell>
          <cell r="F11" t="str">
            <v>LE</v>
          </cell>
          <cell r="G11">
            <v>250</v>
          </cell>
          <cell r="H11">
            <v>70</v>
          </cell>
          <cell r="I11">
            <v>1.75</v>
          </cell>
          <cell r="J11">
            <v>10.43</v>
          </cell>
          <cell r="K11">
            <v>18.252499999999998</v>
          </cell>
          <cell r="L11">
            <v>76</v>
          </cell>
          <cell r="M11">
            <v>63.333333333333336</v>
          </cell>
          <cell r="N11">
            <v>31.666666666666668</v>
          </cell>
          <cell r="P11">
            <v>43.428571428571431</v>
          </cell>
          <cell r="Q11">
            <v>36.190476190476197</v>
          </cell>
          <cell r="R11">
            <v>18.095238095238098</v>
          </cell>
          <cell r="S11">
            <v>0.42360526315789487</v>
          </cell>
          <cell r="T11">
            <v>0.71180263157894741</v>
          </cell>
          <cell r="U11" t="str">
            <v>Non Lessivable</v>
          </cell>
          <cell r="V11" t="str">
            <v>Madi</v>
          </cell>
          <cell r="W11">
            <v>6.8749677419354835</v>
          </cell>
        </row>
        <row r="12">
          <cell r="A12" t="str">
            <v>PPRMEDAPA01</v>
          </cell>
          <cell r="B12" t="str">
            <v>EDAP01</v>
          </cell>
          <cell r="C12" t="str">
            <v>EDAP01</v>
          </cell>
          <cell r="D12" t="str">
            <v>Etat d'Ame Original</v>
          </cell>
          <cell r="E12" t="str">
            <v>Etat d'Ame Original - Petite échelle - PANORAMA</v>
          </cell>
          <cell r="F12" t="str">
            <v>PANORAMA</v>
          </cell>
          <cell r="G12">
            <v>250</v>
          </cell>
          <cell r="H12">
            <v>350</v>
          </cell>
          <cell r="I12">
            <v>8.75</v>
          </cell>
          <cell r="J12">
            <v>10.43</v>
          </cell>
          <cell r="K12">
            <v>91.262500000000003</v>
          </cell>
          <cell r="L12">
            <v>373</v>
          </cell>
          <cell r="M12">
            <v>310.83333333333337</v>
          </cell>
          <cell r="N12">
            <v>155.41666666666669</v>
          </cell>
          <cell r="P12">
            <v>42.628571428571426</v>
          </cell>
          <cell r="Q12">
            <v>35.523809523809526</v>
          </cell>
          <cell r="R12">
            <v>17.761904761904763</v>
          </cell>
          <cell r="S12">
            <v>0.41278820375335123</v>
          </cell>
          <cell r="T12">
            <v>0.70639410187667562</v>
          </cell>
          <cell r="U12" t="str">
            <v>Non Lessivable</v>
          </cell>
          <cell r="V12" t="str">
            <v>Madi</v>
          </cell>
          <cell r="W12">
            <v>6.8749677419354835</v>
          </cell>
        </row>
        <row r="13">
          <cell r="A13" t="str">
            <v>PPRMEDAPA02</v>
          </cell>
          <cell r="B13" t="str">
            <v>EDAP02</v>
          </cell>
          <cell r="C13" t="str">
            <v>EDAP02</v>
          </cell>
          <cell r="D13" t="str">
            <v>Etat d'Ame Bleu</v>
          </cell>
          <cell r="E13" t="str">
            <v>Etat d'Ame Bleu - Petite échelle - PANORAMA</v>
          </cell>
          <cell r="F13" t="str">
            <v>PANORAMA</v>
          </cell>
          <cell r="G13">
            <v>250</v>
          </cell>
          <cell r="H13">
            <v>350</v>
          </cell>
          <cell r="I13">
            <v>8.75</v>
          </cell>
          <cell r="J13">
            <v>10.43</v>
          </cell>
          <cell r="K13">
            <v>91.262500000000003</v>
          </cell>
          <cell r="L13">
            <v>373</v>
          </cell>
          <cell r="M13">
            <v>310.83333333333337</v>
          </cell>
          <cell r="N13">
            <v>155.41666666666669</v>
          </cell>
          <cell r="P13">
            <v>42.628571428571426</v>
          </cell>
          <cell r="Q13">
            <v>35.523809523809526</v>
          </cell>
          <cell r="R13">
            <v>17.761904761904763</v>
          </cell>
          <cell r="S13">
            <v>0.41278820375335123</v>
          </cell>
          <cell r="T13">
            <v>0.70639410187667562</v>
          </cell>
          <cell r="U13" t="str">
            <v>Non Lessivable</v>
          </cell>
          <cell r="V13" t="str">
            <v>Madi</v>
          </cell>
          <cell r="W13">
            <v>6.8749677419354835</v>
          </cell>
        </row>
        <row r="14">
          <cell r="A14" t="str">
            <v>PPRMEDAPA03</v>
          </cell>
          <cell r="B14" t="str">
            <v>EDAP03</v>
          </cell>
          <cell r="C14" t="str">
            <v>EDAP03</v>
          </cell>
          <cell r="D14" t="str">
            <v>Etat d'Ame Vert</v>
          </cell>
          <cell r="E14" t="str">
            <v>Etat d'Ame Vert - Petite échelle - PANORAMA</v>
          </cell>
          <cell r="F14" t="str">
            <v>PANORAMA</v>
          </cell>
          <cell r="G14">
            <v>250</v>
          </cell>
          <cell r="H14">
            <v>350</v>
          </cell>
          <cell r="I14">
            <v>8.75</v>
          </cell>
          <cell r="J14">
            <v>10.43</v>
          </cell>
          <cell r="K14">
            <v>91.262500000000003</v>
          </cell>
          <cell r="L14">
            <v>373</v>
          </cell>
          <cell r="M14">
            <v>310.83333333333337</v>
          </cell>
          <cell r="N14">
            <v>155.41666666666669</v>
          </cell>
          <cell r="P14">
            <v>42.628571428571426</v>
          </cell>
          <cell r="Q14">
            <v>35.523809523809526</v>
          </cell>
          <cell r="R14">
            <v>17.761904761904763</v>
          </cell>
          <cell r="S14">
            <v>0.41278820375335123</v>
          </cell>
          <cell r="T14">
            <v>0.70639410187667562</v>
          </cell>
          <cell r="U14" t="str">
            <v>Non Lessivable</v>
          </cell>
          <cell r="V14" t="str">
            <v>Madi</v>
          </cell>
          <cell r="W14">
            <v>6.8749677419354835</v>
          </cell>
        </row>
        <row r="15">
          <cell r="A15" t="str">
            <v>PPRMEDAG01</v>
          </cell>
          <cell r="B15" t="str">
            <v>EDAG01</v>
          </cell>
          <cell r="C15" t="str">
            <v>EDAG01</v>
          </cell>
          <cell r="D15" t="str">
            <v>Etat d'Ame Original</v>
          </cell>
          <cell r="E15" t="str">
            <v>Etat d'Ame Original - Grande échelle - LE</v>
          </cell>
          <cell r="F15" t="str">
            <v>LE</v>
          </cell>
          <cell r="G15">
            <v>300</v>
          </cell>
          <cell r="H15">
            <v>70</v>
          </cell>
          <cell r="I15">
            <v>2.1</v>
          </cell>
          <cell r="J15">
            <v>10.43</v>
          </cell>
          <cell r="K15">
            <v>21.902999999999999</v>
          </cell>
          <cell r="L15">
            <v>90</v>
          </cell>
          <cell r="M15">
            <v>75</v>
          </cell>
          <cell r="N15">
            <v>37.5</v>
          </cell>
          <cell r="P15">
            <v>42.857142857142854</v>
          </cell>
          <cell r="Q15">
            <v>35.714285714285715</v>
          </cell>
          <cell r="R15">
            <v>17.857142857142858</v>
          </cell>
          <cell r="S15">
            <v>0.41592000000000001</v>
          </cell>
          <cell r="T15">
            <v>0.70796000000000003</v>
          </cell>
          <cell r="U15" t="str">
            <v>Non Lessivable</v>
          </cell>
          <cell r="V15" t="str">
            <v>Madi</v>
          </cell>
          <cell r="W15">
            <v>6.8749677419354835</v>
          </cell>
        </row>
        <row r="16">
          <cell r="A16" t="str">
            <v>PPRMEDAG02</v>
          </cell>
          <cell r="B16" t="str">
            <v>EDAG02</v>
          </cell>
          <cell r="C16" t="str">
            <v>EDAG02</v>
          </cell>
          <cell r="D16" t="str">
            <v>Etat d'Ame Bleu</v>
          </cell>
          <cell r="E16" t="str">
            <v>Etat d'Ame Bleu -  Grande échelle - LE</v>
          </cell>
          <cell r="F16" t="str">
            <v>LE</v>
          </cell>
          <cell r="G16">
            <v>300</v>
          </cell>
          <cell r="H16">
            <v>70</v>
          </cell>
          <cell r="I16">
            <v>2.1</v>
          </cell>
          <cell r="J16">
            <v>10.43</v>
          </cell>
          <cell r="K16">
            <v>21.902999999999999</v>
          </cell>
          <cell r="L16">
            <v>90</v>
          </cell>
          <cell r="M16">
            <v>75</v>
          </cell>
          <cell r="N16">
            <v>37.5</v>
          </cell>
          <cell r="P16">
            <v>42.857142857142854</v>
          </cell>
          <cell r="Q16">
            <v>35.714285714285715</v>
          </cell>
          <cell r="R16">
            <v>17.857142857142858</v>
          </cell>
          <cell r="S16">
            <v>0.41592000000000001</v>
          </cell>
          <cell r="T16">
            <v>0.70796000000000003</v>
          </cell>
          <cell r="U16" t="str">
            <v>Non Lessivable</v>
          </cell>
          <cell r="V16" t="str">
            <v>Madi</v>
          </cell>
          <cell r="W16">
            <v>6.8749677419354835</v>
          </cell>
        </row>
        <row r="17">
          <cell r="A17" t="str">
            <v>PPRMEDAG03</v>
          </cell>
          <cell r="B17" t="str">
            <v>EDAG03</v>
          </cell>
          <cell r="C17" t="str">
            <v>EDAG03</v>
          </cell>
          <cell r="D17" t="str">
            <v>Etat d'Ame Vert</v>
          </cell>
          <cell r="E17" t="str">
            <v>Etat d'Ame Vert -  Grande échelle - LE</v>
          </cell>
          <cell r="F17" t="str">
            <v>LE</v>
          </cell>
          <cell r="G17">
            <v>300</v>
          </cell>
          <cell r="H17">
            <v>70</v>
          </cell>
          <cell r="I17">
            <v>2.1</v>
          </cell>
          <cell r="J17">
            <v>10.43</v>
          </cell>
          <cell r="K17">
            <v>21.902999999999999</v>
          </cell>
          <cell r="L17">
            <v>90</v>
          </cell>
          <cell r="M17">
            <v>75</v>
          </cell>
          <cell r="N17">
            <v>37.5</v>
          </cell>
          <cell r="P17">
            <v>42.857142857142854</v>
          </cell>
          <cell r="Q17">
            <v>35.714285714285715</v>
          </cell>
          <cell r="R17">
            <v>17.857142857142858</v>
          </cell>
          <cell r="S17">
            <v>0.41592000000000001</v>
          </cell>
          <cell r="T17">
            <v>0.70796000000000003</v>
          </cell>
          <cell r="U17" t="str">
            <v>Non Lessivable</v>
          </cell>
          <cell r="V17" t="str">
            <v>Madi</v>
          </cell>
          <cell r="W17">
            <v>6.8749677419354835</v>
          </cell>
        </row>
        <row r="18">
          <cell r="A18" t="str">
            <v>PPRMEDAGA01</v>
          </cell>
          <cell r="B18" t="str">
            <v>EDAG01</v>
          </cell>
          <cell r="C18" t="str">
            <v>EDAG01</v>
          </cell>
          <cell r="D18" t="str">
            <v>Etat d'Ame Original</v>
          </cell>
          <cell r="E18" t="str">
            <v>Etat d'Ame Original -  Grande échelle - PANORAMA</v>
          </cell>
          <cell r="F18" t="str">
            <v>PANORAMA</v>
          </cell>
          <cell r="G18">
            <v>300</v>
          </cell>
          <cell r="H18">
            <v>490</v>
          </cell>
          <cell r="I18">
            <v>14.7</v>
          </cell>
          <cell r="J18">
            <v>10.43</v>
          </cell>
          <cell r="K18">
            <v>153.321</v>
          </cell>
          <cell r="L18">
            <v>625</v>
          </cell>
          <cell r="M18">
            <v>520.83333333333337</v>
          </cell>
          <cell r="N18">
            <v>260.41666666666669</v>
          </cell>
          <cell r="P18">
            <v>42.517006802721092</v>
          </cell>
          <cell r="Q18">
            <v>35.430839002267575</v>
          </cell>
          <cell r="R18">
            <v>17.715419501133788</v>
          </cell>
          <cell r="S18">
            <v>0.41124736000000006</v>
          </cell>
          <cell r="T18">
            <v>0.70562367999999998</v>
          </cell>
          <cell r="U18" t="str">
            <v>Non Lessivable</v>
          </cell>
          <cell r="V18" t="str">
            <v>Madi</v>
          </cell>
          <cell r="W18">
            <v>6.8749677419354835</v>
          </cell>
        </row>
        <row r="19">
          <cell r="A19" t="str">
            <v>PPRMEDAGA02</v>
          </cell>
          <cell r="B19" t="str">
            <v>EDAG02</v>
          </cell>
          <cell r="C19" t="str">
            <v>EDAG02</v>
          </cell>
          <cell r="D19" t="str">
            <v>Etat d'Ame Bleu</v>
          </cell>
          <cell r="E19" t="str">
            <v>Etat d'Ame Bleu -  Grande échelle - PANORAMA</v>
          </cell>
          <cell r="F19" t="str">
            <v>PANORAMA</v>
          </cell>
          <cell r="G19">
            <v>300</v>
          </cell>
          <cell r="H19">
            <v>490</v>
          </cell>
          <cell r="I19">
            <v>14.7</v>
          </cell>
          <cell r="J19">
            <v>10.43</v>
          </cell>
          <cell r="K19">
            <v>153.321</v>
          </cell>
          <cell r="L19">
            <v>625</v>
          </cell>
          <cell r="M19">
            <v>520.83333333333337</v>
          </cell>
          <cell r="N19">
            <v>260.41666666666669</v>
          </cell>
          <cell r="P19">
            <v>42.517006802721092</v>
          </cell>
          <cell r="Q19">
            <v>35.430839002267575</v>
          </cell>
          <cell r="R19">
            <v>17.715419501133788</v>
          </cell>
          <cell r="S19">
            <v>0.41124736000000006</v>
          </cell>
          <cell r="T19">
            <v>0.70562367999999998</v>
          </cell>
          <cell r="U19" t="str">
            <v>Non Lessivable</v>
          </cell>
          <cell r="V19" t="str">
            <v>Madi</v>
          </cell>
          <cell r="W19">
            <v>6.8749677419354835</v>
          </cell>
        </row>
        <row r="20">
          <cell r="A20" t="str">
            <v>PPRMEDAGA03</v>
          </cell>
          <cell r="B20" t="str">
            <v>EDAG03</v>
          </cell>
          <cell r="C20" t="str">
            <v>EDAG03</v>
          </cell>
          <cell r="D20" t="str">
            <v>Etat d'Ame Vert</v>
          </cell>
          <cell r="E20" t="str">
            <v>Etat d'Ame Vert -  Grande échelle - PANORAMA</v>
          </cell>
          <cell r="F20" t="str">
            <v>PANORAMA</v>
          </cell>
          <cell r="G20">
            <v>300</v>
          </cell>
          <cell r="H20">
            <v>490</v>
          </cell>
          <cell r="I20">
            <v>14.7</v>
          </cell>
          <cell r="J20">
            <v>10.43</v>
          </cell>
          <cell r="K20">
            <v>153.321</v>
          </cell>
          <cell r="L20">
            <v>625</v>
          </cell>
          <cell r="M20">
            <v>520.83333333333337</v>
          </cell>
          <cell r="N20">
            <v>260.41666666666669</v>
          </cell>
          <cell r="P20">
            <v>42.517006802721092</v>
          </cell>
          <cell r="Q20">
            <v>35.430839002267575</v>
          </cell>
          <cell r="R20">
            <v>17.715419501133788</v>
          </cell>
          <cell r="S20">
            <v>0.41124736000000006</v>
          </cell>
          <cell r="T20">
            <v>0.70562367999999998</v>
          </cell>
          <cell r="U20" t="str">
            <v>Non Lessivable</v>
          </cell>
          <cell r="V20" t="str">
            <v>Madi</v>
          </cell>
          <cell r="W20">
            <v>6.8749677419354835</v>
          </cell>
        </row>
        <row r="22">
          <cell r="A22" t="str">
            <v>BOOKMADI</v>
          </cell>
          <cell r="E22" t="str">
            <v>BOOK DE PRESENTATION PP MADI (prix sans échantillons)</v>
          </cell>
          <cell r="K22">
            <v>10.77</v>
          </cell>
          <cell r="L22">
            <v>0</v>
          </cell>
          <cell r="M22">
            <v>0</v>
          </cell>
          <cell r="N22">
            <v>0</v>
          </cell>
          <cell r="T22" t="e">
            <v>#DIV/0!</v>
          </cell>
          <cell r="U22" t="str">
            <v>Non Lessivable</v>
          </cell>
        </row>
        <row r="23">
          <cell r="A23" t="str">
            <v>KITBOOKMADI2</v>
          </cell>
          <cell r="E23" t="str">
            <v>KIT BOOK DE PRESENTATION PP MADI -2 (prix avec échantillons)</v>
          </cell>
          <cell r="K23">
            <v>16.624671899999999</v>
          </cell>
          <cell r="L23">
            <v>43.15</v>
          </cell>
          <cell r="M23">
            <v>35.958333333333336</v>
          </cell>
          <cell r="N23">
            <v>35.958333333333336</v>
          </cell>
          <cell r="T23">
            <v>0.53766845237543459</v>
          </cell>
          <cell r="U23" t="str">
            <v>Non Lessivable</v>
          </cell>
        </row>
        <row r="24">
          <cell r="A24" t="str">
            <v>A4PPMADI</v>
          </cell>
          <cell r="E24" t="str">
            <v>A4 PAPIER PEINT MADI</v>
          </cell>
          <cell r="F24" t="str">
            <v>A4</v>
          </cell>
          <cell r="G24">
            <v>29.7</v>
          </cell>
          <cell r="H24">
            <v>21</v>
          </cell>
          <cell r="I24">
            <v>6.2369999999999995E-2</v>
          </cell>
          <cell r="J24">
            <v>10.43</v>
          </cell>
          <cell r="K24">
            <v>0.65051909999999991</v>
          </cell>
          <cell r="L24">
            <v>3</v>
          </cell>
          <cell r="M24">
            <v>2.5</v>
          </cell>
          <cell r="N24">
            <v>2.5</v>
          </cell>
          <cell r="T24">
            <v>0.73979236000000004</v>
          </cell>
          <cell r="U24" t="str">
            <v>Non Lessivable</v>
          </cell>
          <cell r="W24">
            <v>0.42879173806451609</v>
          </cell>
        </row>
        <row r="25">
          <cell r="A25" t="str">
            <v>PPRCOLLA4MADI</v>
          </cell>
          <cell r="E25" t="str">
            <v>COLLECTION A4 PAPIER PEINT MADI</v>
          </cell>
          <cell r="K25">
            <v>6.3500000000000005</v>
          </cell>
          <cell r="L25">
            <v>27</v>
          </cell>
          <cell r="M25">
            <v>22.5</v>
          </cell>
          <cell r="N25">
            <v>22.5</v>
          </cell>
        </row>
        <row r="27">
          <cell r="A27" t="str">
            <v>REF Y2</v>
          </cell>
          <cell r="B27" t="str">
            <v>RÉFÉRENCE</v>
          </cell>
          <cell r="C27" t="str">
            <v>REF PP</v>
          </cell>
          <cell r="D27" t="str">
            <v>NOM</v>
          </cell>
          <cell r="E27" t="str">
            <v>LIBELLE PRODUIT</v>
          </cell>
          <cell r="F27" t="str">
            <v>FORMAT</v>
          </cell>
          <cell r="G27" t="str">
            <v>HAUTEURS / LONGUEURS CM</v>
          </cell>
          <cell r="H27" t="str">
            <v>LARGEURS CM</v>
          </cell>
          <cell r="I27" t="str">
            <v>surface m²</v>
          </cell>
          <cell r="J27" t="str">
            <v>Prix achat m²</v>
          </cell>
          <cell r="K27" t="str">
            <v>Prix achat Ressource modèle HT</v>
          </cell>
          <cell r="L27" t="str">
            <v>PRIX Public TTC</v>
          </cell>
          <cell r="M27" t="str">
            <v>PRIX Public HT</v>
          </cell>
          <cell r="N27" t="str">
            <v>Prix achat distributeur HT</v>
          </cell>
          <cell r="P27" t="str">
            <v>Prix Public par m² ttc</v>
          </cell>
          <cell r="Q27" t="str">
            <v>Prix Public m² HT</v>
          </cell>
          <cell r="R27" t="str">
            <v>Prix achat distributeur m² HT</v>
          </cell>
          <cell r="S27" t="str">
            <v>Marge Net Ressource via distributeur</v>
          </cell>
          <cell r="T27" t="str">
            <v>Marge Net Ressource Direct</v>
          </cell>
          <cell r="U27" t="str">
            <v>QUALITE</v>
          </cell>
          <cell r="V27" t="str">
            <v>COLLECTION</v>
          </cell>
          <cell r="W27" t="str">
            <v>CST</v>
          </cell>
        </row>
        <row r="28">
          <cell r="A28" t="str">
            <v>PPRDECHEJUDS</v>
          </cell>
          <cell r="B28" t="str">
            <v>DS01</v>
          </cell>
          <cell r="E28" t="str">
            <v>DÉSERT SOLAIRE - 6 formes incluses - DS01</v>
          </cell>
          <cell r="F28" t="str">
            <v xml:space="preserve"> DECOR</v>
          </cell>
          <cell r="I28">
            <v>9.1300000000000008</v>
          </cell>
          <cell r="J28">
            <v>12.936218121298154</v>
          </cell>
          <cell r="K28">
            <v>118.10767144745216</v>
          </cell>
          <cell r="L28">
            <v>356</v>
          </cell>
          <cell r="M28">
            <v>296.66666666666669</v>
          </cell>
          <cell r="N28">
            <v>148.33333333333334</v>
          </cell>
          <cell r="P28">
            <v>38.992332968236582</v>
          </cell>
          <cell r="Q28">
            <v>32.493610806863821</v>
          </cell>
          <cell r="R28">
            <v>16.24680540343191</v>
          </cell>
          <cell r="S28">
            <v>0.20376850709582828</v>
          </cell>
          <cell r="T28">
            <v>0.60188425354791408</v>
          </cell>
          <cell r="U28" t="str">
            <v>Non Lessivable</v>
          </cell>
          <cell r="V28" t="str">
            <v>HEJU</v>
          </cell>
          <cell r="W28">
            <v>8.5249677419354839</v>
          </cell>
        </row>
        <row r="29">
          <cell r="A29" t="str">
            <v>PPRDECHEJURL</v>
          </cell>
          <cell r="B29" t="str">
            <v>RV01</v>
          </cell>
          <cell r="E29" t="str">
            <v>RIVAGE LUNAIRE - 6 formes incluses - RV01</v>
          </cell>
          <cell r="F29" t="str">
            <v xml:space="preserve"> DECOR</v>
          </cell>
          <cell r="I29">
            <v>9.1300000000000008</v>
          </cell>
          <cell r="J29">
            <v>12.936218121298154</v>
          </cell>
          <cell r="K29">
            <v>118.10767144745216</v>
          </cell>
          <cell r="L29">
            <v>356</v>
          </cell>
          <cell r="M29">
            <v>296.66666666666669</v>
          </cell>
          <cell r="N29">
            <v>148.33333333333334</v>
          </cell>
          <cell r="P29">
            <v>38.992332968236582</v>
          </cell>
          <cell r="Q29">
            <v>32.493610806863821</v>
          </cell>
          <cell r="R29">
            <v>16.24680540343191</v>
          </cell>
          <cell r="S29">
            <v>0.20376850709582828</v>
          </cell>
          <cell r="T29">
            <v>0.60188425354791408</v>
          </cell>
          <cell r="U29" t="str">
            <v>Non Lessivable</v>
          </cell>
          <cell r="V29" t="str">
            <v>HEJU</v>
          </cell>
          <cell r="W29">
            <v>8.5249677419354839</v>
          </cell>
        </row>
        <row r="31">
          <cell r="A31" t="str">
            <v>BROHEJU</v>
          </cell>
          <cell r="E31" t="str">
            <v>BROCHURE HEJU</v>
          </cell>
          <cell r="L31">
            <v>0</v>
          </cell>
          <cell r="M31">
            <v>0</v>
          </cell>
          <cell r="N31">
            <v>0</v>
          </cell>
          <cell r="P31" t="str">
            <v>A ne pas réimprimer</v>
          </cell>
        </row>
        <row r="32">
          <cell r="A32" t="str">
            <v>BOOKHEJU</v>
          </cell>
          <cell r="E32" t="str">
            <v>BOOK DE PRESENTATION PP HEJU (prix sans échantillons)</v>
          </cell>
          <cell r="K32">
            <v>14.38</v>
          </cell>
          <cell r="L32">
            <v>0</v>
          </cell>
          <cell r="M32">
            <v>0</v>
          </cell>
          <cell r="N32">
            <v>0</v>
          </cell>
        </row>
        <row r="33">
          <cell r="A33" t="str">
            <v>KITBOOKHEJUS</v>
          </cell>
          <cell r="E33" t="str">
            <v xml:space="preserve">KIT BOOK DE PRESENTATION PP HEJU (prix avec échantillons) </v>
          </cell>
          <cell r="K33">
            <v>27.33</v>
          </cell>
          <cell r="L33">
            <v>41</v>
          </cell>
          <cell r="M33">
            <v>34.166666666666671</v>
          </cell>
          <cell r="N33">
            <v>34.166666666666671</v>
          </cell>
          <cell r="T33">
            <v>0.20009756097560991</v>
          </cell>
          <cell r="U33" t="str">
            <v>Non Lessivable</v>
          </cell>
        </row>
        <row r="34">
          <cell r="A34" t="str">
            <v>PPR6A4HEJUDS</v>
          </cell>
          <cell r="E34" t="str">
            <v>LOT 6 A4 PP DECORS HEJU DESERT SOLAIRE</v>
          </cell>
          <cell r="F34" t="str">
            <v>A4</v>
          </cell>
          <cell r="G34">
            <v>29.7</v>
          </cell>
          <cell r="H34">
            <v>21</v>
          </cell>
          <cell r="I34">
            <v>0.37422</v>
          </cell>
          <cell r="J34">
            <v>12.936218121298154</v>
          </cell>
          <cell r="K34">
            <v>12.7</v>
          </cell>
          <cell r="L34">
            <v>18</v>
          </cell>
          <cell r="M34">
            <v>15</v>
          </cell>
          <cell r="N34">
            <v>15</v>
          </cell>
          <cell r="T34">
            <v>0.15333333333333338</v>
          </cell>
          <cell r="U34" t="str">
            <v>Non Lessivable</v>
          </cell>
          <cell r="W34">
            <v>3.1902134283870969</v>
          </cell>
        </row>
        <row r="35">
          <cell r="A35" t="str">
            <v>PPR6A4HEJURL</v>
          </cell>
          <cell r="E35" t="str">
            <v>LOT 6 A4 PP DECORS HEJU RIVAGE LUNAIRE</v>
          </cell>
          <cell r="F35" t="str">
            <v>A4</v>
          </cell>
          <cell r="G35">
            <v>29.7</v>
          </cell>
          <cell r="H35">
            <v>21</v>
          </cell>
          <cell r="I35">
            <v>0.37422</v>
          </cell>
          <cell r="J35">
            <v>12.936218121298154</v>
          </cell>
          <cell r="K35">
            <v>12.7</v>
          </cell>
          <cell r="L35">
            <v>18</v>
          </cell>
          <cell r="M35">
            <v>15</v>
          </cell>
          <cell r="N35">
            <v>15</v>
          </cell>
          <cell r="T35">
            <v>0.15333333333333338</v>
          </cell>
          <cell r="U35" t="str">
            <v>Non Lessivable</v>
          </cell>
          <cell r="W35">
            <v>3.1902134283870969</v>
          </cell>
        </row>
        <row r="36">
          <cell r="Q36" t="str">
            <v>Marge sur Prix Public HT /m²</v>
          </cell>
          <cell r="T36">
            <v>0.71</v>
          </cell>
        </row>
        <row r="37">
          <cell r="A37" t="str">
            <v>REF Y2</v>
          </cell>
          <cell r="B37" t="str">
            <v>RÉFÉRENCE</v>
          </cell>
          <cell r="C37" t="str">
            <v>REF PP</v>
          </cell>
          <cell r="D37" t="str">
            <v>NOM</v>
          </cell>
          <cell r="E37" t="str">
            <v>LIBELLE PRODUIT</v>
          </cell>
          <cell r="F37" t="str">
            <v>FORMAT</v>
          </cell>
          <cell r="G37" t="str">
            <v>HAUTEURS / LONGUEURS CM</v>
          </cell>
          <cell r="H37" t="str">
            <v>LARGEURS CM</v>
          </cell>
          <cell r="I37" t="str">
            <v>surface m²</v>
          </cell>
          <cell r="J37" t="str">
            <v>Prix achat m²</v>
          </cell>
          <cell r="K37" t="str">
            <v>Prix achat Ressource modèle HT</v>
          </cell>
          <cell r="L37" t="str">
            <v>PRIX Public TTC</v>
          </cell>
          <cell r="M37" t="str">
            <v>PRIX Public HT</v>
          </cell>
          <cell r="N37" t="str">
            <v>Prix achat distributeur HT</v>
          </cell>
          <cell r="P37" t="str">
            <v>Prix Public par m² ttc</v>
          </cell>
          <cell r="Q37" t="str">
            <v>Prix Public m² HT</v>
          </cell>
          <cell r="R37" t="str">
            <v>Prix achat distributeur m² HT</v>
          </cell>
          <cell r="S37" t="str">
            <v>Marge Net Ressource via distributeur</v>
          </cell>
          <cell r="T37" t="str">
            <v>Marge Net Ressource Direct</v>
          </cell>
          <cell r="U37" t="str">
            <v>QUALITE</v>
          </cell>
          <cell r="V37" t="str">
            <v>COLLECTION</v>
          </cell>
          <cell r="W37" t="str">
            <v>CST</v>
          </cell>
        </row>
        <row r="38">
          <cell r="A38" t="str">
            <v>PPRMCTP01L</v>
          </cell>
          <cell r="B38" t="str">
            <v>CTP01</v>
          </cell>
          <cell r="C38" t="str">
            <v>CTP01</v>
          </cell>
          <cell r="D38" t="str">
            <v>Contemplation Bleu</v>
          </cell>
          <cell r="E38" t="str">
            <v>Contemplation Bleu - LE - LESSIVABLE</v>
          </cell>
          <cell r="F38" t="str">
            <v>LE</v>
          </cell>
          <cell r="G38">
            <v>300</v>
          </cell>
          <cell r="H38">
            <v>70</v>
          </cell>
          <cell r="I38">
            <v>2.1</v>
          </cell>
          <cell r="J38">
            <v>13.85</v>
          </cell>
          <cell r="K38">
            <v>29.085000000000001</v>
          </cell>
          <cell r="L38">
            <v>120</v>
          </cell>
          <cell r="M38">
            <v>100</v>
          </cell>
          <cell r="N38">
            <v>50</v>
          </cell>
          <cell r="P38">
            <v>57.142857142857139</v>
          </cell>
          <cell r="Q38">
            <v>47.758620689655167</v>
          </cell>
          <cell r="R38">
            <v>23.879310344827584</v>
          </cell>
          <cell r="S38">
            <v>0.41999999999999993</v>
          </cell>
          <cell r="T38">
            <v>0.71</v>
          </cell>
          <cell r="U38" t="str">
            <v>Lessivable</v>
          </cell>
          <cell r="V38" t="str">
            <v>Madi</v>
          </cell>
          <cell r="W38">
            <v>9.1249677419354835</v>
          </cell>
        </row>
        <row r="39">
          <cell r="A39" t="str">
            <v>PPRMCTP02L</v>
          </cell>
          <cell r="B39" t="str">
            <v>CTP02</v>
          </cell>
          <cell r="C39" t="str">
            <v>CTP02</v>
          </cell>
          <cell r="D39" t="str">
            <v>Contemplation Crème</v>
          </cell>
          <cell r="E39" t="str">
            <v>Contemplation Crème - LE - LESSIVABLE</v>
          </cell>
          <cell r="F39" t="str">
            <v>LE</v>
          </cell>
          <cell r="G39">
            <v>300</v>
          </cell>
          <cell r="H39">
            <v>70</v>
          </cell>
          <cell r="I39">
            <v>2.1</v>
          </cell>
          <cell r="J39">
            <v>13.85</v>
          </cell>
          <cell r="K39">
            <v>29.085000000000001</v>
          </cell>
          <cell r="L39">
            <v>120</v>
          </cell>
          <cell r="M39">
            <v>100</v>
          </cell>
          <cell r="N39">
            <v>50</v>
          </cell>
          <cell r="P39">
            <v>57.142857142857139</v>
          </cell>
          <cell r="Q39">
            <v>47.758620689655167</v>
          </cell>
          <cell r="R39">
            <v>23.879310344827584</v>
          </cell>
          <cell r="S39">
            <v>0.41999999999999993</v>
          </cell>
          <cell r="T39">
            <v>0.71</v>
          </cell>
          <cell r="U39" t="str">
            <v>Lessivable</v>
          </cell>
          <cell r="V39" t="str">
            <v>Madi</v>
          </cell>
          <cell r="W39">
            <v>9.1249677419354835</v>
          </cell>
        </row>
        <row r="40">
          <cell r="A40" t="str">
            <v>PPRMCTP03L</v>
          </cell>
          <cell r="B40" t="str">
            <v>CTP03</v>
          </cell>
          <cell r="C40" t="str">
            <v>CTP03</v>
          </cell>
          <cell r="D40" t="str">
            <v>Contemplation Terracotta</v>
          </cell>
          <cell r="E40" t="str">
            <v>Contemplation Terracotta - LE - LESSIVABLE</v>
          </cell>
          <cell r="F40" t="str">
            <v>LE</v>
          </cell>
          <cell r="G40">
            <v>300</v>
          </cell>
          <cell r="H40">
            <v>70</v>
          </cell>
          <cell r="I40">
            <v>2.1</v>
          </cell>
          <cell r="J40">
            <v>13.85</v>
          </cell>
          <cell r="K40">
            <v>29.085000000000001</v>
          </cell>
          <cell r="L40">
            <v>120</v>
          </cell>
          <cell r="M40">
            <v>100</v>
          </cell>
          <cell r="N40">
            <v>50</v>
          </cell>
          <cell r="P40">
            <v>57.142857142857139</v>
          </cell>
          <cell r="Q40">
            <v>47.758620689655167</v>
          </cell>
          <cell r="R40">
            <v>23.879310344827584</v>
          </cell>
          <cell r="S40">
            <v>0.41999999999999993</v>
          </cell>
          <cell r="T40">
            <v>0.71</v>
          </cell>
          <cell r="U40" t="str">
            <v>Lessivable</v>
          </cell>
          <cell r="V40" t="str">
            <v>Madi</v>
          </cell>
          <cell r="W40">
            <v>9.1249677419354835</v>
          </cell>
        </row>
        <row r="41">
          <cell r="A41" t="str">
            <v>PPRMPICTO01L</v>
          </cell>
          <cell r="B41" t="str">
            <v>PICTO01</v>
          </cell>
          <cell r="C41" t="str">
            <v>PICTO01</v>
          </cell>
          <cell r="D41" t="str">
            <v>Picto Cappuccino</v>
          </cell>
          <cell r="E41" t="str">
            <v>Picto Cappuccino - LE - LESSIVABLE</v>
          </cell>
          <cell r="F41" t="str">
            <v>LE</v>
          </cell>
          <cell r="G41">
            <v>300</v>
          </cell>
          <cell r="H41">
            <v>70</v>
          </cell>
          <cell r="I41">
            <v>2.1</v>
          </cell>
          <cell r="J41">
            <v>13.85</v>
          </cell>
          <cell r="K41">
            <v>29.085000000000001</v>
          </cell>
          <cell r="L41">
            <v>120</v>
          </cell>
          <cell r="M41">
            <v>100</v>
          </cell>
          <cell r="N41">
            <v>50</v>
          </cell>
          <cell r="P41">
            <v>57.142857142857139</v>
          </cell>
          <cell r="Q41">
            <v>47.758620689655167</v>
          </cell>
          <cell r="R41">
            <v>23.879310344827584</v>
          </cell>
          <cell r="S41">
            <v>0.41999999999999993</v>
          </cell>
          <cell r="T41">
            <v>0.71</v>
          </cell>
          <cell r="U41" t="str">
            <v>Lessivable</v>
          </cell>
          <cell r="V41" t="str">
            <v>Madi</v>
          </cell>
          <cell r="W41">
            <v>9.1249677419354835</v>
          </cell>
        </row>
        <row r="42">
          <cell r="A42" t="str">
            <v>PPRMPICTO02L</v>
          </cell>
          <cell r="B42" t="str">
            <v>PICTO02</v>
          </cell>
          <cell r="C42" t="str">
            <v>PICTO02</v>
          </cell>
          <cell r="D42" t="str">
            <v>Picto Crème</v>
          </cell>
          <cell r="E42" t="str">
            <v>Picto Crème - LE - LESSIVABLE</v>
          </cell>
          <cell r="F42" t="str">
            <v>LE</v>
          </cell>
          <cell r="G42">
            <v>300</v>
          </cell>
          <cell r="H42">
            <v>70</v>
          </cell>
          <cell r="I42">
            <v>2.1</v>
          </cell>
          <cell r="J42">
            <v>13.85</v>
          </cell>
          <cell r="K42">
            <v>29.085000000000001</v>
          </cell>
          <cell r="L42">
            <v>120</v>
          </cell>
          <cell r="M42">
            <v>100</v>
          </cell>
          <cell r="N42">
            <v>50</v>
          </cell>
          <cell r="P42">
            <v>57.142857142857139</v>
          </cell>
          <cell r="Q42">
            <v>47.758620689655167</v>
          </cell>
          <cell r="R42">
            <v>23.879310344827584</v>
          </cell>
          <cell r="S42">
            <v>0.41999999999999993</v>
          </cell>
          <cell r="T42">
            <v>0.71</v>
          </cell>
          <cell r="U42" t="str">
            <v>Lessivable</v>
          </cell>
          <cell r="V42" t="str">
            <v>Madi</v>
          </cell>
          <cell r="W42">
            <v>9.1249677419354835</v>
          </cell>
        </row>
        <row r="43">
          <cell r="A43" t="str">
            <v>PPRMPICTO03L</v>
          </cell>
          <cell r="B43" t="str">
            <v>PICTO03</v>
          </cell>
          <cell r="C43" t="str">
            <v>PICTO03</v>
          </cell>
          <cell r="D43" t="str">
            <v>Picro Ocre</v>
          </cell>
          <cell r="E43" t="str">
            <v>Picro Ocre - LE - LESSIVABLE</v>
          </cell>
          <cell r="F43" t="str">
            <v>LE</v>
          </cell>
          <cell r="G43">
            <v>300</v>
          </cell>
          <cell r="H43">
            <v>70</v>
          </cell>
          <cell r="I43">
            <v>2.1</v>
          </cell>
          <cell r="J43">
            <v>13.85</v>
          </cell>
          <cell r="K43">
            <v>29.085000000000001</v>
          </cell>
          <cell r="L43">
            <v>120</v>
          </cell>
          <cell r="M43">
            <v>100</v>
          </cell>
          <cell r="N43">
            <v>50</v>
          </cell>
          <cell r="P43">
            <v>57.142857142857139</v>
          </cell>
          <cell r="Q43">
            <v>47.758620689655167</v>
          </cell>
          <cell r="R43">
            <v>23.879310344827584</v>
          </cell>
          <cell r="S43">
            <v>0.41999999999999993</v>
          </cell>
          <cell r="T43">
            <v>0.71</v>
          </cell>
          <cell r="U43" t="str">
            <v>Lessivable</v>
          </cell>
          <cell r="V43" t="str">
            <v>Madi</v>
          </cell>
          <cell r="W43">
            <v>9.1249677419354835</v>
          </cell>
        </row>
        <row r="44">
          <cell r="A44" t="str">
            <v>PPRMEDAP01L</v>
          </cell>
          <cell r="B44" t="str">
            <v>EDAP01</v>
          </cell>
          <cell r="C44" t="str">
            <v>EDAP01</v>
          </cell>
          <cell r="D44" t="str">
            <v>Etat d'Ame Original</v>
          </cell>
          <cell r="E44" t="str">
            <v>Etat d'Ame Original - Petite échelle - LE - LESSIVABLE</v>
          </cell>
          <cell r="F44" t="str">
            <v>LE</v>
          </cell>
          <cell r="G44">
            <v>250</v>
          </cell>
          <cell r="H44">
            <v>70</v>
          </cell>
          <cell r="I44">
            <v>1.75</v>
          </cell>
          <cell r="J44">
            <v>13.85</v>
          </cell>
          <cell r="K44">
            <v>24.237500000000001</v>
          </cell>
          <cell r="L44">
            <v>100</v>
          </cell>
          <cell r="M44">
            <v>83.333333333333343</v>
          </cell>
          <cell r="N44">
            <v>41.666666666666671</v>
          </cell>
          <cell r="P44">
            <v>57.142857142857146</v>
          </cell>
          <cell r="Q44">
            <v>47.758620689655167</v>
          </cell>
          <cell r="R44">
            <v>23.879310344827584</v>
          </cell>
          <cell r="S44">
            <v>0.41999999999999993</v>
          </cell>
          <cell r="T44">
            <v>0.71</v>
          </cell>
          <cell r="U44" t="str">
            <v>Lessivable</v>
          </cell>
          <cell r="V44" t="str">
            <v>Madi</v>
          </cell>
          <cell r="W44">
            <v>9.1249677419354835</v>
          </cell>
        </row>
        <row r="45">
          <cell r="A45" t="str">
            <v>PPRMEDAP02L</v>
          </cell>
          <cell r="B45" t="str">
            <v>EDAP02</v>
          </cell>
          <cell r="C45" t="str">
            <v>EDAP02</v>
          </cell>
          <cell r="D45" t="str">
            <v>Etat d'Ame Bleu</v>
          </cell>
          <cell r="E45" t="str">
            <v>Etat d'Ame Bleu - Petite échelle - LE - LESSIVABLE</v>
          </cell>
          <cell r="F45" t="str">
            <v>LE</v>
          </cell>
          <cell r="G45">
            <v>250</v>
          </cell>
          <cell r="H45">
            <v>70</v>
          </cell>
          <cell r="I45">
            <v>1.75</v>
          </cell>
          <cell r="J45">
            <v>13.85</v>
          </cell>
          <cell r="K45">
            <v>24.237500000000001</v>
          </cell>
          <cell r="L45">
            <v>100</v>
          </cell>
          <cell r="M45">
            <v>83.333333333333343</v>
          </cell>
          <cell r="N45">
            <v>41.666666666666671</v>
          </cell>
          <cell r="P45">
            <v>57.142857142857146</v>
          </cell>
          <cell r="Q45">
            <v>47.758620689655167</v>
          </cell>
          <cell r="R45">
            <v>23.879310344827584</v>
          </cell>
          <cell r="S45">
            <v>0.41999999999999993</v>
          </cell>
          <cell r="T45">
            <v>0.71</v>
          </cell>
          <cell r="U45" t="str">
            <v>Lessivable</v>
          </cell>
          <cell r="V45" t="str">
            <v>Madi</v>
          </cell>
          <cell r="W45">
            <v>9.1249677419354835</v>
          </cell>
        </row>
        <row r="46">
          <cell r="A46" t="str">
            <v>PPRMEDAP03L</v>
          </cell>
          <cell r="B46" t="str">
            <v>EDAP03</v>
          </cell>
          <cell r="C46" t="str">
            <v>EDAP03</v>
          </cell>
          <cell r="D46" t="str">
            <v>Etat d'Ame Vert</v>
          </cell>
          <cell r="E46" t="str">
            <v>Etat d'Ame Vert - Petite échelle - LE - LESSIVABLE</v>
          </cell>
          <cell r="F46" t="str">
            <v>LE</v>
          </cell>
          <cell r="G46">
            <v>250</v>
          </cell>
          <cell r="H46">
            <v>70</v>
          </cell>
          <cell r="I46">
            <v>1.75</v>
          </cell>
          <cell r="J46">
            <v>13.85</v>
          </cell>
          <cell r="K46">
            <v>24.237500000000001</v>
          </cell>
          <cell r="L46">
            <v>100</v>
          </cell>
          <cell r="M46">
            <v>83.333333333333343</v>
          </cell>
          <cell r="N46">
            <v>41.666666666666671</v>
          </cell>
          <cell r="P46">
            <v>57.142857142857146</v>
          </cell>
          <cell r="Q46">
            <v>47.758620689655167</v>
          </cell>
          <cell r="R46">
            <v>23.879310344827584</v>
          </cell>
          <cell r="S46">
            <v>0.41999999999999993</v>
          </cell>
          <cell r="T46">
            <v>0.71</v>
          </cell>
          <cell r="U46" t="str">
            <v>Lessivable</v>
          </cell>
          <cell r="V46" t="str">
            <v>Madi</v>
          </cell>
          <cell r="W46">
            <v>9.1249677419354835</v>
          </cell>
        </row>
        <row r="47">
          <cell r="A47" t="str">
            <v>PPRMEDAPA01L</v>
          </cell>
          <cell r="B47" t="str">
            <v>EDAP01</v>
          </cell>
          <cell r="C47" t="str">
            <v>EDAP01</v>
          </cell>
          <cell r="D47" t="str">
            <v>Etat d'Ame Original</v>
          </cell>
          <cell r="E47" t="str">
            <v>Etat d'Ame Original - Petite échelle - PANORAMA - LESSIVABLE</v>
          </cell>
          <cell r="F47" t="str">
            <v>PANORAMA</v>
          </cell>
          <cell r="G47">
            <v>250</v>
          </cell>
          <cell r="H47">
            <v>350</v>
          </cell>
          <cell r="I47">
            <v>8.75</v>
          </cell>
          <cell r="J47">
            <v>13.85</v>
          </cell>
          <cell r="K47">
            <v>121.1875</v>
          </cell>
          <cell r="L47">
            <v>501</v>
          </cell>
          <cell r="M47">
            <v>417.5</v>
          </cell>
          <cell r="N47">
            <v>208.75</v>
          </cell>
          <cell r="P47">
            <v>57.25714285714286</v>
          </cell>
          <cell r="Q47">
            <v>47.758620689655167</v>
          </cell>
          <cell r="R47">
            <v>23.879310344827584</v>
          </cell>
          <cell r="S47">
            <v>0.41999999999999993</v>
          </cell>
          <cell r="T47">
            <v>0.71</v>
          </cell>
          <cell r="U47" t="str">
            <v>Lessivable</v>
          </cell>
          <cell r="V47" t="str">
            <v>Madi</v>
          </cell>
          <cell r="W47">
            <v>9.1249677419354835</v>
          </cell>
        </row>
        <row r="48">
          <cell r="A48" t="str">
            <v>PPRMEDAPA02L</v>
          </cell>
          <cell r="B48" t="str">
            <v>EDAP02</v>
          </cell>
          <cell r="C48" t="str">
            <v>EDAP02</v>
          </cell>
          <cell r="D48" t="str">
            <v>Etat d'Ame Bleu</v>
          </cell>
          <cell r="E48" t="str">
            <v>Etat d'Ame Bleu - Petite échelle - PANORAMA - LESSIVABLE</v>
          </cell>
          <cell r="F48" t="str">
            <v>PANORAMA</v>
          </cell>
          <cell r="G48">
            <v>250</v>
          </cell>
          <cell r="H48">
            <v>350</v>
          </cell>
          <cell r="I48">
            <v>8.75</v>
          </cell>
          <cell r="J48">
            <v>13.85</v>
          </cell>
          <cell r="K48">
            <v>121.1875</v>
          </cell>
          <cell r="L48">
            <v>501</v>
          </cell>
          <cell r="M48">
            <v>417.5</v>
          </cell>
          <cell r="N48">
            <v>208.75</v>
          </cell>
          <cell r="P48">
            <v>57.25714285714286</v>
          </cell>
          <cell r="Q48">
            <v>47.758620689655167</v>
          </cell>
          <cell r="R48">
            <v>23.879310344827584</v>
          </cell>
          <cell r="S48">
            <v>0.41999999999999993</v>
          </cell>
          <cell r="T48">
            <v>0.71</v>
          </cell>
          <cell r="U48" t="str">
            <v>Lessivable</v>
          </cell>
          <cell r="V48" t="str">
            <v>Madi</v>
          </cell>
          <cell r="W48">
            <v>9.1249677419354835</v>
          </cell>
        </row>
        <row r="49">
          <cell r="A49" t="str">
            <v>PPRMEDAPA03L</v>
          </cell>
          <cell r="B49" t="str">
            <v>EDAP03</v>
          </cell>
          <cell r="C49" t="str">
            <v>EDAP03</v>
          </cell>
          <cell r="D49" t="str">
            <v>Etat d'Ame Vert</v>
          </cell>
          <cell r="E49" t="str">
            <v>Etat d'Ame Vert - Petite échelle - PANORAMA - LESSIVABLE</v>
          </cell>
          <cell r="F49" t="str">
            <v>PANORAMA</v>
          </cell>
          <cell r="G49">
            <v>250</v>
          </cell>
          <cell r="H49">
            <v>350</v>
          </cell>
          <cell r="I49">
            <v>8.75</v>
          </cell>
          <cell r="J49">
            <v>13.85</v>
          </cell>
          <cell r="K49">
            <v>121.1875</v>
          </cell>
          <cell r="L49">
            <v>501</v>
          </cell>
          <cell r="M49">
            <v>417.5</v>
          </cell>
          <cell r="N49">
            <v>208.75</v>
          </cell>
          <cell r="P49">
            <v>57.25714285714286</v>
          </cell>
          <cell r="Q49">
            <v>47.758620689655167</v>
          </cell>
          <cell r="R49">
            <v>23.879310344827584</v>
          </cell>
          <cell r="S49">
            <v>0.41999999999999993</v>
          </cell>
          <cell r="T49">
            <v>0.71</v>
          </cell>
          <cell r="U49" t="str">
            <v>Lessivable</v>
          </cell>
          <cell r="V49" t="str">
            <v>Madi</v>
          </cell>
          <cell r="W49">
            <v>9.1249677419354835</v>
          </cell>
        </row>
        <row r="50">
          <cell r="A50" t="str">
            <v>PPRMEDAG01L</v>
          </cell>
          <cell r="B50" t="str">
            <v>EDAG01</v>
          </cell>
          <cell r="C50" t="str">
            <v>EDAG01</v>
          </cell>
          <cell r="D50" t="str">
            <v>Etat d'Ame Original</v>
          </cell>
          <cell r="E50" t="str">
            <v>Etat d'Ame Original - Grande échelle - LE - LESSIVABLE</v>
          </cell>
          <cell r="F50" t="str">
            <v>LE</v>
          </cell>
          <cell r="G50">
            <v>300</v>
          </cell>
          <cell r="H50">
            <v>70</v>
          </cell>
          <cell r="I50">
            <v>2.1</v>
          </cell>
          <cell r="J50">
            <v>13.85</v>
          </cell>
          <cell r="K50">
            <v>29.085000000000001</v>
          </cell>
          <cell r="L50">
            <v>120</v>
          </cell>
          <cell r="M50">
            <v>100</v>
          </cell>
          <cell r="N50">
            <v>50</v>
          </cell>
          <cell r="P50">
            <v>57.142857142857139</v>
          </cell>
          <cell r="Q50">
            <v>47.758620689655167</v>
          </cell>
          <cell r="R50">
            <v>23.879310344827584</v>
          </cell>
          <cell r="S50">
            <v>0.41999999999999993</v>
          </cell>
          <cell r="T50">
            <v>0.71</v>
          </cell>
          <cell r="U50" t="str">
            <v>Lessivable</v>
          </cell>
          <cell r="V50" t="str">
            <v>Madi</v>
          </cell>
          <cell r="W50">
            <v>9.1249677419354835</v>
          </cell>
        </row>
        <row r="51">
          <cell r="A51" t="str">
            <v>PPRMEDAG02L</v>
          </cell>
          <cell r="B51" t="str">
            <v>EDAG02</v>
          </cell>
          <cell r="C51" t="str">
            <v>EDAG02</v>
          </cell>
          <cell r="D51" t="str">
            <v>Etat d'Ame Bleu</v>
          </cell>
          <cell r="E51" t="str">
            <v>Etat d'Ame Bleu -  Grande échelle - LE - LESSIVABLE</v>
          </cell>
          <cell r="F51" t="str">
            <v>LE</v>
          </cell>
          <cell r="G51">
            <v>300</v>
          </cell>
          <cell r="H51">
            <v>70</v>
          </cell>
          <cell r="I51">
            <v>2.1</v>
          </cell>
          <cell r="J51">
            <v>13.85</v>
          </cell>
          <cell r="K51">
            <v>29.085000000000001</v>
          </cell>
          <cell r="L51">
            <v>120</v>
          </cell>
          <cell r="M51">
            <v>100</v>
          </cell>
          <cell r="N51">
            <v>50</v>
          </cell>
          <cell r="P51">
            <v>57.142857142857139</v>
          </cell>
          <cell r="Q51">
            <v>47.758620689655167</v>
          </cell>
          <cell r="R51">
            <v>23.879310344827584</v>
          </cell>
          <cell r="S51">
            <v>0.41999999999999993</v>
          </cell>
          <cell r="T51">
            <v>0.71</v>
          </cell>
          <cell r="U51" t="str">
            <v>Lessivable</v>
          </cell>
          <cell r="V51" t="str">
            <v>Madi</v>
          </cell>
          <cell r="W51">
            <v>9.1249677419354835</v>
          </cell>
        </row>
        <row r="52">
          <cell r="A52" t="str">
            <v>PPRMEDAG03L</v>
          </cell>
          <cell r="B52" t="str">
            <v>EDAG03</v>
          </cell>
          <cell r="C52" t="str">
            <v>EDAG03</v>
          </cell>
          <cell r="D52" t="str">
            <v>Etat d'Ame Vert</v>
          </cell>
          <cell r="E52" t="str">
            <v>Etat d'Ame Vert -  Grande échelle - LE - LESSIVABLE</v>
          </cell>
          <cell r="F52" t="str">
            <v>LE</v>
          </cell>
          <cell r="G52">
            <v>300</v>
          </cell>
          <cell r="H52">
            <v>70</v>
          </cell>
          <cell r="I52">
            <v>2.1</v>
          </cell>
          <cell r="J52">
            <v>13.85</v>
          </cell>
          <cell r="K52">
            <v>29.085000000000001</v>
          </cell>
          <cell r="L52">
            <v>120</v>
          </cell>
          <cell r="M52">
            <v>100</v>
          </cell>
          <cell r="N52">
            <v>50</v>
          </cell>
          <cell r="P52">
            <v>57.142857142857139</v>
          </cell>
          <cell r="Q52">
            <v>47.758620689655167</v>
          </cell>
          <cell r="R52">
            <v>23.879310344827584</v>
          </cell>
          <cell r="S52">
            <v>0.41999999999999993</v>
          </cell>
          <cell r="T52">
            <v>0.71</v>
          </cell>
          <cell r="U52" t="str">
            <v>Lessivable</v>
          </cell>
          <cell r="V52" t="str">
            <v>Madi</v>
          </cell>
          <cell r="W52">
            <v>9.1249677419354835</v>
          </cell>
        </row>
        <row r="53">
          <cell r="A53" t="str">
            <v>PPRMEDAGA01L</v>
          </cell>
          <cell r="B53" t="str">
            <v>EDAG01</v>
          </cell>
          <cell r="C53" t="str">
            <v>EDAG01</v>
          </cell>
          <cell r="D53" t="str">
            <v>Etat d'Ame Original</v>
          </cell>
          <cell r="E53" t="str">
            <v>Etat d'Ame Original -  Grande échelle - PANORAMA - LESSIVABLE</v>
          </cell>
          <cell r="F53" t="str">
            <v>PANORAMA</v>
          </cell>
          <cell r="G53">
            <v>300</v>
          </cell>
          <cell r="H53">
            <v>490</v>
          </cell>
          <cell r="I53">
            <v>14.7</v>
          </cell>
          <cell r="J53">
            <v>13.85</v>
          </cell>
          <cell r="K53">
            <v>203.595</v>
          </cell>
          <cell r="L53">
            <v>842</v>
          </cell>
          <cell r="M53">
            <v>701.66666666666674</v>
          </cell>
          <cell r="N53">
            <v>350.83333333333337</v>
          </cell>
          <cell r="P53">
            <v>57.278911564625851</v>
          </cell>
          <cell r="Q53">
            <v>47.758620689655167</v>
          </cell>
          <cell r="R53">
            <v>23.879310344827584</v>
          </cell>
          <cell r="S53">
            <v>0.41999999999999993</v>
          </cell>
          <cell r="T53">
            <v>0.71</v>
          </cell>
          <cell r="U53" t="str">
            <v>Lessivable</v>
          </cell>
          <cell r="V53" t="str">
            <v>Madi</v>
          </cell>
          <cell r="W53">
            <v>9.1249677419354835</v>
          </cell>
        </row>
        <row r="54">
          <cell r="A54" t="str">
            <v>PPRMEDAGA02L</v>
          </cell>
          <cell r="B54" t="str">
            <v>EDAG02</v>
          </cell>
          <cell r="C54" t="str">
            <v>EDAG02</v>
          </cell>
          <cell r="D54" t="str">
            <v>Etat d'Ame Bleu</v>
          </cell>
          <cell r="E54" t="str">
            <v>Etat d'Ame Bleu -  Grande échelle - PANORAMA - LESSIVABLE</v>
          </cell>
          <cell r="F54" t="str">
            <v>PANORAMA</v>
          </cell>
          <cell r="G54">
            <v>300</v>
          </cell>
          <cell r="H54">
            <v>490</v>
          </cell>
          <cell r="I54">
            <v>14.7</v>
          </cell>
          <cell r="J54">
            <v>13.85</v>
          </cell>
          <cell r="K54">
            <v>203.595</v>
          </cell>
          <cell r="L54">
            <v>842</v>
          </cell>
          <cell r="M54">
            <v>701.66666666666674</v>
          </cell>
          <cell r="N54">
            <v>350.83333333333337</v>
          </cell>
          <cell r="P54">
            <v>57.278911564625851</v>
          </cell>
          <cell r="Q54">
            <v>47.758620689655167</v>
          </cell>
          <cell r="R54">
            <v>23.879310344827584</v>
          </cell>
          <cell r="S54">
            <v>0.41999999999999993</v>
          </cell>
          <cell r="T54">
            <v>0.71</v>
          </cell>
          <cell r="U54" t="str">
            <v>Lessivable</v>
          </cell>
          <cell r="V54" t="str">
            <v>Madi</v>
          </cell>
          <cell r="W54">
            <v>9.1249677419354835</v>
          </cell>
        </row>
        <row r="55">
          <cell r="A55" t="str">
            <v>PPRMEDAGA03L</v>
          </cell>
          <cell r="B55" t="str">
            <v>EDAG03</v>
          </cell>
          <cell r="C55" t="str">
            <v>EDAG03</v>
          </cell>
          <cell r="D55" t="str">
            <v>Etat d'Ame Vert</v>
          </cell>
          <cell r="E55" t="str">
            <v>Etat d'Ame Vert -  Grande échelle - PANORAMA - LESSIVABLE</v>
          </cell>
          <cell r="F55" t="str">
            <v>PANORAMA</v>
          </cell>
          <cell r="G55">
            <v>300</v>
          </cell>
          <cell r="H55">
            <v>490</v>
          </cell>
          <cell r="I55">
            <v>14.7</v>
          </cell>
          <cell r="J55">
            <v>13.85</v>
          </cell>
          <cell r="K55">
            <v>203.595</v>
          </cell>
          <cell r="L55">
            <v>842</v>
          </cell>
          <cell r="M55">
            <v>701.66666666666674</v>
          </cell>
          <cell r="N55">
            <v>350.83333333333337</v>
          </cell>
          <cell r="P55">
            <v>57.278911564625851</v>
          </cell>
          <cell r="Q55">
            <v>47.758620689655167</v>
          </cell>
          <cell r="R55">
            <v>23.879310344827584</v>
          </cell>
          <cell r="S55">
            <v>0.41999999999999993</v>
          </cell>
          <cell r="T55">
            <v>0.71</v>
          </cell>
          <cell r="U55" t="str">
            <v>Lessivable</v>
          </cell>
          <cell r="V55" t="str">
            <v>Madi</v>
          </cell>
          <cell r="W55">
            <v>9.1249677419354835</v>
          </cell>
        </row>
        <row r="57">
          <cell r="A57" t="str">
            <v>PPRA4MADIL </v>
          </cell>
          <cell r="E57" t="str">
            <v>A4 PAPIER PEINT MADI LESSIVABLE</v>
          </cell>
          <cell r="F57" t="str">
            <v>A4</v>
          </cell>
          <cell r="G57">
            <v>29.7</v>
          </cell>
          <cell r="H57">
            <v>21</v>
          </cell>
          <cell r="I57">
            <v>6.2369999999999995E-2</v>
          </cell>
          <cell r="J57">
            <v>13.85</v>
          </cell>
          <cell r="K57">
            <v>0.86382449999999988</v>
          </cell>
          <cell r="L57">
            <v>4</v>
          </cell>
          <cell r="M57">
            <v>3.3333333333333335</v>
          </cell>
          <cell r="N57">
            <v>3.3333333333333335</v>
          </cell>
          <cell r="T57">
            <v>0.74085265000000011</v>
          </cell>
          <cell r="U57" t="str">
            <v>Lessivable</v>
          </cell>
          <cell r="W57">
            <v>0.56912423806451606</v>
          </cell>
        </row>
        <row r="58">
          <cell r="A58" t="str">
            <v>PPRCOLLA4MADIL</v>
          </cell>
          <cell r="E58" t="str">
            <v>COLLECTION A4 PAPIER PEINT MADI LESSIVABLE</v>
          </cell>
          <cell r="K58">
            <v>8.24</v>
          </cell>
          <cell r="L58">
            <v>36</v>
          </cell>
          <cell r="M58">
            <v>30</v>
          </cell>
          <cell r="N58">
            <v>30</v>
          </cell>
        </row>
        <row r="63">
          <cell r="A63" t="str">
            <v>Antoinette Poisson</v>
          </cell>
        </row>
        <row r="64">
          <cell r="T64">
            <v>0.8</v>
          </cell>
          <cell r="X64">
            <v>0.1</v>
          </cell>
        </row>
        <row r="65">
          <cell r="A65" t="str">
            <v>REF Y2</v>
          </cell>
          <cell r="B65" t="str">
            <v>RÉFÉRENCE</v>
          </cell>
          <cell r="C65" t="str">
            <v>REF PP</v>
          </cell>
          <cell r="D65" t="str">
            <v>NOM</v>
          </cell>
          <cell r="E65" t="str">
            <v>LIBELLE PRODUIT</v>
          </cell>
          <cell r="F65" t="str">
            <v>FORMAT</v>
          </cell>
          <cell r="G65" t="str">
            <v>HAUTEURS / LONGUEURS CM</v>
          </cell>
          <cell r="H65" t="str">
            <v>LARGEURS CM</v>
          </cell>
          <cell r="I65" t="str">
            <v>surface m²</v>
          </cell>
          <cell r="J65" t="str">
            <v>Prix achat m²</v>
          </cell>
          <cell r="K65" t="str">
            <v>Prix achat Ressource modèle HT</v>
          </cell>
          <cell r="L65" t="str">
            <v>PRIX Public TTC</v>
          </cell>
          <cell r="M65" t="str">
            <v>PRIX Public HT</v>
          </cell>
          <cell r="N65" t="str">
            <v>Prix achat distributeur HT</v>
          </cell>
          <cell r="P65" t="str">
            <v>Prix Public par m² ttc</v>
          </cell>
          <cell r="Q65" t="str">
            <v>Prix Public m² HT</v>
          </cell>
          <cell r="R65" t="str">
            <v>Prix achat distributeur m² HT</v>
          </cell>
          <cell r="S65" t="str">
            <v>Marge Net Ressource via distributeur</v>
          </cell>
          <cell r="T65" t="str">
            <v>Marge Net Ressource Direct</v>
          </cell>
          <cell r="U65" t="str">
            <v>QUALITE</v>
          </cell>
          <cell r="V65" t="str">
            <v>COLLECTION</v>
          </cell>
          <cell r="W65" t="str">
            <v>CST</v>
          </cell>
          <cell r="X65" t="str">
            <v>Montant Rétroccétion</v>
          </cell>
          <cell r="Y65" t="str">
            <v>Marge Net Ressource après Rétro</v>
          </cell>
        </row>
        <row r="66">
          <cell r="A66" t="str">
            <v>PPRAPADVP01</v>
          </cell>
          <cell r="C66" t="str">
            <v>ADVP01</v>
          </cell>
          <cell r="D66" t="str">
            <v>Arbre de vie</v>
          </cell>
          <cell r="E66" t="str">
            <v>PP Arbre de vie - Petite échelle - ADVP01 - Lé</v>
          </cell>
          <cell r="F66" t="str">
            <v>Lé</v>
          </cell>
          <cell r="G66">
            <v>173</v>
          </cell>
          <cell r="H66">
            <v>127</v>
          </cell>
          <cell r="I66">
            <v>2.1970999999999998</v>
          </cell>
          <cell r="J66">
            <v>10.553820549219246</v>
          </cell>
          <cell r="K66">
            <v>23.187799128689605</v>
          </cell>
          <cell r="L66">
            <v>199</v>
          </cell>
          <cell r="M66">
            <v>165.83333333333334</v>
          </cell>
          <cell r="N66">
            <v>82.916666666666671</v>
          </cell>
          <cell r="P66">
            <v>90.573938373310284</v>
          </cell>
          <cell r="Q66">
            <v>75.47828197775857</v>
          </cell>
          <cell r="R66">
            <v>37.739140988879285</v>
          </cell>
          <cell r="S66">
            <v>0.72034815121178364</v>
          </cell>
          <cell r="T66">
            <v>0.86017407560589199</v>
          </cell>
          <cell r="U66" t="str">
            <v>DV150</v>
          </cell>
          <cell r="V66" t="str">
            <v>Antoinette Poisson</v>
          </cell>
          <cell r="W66">
            <v>6.9549677419354836</v>
          </cell>
          <cell r="X66">
            <v>16.583333333333336</v>
          </cell>
          <cell r="Y66">
            <v>0.7601740756058919</v>
          </cell>
        </row>
        <row r="67">
          <cell r="A67" t="str">
            <v>PPRAPADVP02</v>
          </cell>
          <cell r="C67" t="str">
            <v>ADVP02</v>
          </cell>
          <cell r="D67" t="str">
            <v>Arbre de vie</v>
          </cell>
          <cell r="E67" t="str">
            <v>PP Arbre de vie - Petite échelle - ADVP02 - Lé</v>
          </cell>
          <cell r="F67" t="str">
            <v>Lé</v>
          </cell>
          <cell r="G67">
            <v>173</v>
          </cell>
          <cell r="H67">
            <v>127</v>
          </cell>
          <cell r="I67">
            <v>2.1970999999999998</v>
          </cell>
          <cell r="J67">
            <v>10.553820549219246</v>
          </cell>
          <cell r="K67">
            <v>23.187799128689605</v>
          </cell>
          <cell r="L67">
            <v>199</v>
          </cell>
          <cell r="M67">
            <v>165.83333333333334</v>
          </cell>
          <cell r="N67">
            <v>82.916666666666671</v>
          </cell>
          <cell r="P67">
            <v>90.573938373310284</v>
          </cell>
          <cell r="Q67">
            <v>75.47828197775857</v>
          </cell>
          <cell r="R67">
            <v>37.739140988879285</v>
          </cell>
          <cell r="S67">
            <v>0.72034815121178364</v>
          </cell>
          <cell r="T67">
            <v>0.86017407560589199</v>
          </cell>
          <cell r="U67" t="str">
            <v>DV150</v>
          </cell>
          <cell r="V67" t="str">
            <v>Antoinette Poisson</v>
          </cell>
          <cell r="W67">
            <v>6.9549677419354836</v>
          </cell>
          <cell r="X67">
            <v>16.583333333333336</v>
          </cell>
          <cell r="Y67">
            <v>0.7601740756058919</v>
          </cell>
        </row>
        <row r="68">
          <cell r="A68" t="str">
            <v>PPRAPADVG01</v>
          </cell>
          <cell r="C68" t="str">
            <v>ADVG01</v>
          </cell>
          <cell r="D68" t="str">
            <v>Arbre de vie</v>
          </cell>
          <cell r="E68" t="str">
            <v>PP Arbre de vie - Grande échelle - ADVG01 (2 lés)</v>
          </cell>
          <cell r="F68" t="str">
            <v>Lé</v>
          </cell>
          <cell r="G68">
            <v>235.5</v>
          </cell>
          <cell r="H68">
            <v>173</v>
          </cell>
          <cell r="I68">
            <v>4.0741500000000004</v>
          </cell>
          <cell r="J68">
            <v>10.553820549219246</v>
          </cell>
          <cell r="K68">
            <v>42.997847990601592</v>
          </cell>
          <cell r="L68">
            <v>298</v>
          </cell>
          <cell r="M68">
            <v>248.33333333333334</v>
          </cell>
          <cell r="N68">
            <v>124.16666666666667</v>
          </cell>
          <cell r="P68">
            <v>73.144091405569256</v>
          </cell>
          <cell r="Q68">
            <v>60.953409504641051</v>
          </cell>
          <cell r="R68">
            <v>30.476704752320526</v>
          </cell>
          <cell r="S68">
            <v>0.6537086067871013</v>
          </cell>
          <cell r="T68">
            <v>0.82685430339355059</v>
          </cell>
          <cell r="U68" t="str">
            <v>DV150</v>
          </cell>
          <cell r="V68" t="str">
            <v>Antoinette Poisson</v>
          </cell>
          <cell r="W68">
            <v>6.9549677419354836</v>
          </cell>
          <cell r="X68">
            <v>24.833333333333336</v>
          </cell>
          <cell r="Y68">
            <v>0.72685430339355062</v>
          </cell>
        </row>
        <row r="69">
          <cell r="A69" t="str">
            <v>PPRAPADVG01-1</v>
          </cell>
          <cell r="C69" t="str">
            <v>ADVG01</v>
          </cell>
          <cell r="D69" t="str">
            <v>Arbre de vie</v>
          </cell>
          <cell r="E69" t="str">
            <v>PP Arbre de vie - Grande échelle - ADVG01 - Lé 1</v>
          </cell>
          <cell r="F69" t="str">
            <v>Lé</v>
          </cell>
          <cell r="G69">
            <v>235.5</v>
          </cell>
          <cell r="H69">
            <v>86.5</v>
          </cell>
          <cell r="I69">
            <v>2.0370750000000002</v>
          </cell>
          <cell r="J69">
            <v>10.553820549219246</v>
          </cell>
          <cell r="K69">
            <v>21.498923995300796</v>
          </cell>
          <cell r="L69">
            <v>149</v>
          </cell>
          <cell r="M69">
            <v>124.16666666666667</v>
          </cell>
          <cell r="N69">
            <v>62.083333333333336</v>
          </cell>
          <cell r="P69">
            <v>73.144091405569256</v>
          </cell>
          <cell r="Q69">
            <v>60.953409504641051</v>
          </cell>
          <cell r="R69">
            <v>30.476704752320526</v>
          </cell>
          <cell r="S69">
            <v>0.6537086067871013</v>
          </cell>
          <cell r="T69">
            <v>0.82685430339355059</v>
          </cell>
          <cell r="U69" t="str">
            <v>DV150</v>
          </cell>
          <cell r="V69" t="str">
            <v>Antoinette Poisson</v>
          </cell>
          <cell r="W69">
            <v>6.9549677419354836</v>
          </cell>
          <cell r="X69">
            <v>12.416666666666668</v>
          </cell>
          <cell r="Y69">
            <v>0.72685430339355062</v>
          </cell>
        </row>
        <row r="70">
          <cell r="A70" t="str">
            <v>PPRAPADVG01-2</v>
          </cell>
          <cell r="C70" t="str">
            <v>ADVG01</v>
          </cell>
          <cell r="D70" t="str">
            <v>Arbre de vie</v>
          </cell>
          <cell r="E70" t="str">
            <v>PP Arbre de vie - Grande échelle - ADVG01 - Lé 2</v>
          </cell>
          <cell r="F70" t="str">
            <v>Lé</v>
          </cell>
          <cell r="G70">
            <v>235.5</v>
          </cell>
          <cell r="H70">
            <v>86.5</v>
          </cell>
          <cell r="I70">
            <v>2.0370750000000002</v>
          </cell>
          <cell r="J70">
            <v>10.553820549219246</v>
          </cell>
          <cell r="K70">
            <v>21.498923995300796</v>
          </cell>
          <cell r="L70">
            <v>149</v>
          </cell>
          <cell r="M70">
            <v>124.16666666666667</v>
          </cell>
          <cell r="N70">
            <v>62.083333333333336</v>
          </cell>
          <cell r="P70">
            <v>73.144091405569256</v>
          </cell>
          <cell r="Q70">
            <v>60.953409504641051</v>
          </cell>
          <cell r="R70">
            <v>30.476704752320526</v>
          </cell>
          <cell r="S70">
            <v>0.6537086067871013</v>
          </cell>
          <cell r="T70">
            <v>0.82685430339355059</v>
          </cell>
          <cell r="U70" t="str">
            <v>DV150</v>
          </cell>
          <cell r="V70" t="str">
            <v>Antoinette Poisson</v>
          </cell>
          <cell r="W70">
            <v>6.9549677419354836</v>
          </cell>
          <cell r="X70">
            <v>12.416666666666668</v>
          </cell>
          <cell r="Y70">
            <v>0.72685430339355062</v>
          </cell>
        </row>
        <row r="71">
          <cell r="A71" t="str">
            <v>PPRAPADVG02</v>
          </cell>
          <cell r="C71" t="str">
            <v>ADVG02</v>
          </cell>
          <cell r="D71" t="str">
            <v>Arbre de vie</v>
          </cell>
          <cell r="E71" t="str">
            <v>PP Arbre de vie - Grande échelle - ADVG02 (2 lés)</v>
          </cell>
          <cell r="F71" t="str">
            <v>Lé</v>
          </cell>
          <cell r="G71">
            <v>235.5</v>
          </cell>
          <cell r="H71">
            <v>173</v>
          </cell>
          <cell r="I71">
            <v>4.0741500000000004</v>
          </cell>
          <cell r="J71">
            <v>10.553820549219246</v>
          </cell>
          <cell r="K71">
            <v>42.997847990601592</v>
          </cell>
          <cell r="L71">
            <v>298</v>
          </cell>
          <cell r="M71">
            <v>248.33333333333334</v>
          </cell>
          <cell r="N71">
            <v>124.16666666666667</v>
          </cell>
          <cell r="P71">
            <v>73.144091405569256</v>
          </cell>
          <cell r="Q71">
            <v>60.953409504641051</v>
          </cell>
          <cell r="R71">
            <v>30.476704752320526</v>
          </cell>
          <cell r="S71">
            <v>0.6537086067871013</v>
          </cell>
          <cell r="T71">
            <v>0.82685430339355059</v>
          </cell>
          <cell r="U71" t="str">
            <v>DV150</v>
          </cell>
          <cell r="V71" t="str">
            <v>Antoinette Poisson</v>
          </cell>
          <cell r="W71">
            <v>6.9549677419354836</v>
          </cell>
          <cell r="X71">
            <v>24.833333333333336</v>
          </cell>
          <cell r="Y71">
            <v>0.72685430339355062</v>
          </cell>
        </row>
        <row r="72">
          <cell r="A72" t="str">
            <v>PPRAPADVG02-1</v>
          </cell>
          <cell r="C72" t="str">
            <v>ADVG02</v>
          </cell>
          <cell r="D72" t="str">
            <v>Arbre de vie</v>
          </cell>
          <cell r="E72" t="str">
            <v>PP Arbre de vie - Grande échelle - ADVG02 - Lé 1</v>
          </cell>
          <cell r="F72" t="str">
            <v>Lé</v>
          </cell>
          <cell r="G72">
            <v>235.5</v>
          </cell>
          <cell r="H72">
            <v>86.5</v>
          </cell>
          <cell r="I72">
            <v>2.0370750000000002</v>
          </cell>
          <cell r="J72">
            <v>10.553820549219246</v>
          </cell>
          <cell r="K72">
            <v>21.498923995300796</v>
          </cell>
          <cell r="L72">
            <v>149</v>
          </cell>
          <cell r="M72">
            <v>124.16666666666667</v>
          </cell>
          <cell r="N72">
            <v>62.083333333333336</v>
          </cell>
          <cell r="P72">
            <v>73.144091405569256</v>
          </cell>
          <cell r="Q72">
            <v>60.953409504641051</v>
          </cell>
          <cell r="R72">
            <v>30.476704752320526</v>
          </cell>
          <cell r="S72">
            <v>0.6537086067871013</v>
          </cell>
          <cell r="T72">
            <v>0.82685430339355059</v>
          </cell>
          <cell r="U72" t="str">
            <v>DV150</v>
          </cell>
          <cell r="V72" t="str">
            <v>Antoinette Poisson</v>
          </cell>
          <cell r="W72">
            <v>6.9549677419354836</v>
          </cell>
          <cell r="X72">
            <v>12.416666666666668</v>
          </cell>
          <cell r="Y72">
            <v>0.72685430339355062</v>
          </cell>
        </row>
        <row r="73">
          <cell r="A73" t="str">
            <v>PPRAPADVG02-2</v>
          </cell>
          <cell r="C73" t="str">
            <v>ADVG02</v>
          </cell>
          <cell r="D73" t="str">
            <v>Arbre de vie</v>
          </cell>
          <cell r="E73" t="str">
            <v>PP Arbre de vie - Grande échelle - ADVG02 - Lé 2</v>
          </cell>
          <cell r="F73" t="str">
            <v>Lé</v>
          </cell>
          <cell r="G73">
            <v>235.5</v>
          </cell>
          <cell r="H73">
            <v>86.5</v>
          </cell>
          <cell r="I73">
            <v>2.0370750000000002</v>
          </cell>
          <cell r="J73">
            <v>10.553820549219246</v>
          </cell>
          <cell r="K73">
            <v>21.498923995300796</v>
          </cell>
          <cell r="L73">
            <v>149</v>
          </cell>
          <cell r="M73">
            <v>124.16666666666667</v>
          </cell>
          <cell r="N73">
            <v>62.083333333333336</v>
          </cell>
          <cell r="P73">
            <v>73.144091405569256</v>
          </cell>
          <cell r="Q73">
            <v>60.953409504641051</v>
          </cell>
          <cell r="R73">
            <v>30.476704752320526</v>
          </cell>
          <cell r="S73">
            <v>0.6537086067871013</v>
          </cell>
          <cell r="T73">
            <v>0.82685430339355059</v>
          </cell>
          <cell r="U73" t="str">
            <v>DV150</v>
          </cell>
          <cell r="V73" t="str">
            <v>Antoinette Poisson</v>
          </cell>
          <cell r="W73">
            <v>6.9549677419354836</v>
          </cell>
          <cell r="X73">
            <v>12.416666666666668</v>
          </cell>
          <cell r="Y73">
            <v>0.72685430339355062</v>
          </cell>
        </row>
        <row r="74">
          <cell r="A74" t="str">
            <v>PPRAPCDF01</v>
          </cell>
          <cell r="C74" t="str">
            <v>CDF01</v>
          </cell>
          <cell r="D74" t="str">
            <v>Collines de fleurs</v>
          </cell>
          <cell r="E74" t="str">
            <v>PP Collines de fleurs - CDF01 - Rouleau</v>
          </cell>
          <cell r="F74" t="str">
            <v>Rouleau</v>
          </cell>
          <cell r="G74">
            <v>1000</v>
          </cell>
          <cell r="H74">
            <v>70</v>
          </cell>
          <cell r="I74">
            <v>7</v>
          </cell>
          <cell r="J74">
            <v>10.553820549219246</v>
          </cell>
          <cell r="K74">
            <v>73.87674384453473</v>
          </cell>
          <cell r="L74">
            <v>449</v>
          </cell>
          <cell r="M74">
            <v>374.16666666666669</v>
          </cell>
          <cell r="N74">
            <v>187.08333333333334</v>
          </cell>
          <cell r="P74">
            <v>64.142857142857139</v>
          </cell>
          <cell r="Q74">
            <v>53.452380952380949</v>
          </cell>
          <cell r="R74">
            <v>26.726190476190474</v>
          </cell>
          <cell r="S74">
            <v>0.60511317321406832</v>
          </cell>
          <cell r="T74">
            <v>0.80255658660703411</v>
          </cell>
          <cell r="U74" t="str">
            <v>DV150</v>
          </cell>
          <cell r="V74" t="str">
            <v>Antoinette Poisson</v>
          </cell>
          <cell r="W74">
            <v>6.9549677419354836</v>
          </cell>
          <cell r="X74">
            <v>37.416666666666671</v>
          </cell>
          <cell r="Y74">
            <v>0.70255658660703413</v>
          </cell>
        </row>
        <row r="75">
          <cell r="A75" t="str">
            <v>PPRAPCDF02</v>
          </cell>
          <cell r="C75" t="str">
            <v>CDF02</v>
          </cell>
          <cell r="D75" t="str">
            <v>Collines de fleurs</v>
          </cell>
          <cell r="E75" t="str">
            <v>PP Collines de fleurs - CDF02 - Rouleau</v>
          </cell>
          <cell r="F75" t="str">
            <v>Rouleau</v>
          </cell>
          <cell r="G75">
            <v>1000</v>
          </cell>
          <cell r="H75">
            <v>70</v>
          </cell>
          <cell r="I75">
            <v>7</v>
          </cell>
          <cell r="J75">
            <v>10.553820549219246</v>
          </cell>
          <cell r="K75">
            <v>73.87674384453473</v>
          </cell>
          <cell r="L75">
            <v>449</v>
          </cell>
          <cell r="M75">
            <v>374.16666666666669</v>
          </cell>
          <cell r="N75">
            <v>187.08333333333334</v>
          </cell>
          <cell r="P75">
            <v>64.142857142857139</v>
          </cell>
          <cell r="Q75">
            <v>53.452380952380949</v>
          </cell>
          <cell r="R75">
            <v>26.726190476190474</v>
          </cell>
          <cell r="S75">
            <v>0.60511317321406832</v>
          </cell>
          <cell r="T75">
            <v>0.80255658660703411</v>
          </cell>
          <cell r="U75" t="str">
            <v>DV150</v>
          </cell>
          <cell r="V75" t="str">
            <v>Antoinette Poisson</v>
          </cell>
          <cell r="W75">
            <v>6.9549677419354836</v>
          </cell>
          <cell r="X75">
            <v>37.416666666666671</v>
          </cell>
          <cell r="Y75">
            <v>0.70255658660703413</v>
          </cell>
        </row>
        <row r="76">
          <cell r="A76" t="str">
            <v>PPRAPFIN01</v>
          </cell>
          <cell r="C76" t="str">
            <v>FIN01</v>
          </cell>
          <cell r="D76" t="str">
            <v xml:space="preserve">Frise indienne </v>
          </cell>
          <cell r="E76" t="str">
            <v>PP Frise indienne  - FIN01 - Rouleau</v>
          </cell>
          <cell r="F76" t="str">
            <v>Rouleau</v>
          </cell>
          <cell r="G76">
            <v>1000</v>
          </cell>
          <cell r="H76">
            <v>18</v>
          </cell>
          <cell r="I76">
            <v>1.8</v>
          </cell>
          <cell r="J76">
            <v>10.553820549219246</v>
          </cell>
          <cell r="K76">
            <v>18.996876988594643</v>
          </cell>
          <cell r="L76">
            <v>149</v>
          </cell>
          <cell r="M76">
            <v>124.16666666666667</v>
          </cell>
          <cell r="N76">
            <v>62.083333333333336</v>
          </cell>
          <cell r="P76">
            <v>82.777777777777771</v>
          </cell>
          <cell r="Q76">
            <v>68.981481481481481</v>
          </cell>
          <cell r="R76">
            <v>34.49074074074074</v>
          </cell>
          <cell r="S76">
            <v>0.69401003508303927</v>
          </cell>
          <cell r="T76">
            <v>0.84700501754151969</v>
          </cell>
          <cell r="U76" t="str">
            <v>DV150</v>
          </cell>
          <cell r="V76" t="str">
            <v>Antoinette Poisson</v>
          </cell>
          <cell r="W76">
            <v>6.9549677419354836</v>
          </cell>
          <cell r="X76">
            <v>12.416666666666668</v>
          </cell>
          <cell r="Y76">
            <v>0.74700501754151971</v>
          </cell>
        </row>
        <row r="77">
          <cell r="A77" t="str">
            <v>PPRAPFIN02</v>
          </cell>
          <cell r="C77" t="str">
            <v>FIN02</v>
          </cell>
          <cell r="D77" t="str">
            <v xml:space="preserve">Frise indienne </v>
          </cell>
          <cell r="E77" t="str">
            <v>PP Frise indienne  - FIN02 - Rouleau</v>
          </cell>
          <cell r="F77" t="str">
            <v>Rouleau</v>
          </cell>
          <cell r="G77">
            <v>1000</v>
          </cell>
          <cell r="H77">
            <v>18</v>
          </cell>
          <cell r="I77">
            <v>1.8</v>
          </cell>
          <cell r="J77">
            <v>10.553820549219246</v>
          </cell>
          <cell r="K77">
            <v>18.996876988594643</v>
          </cell>
          <cell r="L77">
            <v>149</v>
          </cell>
          <cell r="M77">
            <v>124.16666666666667</v>
          </cell>
          <cell r="N77">
            <v>62.083333333333336</v>
          </cell>
          <cell r="P77">
            <v>82.777777777777771</v>
          </cell>
          <cell r="Q77">
            <v>68.981481481481481</v>
          </cell>
          <cell r="R77">
            <v>34.49074074074074</v>
          </cell>
          <cell r="S77">
            <v>0.69401003508303927</v>
          </cell>
          <cell r="T77">
            <v>0.84700501754151969</v>
          </cell>
          <cell r="U77" t="str">
            <v>DV150</v>
          </cell>
          <cell r="V77" t="str">
            <v>Antoinette Poisson</v>
          </cell>
          <cell r="W77">
            <v>6.9549677419354836</v>
          </cell>
          <cell r="X77">
            <v>12.416666666666668</v>
          </cell>
          <cell r="Y77">
            <v>0.74700501754151971</v>
          </cell>
        </row>
        <row r="80">
          <cell r="A80" t="str">
            <v>BOOKAP</v>
          </cell>
          <cell r="E80" t="str">
            <v>BOOK DE PRESENTATION PP Antoinette Poisson (prix sans échantillons)</v>
          </cell>
          <cell r="K80">
            <v>15.81</v>
          </cell>
          <cell r="L80">
            <v>0</v>
          </cell>
          <cell r="M80">
            <v>0</v>
          </cell>
          <cell r="N80">
            <v>0</v>
          </cell>
          <cell r="T80" t="e">
            <v>#DIV/0!</v>
          </cell>
          <cell r="U80" t="str">
            <v>DV150</v>
          </cell>
        </row>
        <row r="81">
          <cell r="A81" t="str">
            <v>KITBOOKAP</v>
          </cell>
          <cell r="E81" t="str">
            <v>KIT BOOK DE PRESENTATION PP Antoinette Poisson (prix avec 12 échantillons)</v>
          </cell>
          <cell r="K81">
            <v>24.941158508003326</v>
          </cell>
          <cell r="L81">
            <v>39</v>
          </cell>
          <cell r="M81">
            <v>32.5</v>
          </cell>
          <cell r="N81">
            <v>32.5</v>
          </cell>
          <cell r="T81">
            <v>0.23257973821528227</v>
          </cell>
          <cell r="U81" t="str">
            <v>DV150</v>
          </cell>
        </row>
        <row r="82">
          <cell r="A82" t="str">
            <v>PPRAPA4</v>
          </cell>
          <cell r="E82" t="str">
            <v>A4 PAPIER PEINT Antoinette Poisson</v>
          </cell>
          <cell r="F82" t="str">
            <v>A4</v>
          </cell>
          <cell r="G82">
            <v>29.7</v>
          </cell>
          <cell r="H82">
            <v>21</v>
          </cell>
          <cell r="I82">
            <v>6.2369999999999995E-2</v>
          </cell>
          <cell r="J82">
            <v>10.553820549219246</v>
          </cell>
          <cell r="K82">
            <v>0.65824178765480434</v>
          </cell>
          <cell r="L82">
            <v>3</v>
          </cell>
          <cell r="M82">
            <v>2.5</v>
          </cell>
          <cell r="N82">
            <v>2.5</v>
          </cell>
          <cell r="T82">
            <v>0.73670328493807824</v>
          </cell>
          <cell r="U82" t="str">
            <v>DV150</v>
          </cell>
          <cell r="W82">
            <v>6.9549677419354836</v>
          </cell>
        </row>
        <row r="83">
          <cell r="A83" t="str">
            <v>PPRCOLLA4AP</v>
          </cell>
          <cell r="E83" t="str">
            <v>COLLECTION A4 PAPIER PEINT ANTOINETTE POISSON</v>
          </cell>
          <cell r="L83">
            <v>18</v>
          </cell>
          <cell r="M83">
            <v>15</v>
          </cell>
          <cell r="N83">
            <v>15</v>
          </cell>
        </row>
        <row r="85">
          <cell r="A85" t="str">
            <v>Antoinette Poisson</v>
          </cell>
        </row>
        <row r="86">
          <cell r="T86">
            <v>0.8</v>
          </cell>
          <cell r="X86">
            <v>0.1</v>
          </cell>
        </row>
        <row r="87">
          <cell r="A87" t="str">
            <v>REF Y2</v>
          </cell>
          <cell r="B87" t="str">
            <v>RÉFÉRENCE</v>
          </cell>
          <cell r="C87" t="str">
            <v>REF PP</v>
          </cell>
          <cell r="D87" t="str">
            <v>NOM</v>
          </cell>
          <cell r="E87" t="str">
            <v>LIBELLE PRODUIT</v>
          </cell>
          <cell r="F87" t="str">
            <v>FORMAT</v>
          </cell>
          <cell r="G87" t="str">
            <v>HAUTEURS / LONGUEURS CM</v>
          </cell>
          <cell r="H87" t="str">
            <v>LARGEURS CM</v>
          </cell>
          <cell r="I87" t="str">
            <v>surface m²</v>
          </cell>
          <cell r="J87" t="str">
            <v>Prix achat m²</v>
          </cell>
          <cell r="K87" t="str">
            <v>Prix achat Ressource modèle HT</v>
          </cell>
          <cell r="L87" t="str">
            <v>PRIX Public TTC</v>
          </cell>
          <cell r="M87" t="str">
            <v>PRIX Public HT</v>
          </cell>
          <cell r="N87" t="str">
            <v>Prix achat distributeur HT</v>
          </cell>
          <cell r="P87" t="str">
            <v>Prix Public par m² ttc</v>
          </cell>
          <cell r="Q87" t="str">
            <v>Prix Public m² HT</v>
          </cell>
          <cell r="R87" t="str">
            <v>Prix achat distributeur m² HT</v>
          </cell>
          <cell r="S87" t="str">
            <v>Marge Net Ressource via distributeur</v>
          </cell>
          <cell r="T87" t="str">
            <v>Marge Net Ressource Direct</v>
          </cell>
          <cell r="U87" t="str">
            <v>QUALITE</v>
          </cell>
          <cell r="V87" t="str">
            <v>COLLECTION</v>
          </cell>
          <cell r="W87" t="str">
            <v>CST</v>
          </cell>
          <cell r="X87" t="str">
            <v>Montant Rétroccétion</v>
          </cell>
          <cell r="Y87" t="str">
            <v>Marge Net Ressource après Rétro</v>
          </cell>
        </row>
        <row r="88">
          <cell r="A88" t="str">
            <v>PPRAPADVP01L</v>
          </cell>
          <cell r="C88" t="str">
            <v>ADVP01</v>
          </cell>
          <cell r="D88" t="str">
            <v>Arbre de vie</v>
          </cell>
          <cell r="E88" t="str">
            <v>PP Arbre de vie - Petite échelle - ADVP01 - LESSIVABLE  (2 lés)</v>
          </cell>
          <cell r="F88" t="str">
            <v>Lé</v>
          </cell>
          <cell r="G88">
            <v>173</v>
          </cell>
          <cell r="H88">
            <v>127</v>
          </cell>
          <cell r="I88">
            <v>2.1970999999999998</v>
          </cell>
          <cell r="J88">
            <v>13.846688531009837</v>
          </cell>
          <cell r="K88">
            <v>30.422559371481711</v>
          </cell>
          <cell r="L88">
            <v>249</v>
          </cell>
          <cell r="M88">
            <v>207.5</v>
          </cell>
          <cell r="N88">
            <v>103.75</v>
          </cell>
          <cell r="P88">
            <v>113.33120932137818</v>
          </cell>
          <cell r="Q88">
            <v>94.442674434481816</v>
          </cell>
          <cell r="R88">
            <v>47.221337217240908</v>
          </cell>
          <cell r="S88">
            <v>0.70677051208210395</v>
          </cell>
          <cell r="T88">
            <v>0.85338525604105209</v>
          </cell>
          <cell r="U88" t="str">
            <v>LESSIVABLE</v>
          </cell>
          <cell r="V88" t="str">
            <v>Antoinette Poisson</v>
          </cell>
          <cell r="W88">
            <v>9.1249677419354835</v>
          </cell>
          <cell r="X88">
            <v>20.75</v>
          </cell>
          <cell r="Y88">
            <v>0.75338525604105189</v>
          </cell>
        </row>
        <row r="89">
          <cell r="A89" t="str">
            <v>PPRAPADVP02L</v>
          </cell>
          <cell r="C89" t="str">
            <v>ADVP02</v>
          </cell>
          <cell r="D89" t="str">
            <v>Arbre de vie</v>
          </cell>
          <cell r="E89" t="str">
            <v>PP Arbre de vie - Petite échelle - ADVP02 - LESSIVABLE  (2 lés)</v>
          </cell>
          <cell r="F89" t="str">
            <v>Lé</v>
          </cell>
          <cell r="G89">
            <v>173</v>
          </cell>
          <cell r="H89">
            <v>127</v>
          </cell>
          <cell r="I89">
            <v>2.1970999999999998</v>
          </cell>
          <cell r="J89">
            <v>13.846688531009837</v>
          </cell>
          <cell r="K89">
            <v>30.422559371481711</v>
          </cell>
          <cell r="L89">
            <v>249</v>
          </cell>
          <cell r="M89">
            <v>207.5</v>
          </cell>
          <cell r="N89">
            <v>103.75</v>
          </cell>
          <cell r="P89">
            <v>113.33120932137818</v>
          </cell>
          <cell r="Q89">
            <v>94.442674434481816</v>
          </cell>
          <cell r="R89">
            <v>47.221337217240908</v>
          </cell>
          <cell r="S89">
            <v>0.70677051208210395</v>
          </cell>
          <cell r="T89">
            <v>0.85338525604105209</v>
          </cell>
          <cell r="U89" t="str">
            <v>LESSIVABLE</v>
          </cell>
          <cell r="V89" t="str">
            <v>Antoinette Poisson</v>
          </cell>
          <cell r="W89">
            <v>9.1249677419354835</v>
          </cell>
          <cell r="X89">
            <v>20.75</v>
          </cell>
          <cell r="Y89">
            <v>0.75338525604105189</v>
          </cell>
        </row>
        <row r="90">
          <cell r="A90" t="str">
            <v>PPRAPADVG01L</v>
          </cell>
          <cell r="C90" t="str">
            <v>ADVG01</v>
          </cell>
          <cell r="D90" t="str">
            <v>Arbre de vie</v>
          </cell>
          <cell r="E90" t="str">
            <v>PP Arbre de vie - Grande échelle - ADVG01 - LESSIVABLE (2 lés)</v>
          </cell>
          <cell r="F90" t="str">
            <v>Lé</v>
          </cell>
          <cell r="G90">
            <v>235.5</v>
          </cell>
          <cell r="H90">
            <v>173</v>
          </cell>
          <cell r="I90">
            <v>4.0741500000000004</v>
          </cell>
          <cell r="J90">
            <v>13.846688531009837</v>
          </cell>
          <cell r="K90">
            <v>56.413486078613737</v>
          </cell>
          <cell r="L90">
            <v>398</v>
          </cell>
          <cell r="M90">
            <v>331.66666666666669</v>
          </cell>
          <cell r="N90">
            <v>165.83333333333334</v>
          </cell>
          <cell r="P90">
            <v>97.689088521532085</v>
          </cell>
          <cell r="Q90">
            <v>81.407573767943404</v>
          </cell>
          <cell r="R90">
            <v>40.703786883971702</v>
          </cell>
          <cell r="S90">
            <v>0.65981817440031909</v>
          </cell>
          <cell r="T90">
            <v>0.82990908720015966</v>
          </cell>
          <cell r="U90" t="str">
            <v>LESSIVABLE</v>
          </cell>
          <cell r="V90" t="str">
            <v>Antoinette Poisson</v>
          </cell>
          <cell r="W90">
            <v>9.1249677419354835</v>
          </cell>
          <cell r="X90">
            <v>33.166666666666671</v>
          </cell>
          <cell r="Y90">
            <v>0.72990908720015957</v>
          </cell>
        </row>
        <row r="91">
          <cell r="A91" t="str">
            <v>PPRAPADVG01-1L</v>
          </cell>
          <cell r="C91" t="str">
            <v>ADVG01</v>
          </cell>
          <cell r="D91" t="str">
            <v>Arbre de vie</v>
          </cell>
          <cell r="E91" t="str">
            <v>PP Arbre de vie - Grande échelle - ADVG01 - Lé 1 - LESSIVABLE</v>
          </cell>
          <cell r="F91" t="str">
            <v>Lé</v>
          </cell>
          <cell r="G91">
            <v>235.5</v>
          </cell>
          <cell r="H91">
            <v>86.5</v>
          </cell>
          <cell r="I91">
            <v>2.0370750000000002</v>
          </cell>
          <cell r="J91">
            <v>13.846688531009837</v>
          </cell>
          <cell r="K91">
            <v>28.206743039306868</v>
          </cell>
          <cell r="L91">
            <v>199</v>
          </cell>
          <cell r="M91">
            <v>165.83333333333334</v>
          </cell>
          <cell r="N91">
            <v>82.916666666666671</v>
          </cell>
          <cell r="P91">
            <v>97.689088521532085</v>
          </cell>
          <cell r="Q91">
            <v>81.407573767943404</v>
          </cell>
          <cell r="R91">
            <v>40.703786883971702</v>
          </cell>
          <cell r="S91">
            <v>0.65981817440031909</v>
          </cell>
          <cell r="T91">
            <v>0.82990908720015966</v>
          </cell>
          <cell r="U91" t="str">
            <v>LESSIVABLE</v>
          </cell>
          <cell r="V91" t="str">
            <v>Antoinette Poisson</v>
          </cell>
          <cell r="W91">
            <v>9.1249677419354835</v>
          </cell>
          <cell r="X91">
            <v>16.583333333333336</v>
          </cell>
          <cell r="Y91">
            <v>0.72990908720015957</v>
          </cell>
        </row>
        <row r="92">
          <cell r="A92" t="str">
            <v>PPRAPADVG01-2L</v>
          </cell>
          <cell r="C92" t="str">
            <v>ADVG01</v>
          </cell>
          <cell r="D92" t="str">
            <v>Arbre de vie</v>
          </cell>
          <cell r="E92" t="str">
            <v>PP Arbre de vie - Grande échelle - ADVG01 - Lé 2 - LESSIVABLE</v>
          </cell>
          <cell r="F92" t="str">
            <v>Lé</v>
          </cell>
          <cell r="G92">
            <v>235.5</v>
          </cell>
          <cell r="H92">
            <v>86.5</v>
          </cell>
          <cell r="I92">
            <v>2.0370750000000002</v>
          </cell>
          <cell r="J92">
            <v>13.846688531009837</v>
          </cell>
          <cell r="K92">
            <v>28.206743039306868</v>
          </cell>
          <cell r="L92">
            <v>199</v>
          </cell>
          <cell r="M92">
            <v>165.83333333333334</v>
          </cell>
          <cell r="N92">
            <v>82.916666666666671</v>
          </cell>
          <cell r="P92">
            <v>97.689088521532085</v>
          </cell>
          <cell r="Q92">
            <v>81.407573767943404</v>
          </cell>
          <cell r="R92">
            <v>40.703786883971702</v>
          </cell>
          <cell r="S92">
            <v>0.65981817440031909</v>
          </cell>
          <cell r="T92">
            <v>0.82990908720015966</v>
          </cell>
          <cell r="U92" t="str">
            <v>LESSIVABLE</v>
          </cell>
          <cell r="V92" t="str">
            <v>Antoinette Poisson</v>
          </cell>
          <cell r="W92">
            <v>9.1249677419354835</v>
          </cell>
          <cell r="X92">
            <v>16.583333333333336</v>
          </cell>
          <cell r="Y92">
            <v>0.72990908720015957</v>
          </cell>
        </row>
        <row r="93">
          <cell r="A93" t="str">
            <v>PPRAPADVG02L</v>
          </cell>
          <cell r="C93" t="str">
            <v>ADVG02</v>
          </cell>
          <cell r="D93" t="str">
            <v>Arbre de vie</v>
          </cell>
          <cell r="E93" t="str">
            <v>PP Arbre de vie - Grande échelle - ADVG02 - LESSIVABLE (2 lés)</v>
          </cell>
          <cell r="F93" t="str">
            <v>Lé</v>
          </cell>
          <cell r="G93">
            <v>235.5</v>
          </cell>
          <cell r="H93">
            <v>173</v>
          </cell>
          <cell r="I93">
            <v>4.0741500000000004</v>
          </cell>
          <cell r="J93">
            <v>13.846688531009837</v>
          </cell>
          <cell r="K93">
            <v>56.413486078613737</v>
          </cell>
          <cell r="L93">
            <v>398</v>
          </cell>
          <cell r="M93">
            <v>331.66666666666669</v>
          </cell>
          <cell r="N93">
            <v>165.83333333333334</v>
          </cell>
          <cell r="P93">
            <v>97.689088521532085</v>
          </cell>
          <cell r="Q93">
            <v>81.407573767943404</v>
          </cell>
          <cell r="R93">
            <v>40.703786883971702</v>
          </cell>
          <cell r="S93">
            <v>0.65981817440031909</v>
          </cell>
          <cell r="T93">
            <v>0.82990908720015966</v>
          </cell>
          <cell r="U93" t="str">
            <v>LESSIVABLE</v>
          </cell>
          <cell r="V93" t="str">
            <v>Antoinette Poisson</v>
          </cell>
          <cell r="W93">
            <v>9.1249677419354835</v>
          </cell>
          <cell r="X93">
            <v>33.166666666666671</v>
          </cell>
          <cell r="Y93">
            <v>0.72990908720015957</v>
          </cell>
        </row>
        <row r="94">
          <cell r="A94" t="str">
            <v>PPRAPADVG02-1L</v>
          </cell>
          <cell r="C94" t="str">
            <v>ADVG02</v>
          </cell>
          <cell r="D94" t="str">
            <v>Arbre de vie</v>
          </cell>
          <cell r="E94" t="str">
            <v>PP Arbre de vie - Grande échelle - ADVG02 - Lé 1 - LESSIVABLE</v>
          </cell>
          <cell r="F94" t="str">
            <v>Lé</v>
          </cell>
          <cell r="G94">
            <v>235.5</v>
          </cell>
          <cell r="H94">
            <v>86.5</v>
          </cell>
          <cell r="I94">
            <v>2.0370750000000002</v>
          </cell>
          <cell r="J94">
            <v>13.846688531009837</v>
          </cell>
          <cell r="K94">
            <v>28.206743039306868</v>
          </cell>
          <cell r="L94">
            <v>199</v>
          </cell>
          <cell r="M94">
            <v>165.83333333333334</v>
          </cell>
          <cell r="N94">
            <v>82.916666666666671</v>
          </cell>
          <cell r="P94">
            <v>97.689088521532085</v>
          </cell>
          <cell r="Q94">
            <v>81.407573767943404</v>
          </cell>
          <cell r="R94">
            <v>40.703786883971702</v>
          </cell>
          <cell r="S94">
            <v>0.65981817440031909</v>
          </cell>
          <cell r="T94">
            <v>0.82990908720015966</v>
          </cell>
          <cell r="U94" t="str">
            <v>LESSIVABLE</v>
          </cell>
          <cell r="V94" t="str">
            <v>Antoinette Poisson</v>
          </cell>
          <cell r="W94">
            <v>9.1249677419354835</v>
          </cell>
          <cell r="X94">
            <v>16.583333333333336</v>
          </cell>
          <cell r="Y94">
            <v>0.72990908720015957</v>
          </cell>
        </row>
        <row r="95">
          <cell r="A95" t="str">
            <v>PPRAPADVG02-2L</v>
          </cell>
          <cell r="C95" t="str">
            <v>ADVG02</v>
          </cell>
          <cell r="D95" t="str">
            <v>Arbre de vie</v>
          </cell>
          <cell r="E95" t="str">
            <v>PP Arbre de vie - Grande échelle - ADVG02 - Lé 2 - LESSIVABLE</v>
          </cell>
          <cell r="F95" t="str">
            <v>Lé</v>
          </cell>
          <cell r="G95">
            <v>235.5</v>
          </cell>
          <cell r="H95">
            <v>86.5</v>
          </cell>
          <cell r="I95">
            <v>2.0370750000000002</v>
          </cell>
          <cell r="J95">
            <v>13.846688531009837</v>
          </cell>
          <cell r="K95">
            <v>28.206743039306868</v>
          </cell>
          <cell r="L95">
            <v>199</v>
          </cell>
          <cell r="M95">
            <v>165.83333333333334</v>
          </cell>
          <cell r="N95">
            <v>82.916666666666671</v>
          </cell>
          <cell r="P95">
            <v>97.689088521532085</v>
          </cell>
          <cell r="Q95">
            <v>81.407573767943404</v>
          </cell>
          <cell r="R95">
            <v>40.703786883971702</v>
          </cell>
          <cell r="S95">
            <v>0.65981817440031909</v>
          </cell>
          <cell r="T95">
            <v>0.82990908720015966</v>
          </cell>
          <cell r="U95" t="str">
            <v>LESSIVABLE</v>
          </cell>
          <cell r="V95" t="str">
            <v>Antoinette Poisson</v>
          </cell>
          <cell r="W95">
            <v>9.1249677419354835</v>
          </cell>
          <cell r="X95">
            <v>16.583333333333336</v>
          </cell>
          <cell r="Y95">
            <v>0.72990908720015957</v>
          </cell>
        </row>
        <row r="96">
          <cell r="A96" t="str">
            <v>PPRAPCDF01L</v>
          </cell>
          <cell r="C96" t="str">
            <v>CDF01</v>
          </cell>
          <cell r="D96" t="str">
            <v>Collines de fleurs</v>
          </cell>
          <cell r="E96" t="str">
            <v>PP Collines de fleurs - CDF01 - LESSIVABLE</v>
          </cell>
          <cell r="F96" t="str">
            <v>Rouleau</v>
          </cell>
          <cell r="G96">
            <v>1000</v>
          </cell>
          <cell r="H96">
            <v>70</v>
          </cell>
          <cell r="I96">
            <v>7</v>
          </cell>
          <cell r="J96">
            <v>13.846688531009837</v>
          </cell>
          <cell r="K96">
            <v>96.926819717068867</v>
          </cell>
          <cell r="L96">
            <v>549</v>
          </cell>
          <cell r="M96">
            <v>457.5</v>
          </cell>
          <cell r="N96">
            <v>228.75</v>
          </cell>
          <cell r="P96">
            <v>78.428571428571431</v>
          </cell>
          <cell r="Q96">
            <v>65.357142857142861</v>
          </cell>
          <cell r="R96">
            <v>32.678571428571431</v>
          </cell>
          <cell r="S96">
            <v>0.57627619795816887</v>
          </cell>
          <cell r="T96">
            <v>0.78813809897908449</v>
          </cell>
          <cell r="U96" t="str">
            <v>LESSIVABLE</v>
          </cell>
          <cell r="V96" t="str">
            <v>Antoinette Poisson</v>
          </cell>
          <cell r="W96">
            <v>9.1249677419354835</v>
          </cell>
          <cell r="X96">
            <v>45.75</v>
          </cell>
          <cell r="Y96">
            <v>0.68813809897908451</v>
          </cell>
        </row>
        <row r="97">
          <cell r="A97" t="str">
            <v>PPRAPCDF02L</v>
          </cell>
          <cell r="C97" t="str">
            <v>CDF02</v>
          </cell>
          <cell r="D97" t="str">
            <v>Collines de fleurs</v>
          </cell>
          <cell r="E97" t="str">
            <v>PP Collines de fleurs - CDF02 - LESSIVABLE</v>
          </cell>
          <cell r="F97" t="str">
            <v>Rouleau</v>
          </cell>
          <cell r="G97">
            <v>1000</v>
          </cell>
          <cell r="H97">
            <v>70</v>
          </cell>
          <cell r="I97">
            <v>7</v>
          </cell>
          <cell r="J97">
            <v>13.846688531009837</v>
          </cell>
          <cell r="K97">
            <v>96.926819717068867</v>
          </cell>
          <cell r="L97">
            <v>549</v>
          </cell>
          <cell r="M97">
            <v>457.5</v>
          </cell>
          <cell r="N97">
            <v>228.75</v>
          </cell>
          <cell r="P97">
            <v>78.428571428571431</v>
          </cell>
          <cell r="Q97">
            <v>65.357142857142861</v>
          </cell>
          <cell r="R97">
            <v>32.678571428571431</v>
          </cell>
          <cell r="S97">
            <v>0.57627619795816887</v>
          </cell>
          <cell r="T97">
            <v>0.78813809897908449</v>
          </cell>
          <cell r="U97" t="str">
            <v>LESSIVABLE</v>
          </cell>
          <cell r="V97" t="str">
            <v>Antoinette Poisson</v>
          </cell>
          <cell r="W97">
            <v>9.1249677419354835</v>
          </cell>
          <cell r="X97">
            <v>45.75</v>
          </cell>
          <cell r="Y97">
            <v>0.68813809897908451</v>
          </cell>
        </row>
        <row r="98">
          <cell r="A98" t="str">
            <v>PPRAPFIN01L</v>
          </cell>
          <cell r="C98" t="str">
            <v>FIN01</v>
          </cell>
          <cell r="D98" t="str">
            <v xml:space="preserve">Frise indienne </v>
          </cell>
          <cell r="E98" t="str">
            <v>PP Frise indienne  - FIN01 - LESSIVABLE</v>
          </cell>
          <cell r="F98" t="str">
            <v>Rouleau</v>
          </cell>
          <cell r="G98">
            <v>1000</v>
          </cell>
          <cell r="H98">
            <v>18</v>
          </cell>
          <cell r="I98">
            <v>1.8</v>
          </cell>
          <cell r="J98">
            <v>13.846688531009837</v>
          </cell>
          <cell r="K98">
            <v>24.924039355817708</v>
          </cell>
          <cell r="L98">
            <v>199</v>
          </cell>
          <cell r="M98">
            <v>165.83333333333334</v>
          </cell>
          <cell r="N98">
            <v>82.916666666666671</v>
          </cell>
          <cell r="P98">
            <v>110.55555555555556</v>
          </cell>
          <cell r="Q98">
            <v>92.129629629629633</v>
          </cell>
          <cell r="R98">
            <v>46.064814814814817</v>
          </cell>
          <cell r="S98">
            <v>0.69940857058310302</v>
          </cell>
          <cell r="T98">
            <v>0.84970428529155162</v>
          </cell>
          <cell r="U98" t="str">
            <v>LESSIVABLE</v>
          </cell>
          <cell r="V98" t="str">
            <v>Antoinette Poisson</v>
          </cell>
          <cell r="W98">
            <v>9.1249677419354835</v>
          </cell>
          <cell r="X98">
            <v>16.583333333333336</v>
          </cell>
          <cell r="Y98">
            <v>0.74970428529155153</v>
          </cell>
        </row>
        <row r="99">
          <cell r="A99" t="str">
            <v>PPRAPFIN02L</v>
          </cell>
          <cell r="C99" t="str">
            <v>FIN02</v>
          </cell>
          <cell r="D99" t="str">
            <v xml:space="preserve">Frise indienne </v>
          </cell>
          <cell r="E99" t="str">
            <v>PP Frise indienne  - FIN02 - LESSIVABLE</v>
          </cell>
          <cell r="F99" t="str">
            <v>Rouleau</v>
          </cell>
          <cell r="G99">
            <v>1000</v>
          </cell>
          <cell r="H99">
            <v>18</v>
          </cell>
          <cell r="I99">
            <v>1.8</v>
          </cell>
          <cell r="J99">
            <v>13.846688531009837</v>
          </cell>
          <cell r="K99">
            <v>24.924039355817708</v>
          </cell>
          <cell r="L99">
            <v>199</v>
          </cell>
          <cell r="M99">
            <v>165.83333333333334</v>
          </cell>
          <cell r="N99">
            <v>82.916666666666671</v>
          </cell>
          <cell r="P99">
            <v>110.55555555555556</v>
          </cell>
          <cell r="Q99">
            <v>92.129629629629633</v>
          </cell>
          <cell r="R99">
            <v>46.064814814814817</v>
          </cell>
          <cell r="S99">
            <v>0.69940857058310302</v>
          </cell>
          <cell r="T99">
            <v>0.84970428529155162</v>
          </cell>
          <cell r="U99" t="str">
            <v>LESSIVABLE</v>
          </cell>
          <cell r="V99" t="str">
            <v>Antoinette Poisson</v>
          </cell>
          <cell r="W99">
            <v>9.1249677419354835</v>
          </cell>
          <cell r="X99">
            <v>16.583333333333336</v>
          </cell>
          <cell r="Y99">
            <v>0.74970428529155153</v>
          </cell>
        </row>
        <row r="102">
          <cell r="A102" t="str">
            <v>PPRAPA4L</v>
          </cell>
          <cell r="E102" t="str">
            <v>A4 PAPIER PEINT LESSIVABLE Antoinette Poisson</v>
          </cell>
          <cell r="F102" t="str">
            <v>A4</v>
          </cell>
          <cell r="G102">
            <v>29.7</v>
          </cell>
          <cell r="H102">
            <v>21</v>
          </cell>
          <cell r="I102">
            <v>6.2369999999999995E-2</v>
          </cell>
          <cell r="J102">
            <v>13.846688531009837</v>
          </cell>
          <cell r="K102">
            <v>0.8636179636790835</v>
          </cell>
          <cell r="L102">
            <v>4</v>
          </cell>
          <cell r="M102">
            <v>3.3333333333333335</v>
          </cell>
          <cell r="N102">
            <v>3.3333333333333335</v>
          </cell>
          <cell r="T102">
            <v>0.74091461089627508</v>
          </cell>
          <cell r="U102" t="str">
            <v>LESSIVABLE</v>
          </cell>
          <cell r="W102">
            <v>9.1249677419354835</v>
          </cell>
        </row>
        <row r="103">
          <cell r="A103" t="str">
            <v>PPRCOLLA4APL</v>
          </cell>
          <cell r="E103" t="str">
            <v>COLLECTION A4 PAPIER PEINT ANTOINETTE POISSON LESSIVABLE</v>
          </cell>
          <cell r="L103">
            <v>24</v>
          </cell>
          <cell r="M103">
            <v>20</v>
          </cell>
          <cell r="N103">
            <v>20</v>
          </cell>
        </row>
      </sheetData>
      <sheetData sheetId="7">
        <row r="1">
          <cell r="A1" t="str">
            <v>Code Cégid</v>
          </cell>
          <cell r="I1" t="str">
            <v>RÉFÉRENCE</v>
          </cell>
          <cell r="J1" t="str">
            <v>DÉCORS</v>
          </cell>
          <cell r="K1" t="str">
            <v>Désignation CEGID</v>
          </cell>
          <cell r="L1" t="str">
            <v>ANANBO</v>
          </cell>
          <cell r="M1" t="str">
            <v>FORMATS</v>
          </cell>
          <cell r="N1" t="str">
            <v>HAUTEURS / LONGUEURS CM</v>
          </cell>
          <cell r="O1" t="str">
            <v>LARGEURS CM</v>
          </cell>
          <cell r="P1" t="str">
            <v>surface m²</v>
          </cell>
          <cell r="Q1" t="str">
            <v>Prix achat m²</v>
          </cell>
          <cell r="R1" t="str">
            <v>Prix achat Ressource modèle HT</v>
          </cell>
          <cell r="S1" t="str">
            <v>PRIX Public TTC</v>
          </cell>
          <cell r="T1" t="str">
            <v>PRIX Public HT</v>
          </cell>
          <cell r="U1" t="str">
            <v>Prix achat distributeur HT</v>
          </cell>
          <cell r="V1" t="str">
            <v>Marge Brute</v>
          </cell>
          <cell r="W1" t="str">
            <v>Retrocession ananbô HT</v>
          </cell>
          <cell r="X1" t="str">
            <v>Refacturation impression</v>
          </cell>
          <cell r="Y1" t="str">
            <v>Prix de revient après PA + Retro - Refacturation impression</v>
          </cell>
        </row>
        <row r="2">
          <cell r="A2" t="str">
            <v>PPRAPDTNBPP01</v>
          </cell>
          <cell r="B2" t="str">
            <v>PPR</v>
          </cell>
          <cell r="C2" t="str">
            <v>A</v>
          </cell>
          <cell r="D2" t="str">
            <v>PDT</v>
          </cell>
          <cell r="E2" t="str">
            <v>NB</v>
          </cell>
          <cell r="F2" t="str">
            <v>P</v>
          </cell>
          <cell r="G2" t="str">
            <v>P</v>
          </cell>
          <cell r="H2" t="str">
            <v>01</v>
          </cell>
          <cell r="I2" t="str">
            <v>PPANB01</v>
          </cell>
          <cell r="J2" t="str">
            <v>PARADIS DES TROPIQUES N&amp;B - PETITE ÉCHELLE</v>
          </cell>
          <cell r="K2" t="str">
            <v>ANANBO-PARADIS DES TROPIQUES-01-P-PANORAMA</v>
          </cell>
          <cell r="L2" t="str">
            <v>PARADIS DES TROPIQUES</v>
          </cell>
          <cell r="M2" t="str">
            <v>PANORAMA</v>
          </cell>
          <cell r="N2">
            <v>260</v>
          </cell>
          <cell r="O2">
            <v>560</v>
          </cell>
          <cell r="P2">
            <v>14.56</v>
          </cell>
          <cell r="Q2">
            <v>10.43</v>
          </cell>
          <cell r="R2">
            <v>151.86080000000001</v>
          </cell>
          <cell r="S2">
            <v>1450</v>
          </cell>
          <cell r="T2">
            <v>1208.3333333333335</v>
          </cell>
          <cell r="U2">
            <v>604.16666666666674</v>
          </cell>
          <cell r="V2">
            <v>0.74864419310344821</v>
          </cell>
          <cell r="Y2">
            <v>151.86080000000001</v>
          </cell>
        </row>
        <row r="3">
          <cell r="A3" t="str">
            <v>PPRAPDTNBPL01-1</v>
          </cell>
          <cell r="B3" t="str">
            <v>PPR</v>
          </cell>
          <cell r="C3" t="str">
            <v>A</v>
          </cell>
          <cell r="D3" t="str">
            <v>PDT</v>
          </cell>
          <cell r="E3" t="str">
            <v>NB</v>
          </cell>
          <cell r="F3" t="str">
            <v>P</v>
          </cell>
          <cell r="G3" t="str">
            <v>L</v>
          </cell>
          <cell r="H3" t="str">
            <v>01</v>
          </cell>
          <cell r="I3" t="str">
            <v>PPANB01</v>
          </cell>
          <cell r="J3" t="str">
            <v>PARADIS DES TROPIQUES N&amp;B - PETITE ÉCHELLE</v>
          </cell>
          <cell r="K3" t="str">
            <v>ANANBO-PARADIS DES TROPIQUES-01-L-LÉ</v>
          </cell>
          <cell r="L3" t="str">
            <v>PARADIS DES TROPIQUES</v>
          </cell>
          <cell r="M3" t="str">
            <v>LÉ</v>
          </cell>
          <cell r="N3">
            <v>260</v>
          </cell>
          <cell r="O3">
            <v>70</v>
          </cell>
          <cell r="P3">
            <v>1.82</v>
          </cell>
          <cell r="Q3">
            <v>10.43</v>
          </cell>
          <cell r="R3">
            <v>18.982600000000001</v>
          </cell>
          <cell r="S3">
            <v>182</v>
          </cell>
          <cell r="T3">
            <v>151.66666666666669</v>
          </cell>
          <cell r="U3">
            <v>75.833333333333343</v>
          </cell>
          <cell r="V3">
            <v>0.74968000000000001</v>
          </cell>
          <cell r="Y3">
            <v>18.982600000000001</v>
          </cell>
        </row>
        <row r="4">
          <cell r="A4" t="str">
            <v>PPRAPDTNBPL01-2</v>
          </cell>
          <cell r="B4" t="str">
            <v>PPR</v>
          </cell>
          <cell r="C4" t="str">
            <v>A</v>
          </cell>
          <cell r="D4" t="str">
            <v>PDT</v>
          </cell>
          <cell r="E4" t="str">
            <v>NB</v>
          </cell>
          <cell r="F4" t="str">
            <v>P</v>
          </cell>
          <cell r="G4" t="str">
            <v>L</v>
          </cell>
          <cell r="H4" t="str">
            <v>01</v>
          </cell>
          <cell r="I4" t="str">
            <v>PPANB01</v>
          </cell>
          <cell r="J4" t="str">
            <v>PARADIS DES TROPIQUES N&amp;B - PETITE ÉCHELLE</v>
          </cell>
          <cell r="K4" t="str">
            <v>ANANBO-PARADIS DES TROPIQUES-01-L-LÉ</v>
          </cell>
          <cell r="L4" t="str">
            <v>PARADIS DES TROPIQUES</v>
          </cell>
          <cell r="M4" t="str">
            <v>LÉ</v>
          </cell>
          <cell r="N4">
            <v>260</v>
          </cell>
          <cell r="O4">
            <v>70</v>
          </cell>
          <cell r="P4">
            <v>1.82</v>
          </cell>
          <cell r="Q4">
            <v>10.43</v>
          </cell>
          <cell r="R4">
            <v>18.982600000000001</v>
          </cell>
          <cell r="S4">
            <v>182</v>
          </cell>
          <cell r="T4">
            <v>151.66666666666669</v>
          </cell>
          <cell r="U4">
            <v>75.833333333333343</v>
          </cell>
          <cell r="V4">
            <v>0.74968000000000001</v>
          </cell>
          <cell r="Y4">
            <v>18.982600000000001</v>
          </cell>
        </row>
        <row r="5">
          <cell r="A5" t="str">
            <v>PPRAPDTNBPL01-3</v>
          </cell>
          <cell r="B5" t="str">
            <v>PPR</v>
          </cell>
          <cell r="C5" t="str">
            <v>A</v>
          </cell>
          <cell r="D5" t="str">
            <v>PDT</v>
          </cell>
          <cell r="E5" t="str">
            <v>NB</v>
          </cell>
          <cell r="F5" t="str">
            <v>P</v>
          </cell>
          <cell r="G5" t="str">
            <v>L</v>
          </cell>
          <cell r="H5" t="str">
            <v>01</v>
          </cell>
          <cell r="I5" t="str">
            <v>PPANB01</v>
          </cell>
          <cell r="J5" t="str">
            <v>PARADIS DES TROPIQUES N&amp;B - PETITE ÉCHELLE</v>
          </cell>
          <cell r="K5" t="str">
            <v>ANANBO-PARADIS DES TROPIQUES-01-L-LÉ</v>
          </cell>
          <cell r="L5" t="str">
            <v>PARADIS DES TROPIQUES</v>
          </cell>
          <cell r="M5" t="str">
            <v>LÉ</v>
          </cell>
          <cell r="N5">
            <v>260</v>
          </cell>
          <cell r="O5">
            <v>70</v>
          </cell>
          <cell r="P5">
            <v>1.82</v>
          </cell>
          <cell r="Q5">
            <v>10.43</v>
          </cell>
          <cell r="R5">
            <v>18.982600000000001</v>
          </cell>
          <cell r="S5">
            <v>182</v>
          </cell>
          <cell r="T5">
            <v>151.66666666666669</v>
          </cell>
          <cell r="U5">
            <v>75.833333333333343</v>
          </cell>
          <cell r="V5">
            <v>0.74968000000000001</v>
          </cell>
          <cell r="Y5">
            <v>18.982600000000001</v>
          </cell>
        </row>
        <row r="6">
          <cell r="A6" t="str">
            <v>PPRAPDTNBPL01-4</v>
          </cell>
          <cell r="B6" t="str">
            <v>PPR</v>
          </cell>
          <cell r="C6" t="str">
            <v>A</v>
          </cell>
          <cell r="D6" t="str">
            <v>PDT</v>
          </cell>
          <cell r="E6" t="str">
            <v>NB</v>
          </cell>
          <cell r="F6" t="str">
            <v>P</v>
          </cell>
          <cell r="G6" t="str">
            <v>L</v>
          </cell>
          <cell r="H6" t="str">
            <v>01</v>
          </cell>
          <cell r="I6" t="str">
            <v>PPANB01</v>
          </cell>
          <cell r="J6" t="str">
            <v>PARADIS DES TROPIQUES N&amp;B - PETITE ÉCHELLE</v>
          </cell>
          <cell r="K6" t="str">
            <v>ANANBO-PARADIS DES TROPIQUES-01-L-LÉ</v>
          </cell>
          <cell r="L6" t="str">
            <v>PARADIS DES TROPIQUES</v>
          </cell>
          <cell r="M6" t="str">
            <v>LÉ</v>
          </cell>
          <cell r="N6">
            <v>260</v>
          </cell>
          <cell r="O6">
            <v>70</v>
          </cell>
          <cell r="P6">
            <v>1.82</v>
          </cell>
          <cell r="Q6">
            <v>10.43</v>
          </cell>
          <cell r="R6">
            <v>18.982600000000001</v>
          </cell>
          <cell r="S6">
            <v>182</v>
          </cell>
          <cell r="T6">
            <v>151.66666666666669</v>
          </cell>
          <cell r="U6">
            <v>75.833333333333343</v>
          </cell>
          <cell r="V6">
            <v>0.74968000000000001</v>
          </cell>
          <cell r="Y6">
            <v>18.982600000000001</v>
          </cell>
        </row>
        <row r="7">
          <cell r="A7" t="str">
            <v>PPRAPDTNBPL01-5</v>
          </cell>
          <cell r="B7" t="str">
            <v>PPR</v>
          </cell>
          <cell r="C7" t="str">
            <v>A</v>
          </cell>
          <cell r="D7" t="str">
            <v>PDT</v>
          </cell>
          <cell r="E7" t="str">
            <v>NB</v>
          </cell>
          <cell r="F7" t="str">
            <v>P</v>
          </cell>
          <cell r="G7" t="str">
            <v>L</v>
          </cell>
          <cell r="H7" t="str">
            <v>01</v>
          </cell>
          <cell r="I7" t="str">
            <v>PPANB01</v>
          </cell>
          <cell r="J7" t="str">
            <v>PARADIS DES TROPIQUES N&amp;B - PETITE ÉCHELLE</v>
          </cell>
          <cell r="K7" t="str">
            <v>ANANBO-PARADIS DES TROPIQUES-01-L-LÉ</v>
          </cell>
          <cell r="L7" t="str">
            <v>PARADIS DES TROPIQUES</v>
          </cell>
          <cell r="M7" t="str">
            <v>LÉ</v>
          </cell>
          <cell r="N7">
            <v>260</v>
          </cell>
          <cell r="O7">
            <v>70</v>
          </cell>
          <cell r="P7">
            <v>1.82</v>
          </cell>
          <cell r="Q7">
            <v>10.43</v>
          </cell>
          <cell r="R7">
            <v>18.982600000000001</v>
          </cell>
          <cell r="S7">
            <v>182</v>
          </cell>
          <cell r="T7">
            <v>151.66666666666669</v>
          </cell>
          <cell r="U7">
            <v>75.833333333333343</v>
          </cell>
          <cell r="V7">
            <v>0.74968000000000001</v>
          </cell>
          <cell r="Y7">
            <v>18.982600000000001</v>
          </cell>
        </row>
        <row r="8">
          <cell r="A8" t="str">
            <v>PPRAPDTNBPL01-6</v>
          </cell>
          <cell r="B8" t="str">
            <v>PPR</v>
          </cell>
          <cell r="C8" t="str">
            <v>A</v>
          </cell>
          <cell r="D8" t="str">
            <v>PDT</v>
          </cell>
          <cell r="E8" t="str">
            <v>NB</v>
          </cell>
          <cell r="F8" t="str">
            <v>P</v>
          </cell>
          <cell r="G8" t="str">
            <v>L</v>
          </cell>
          <cell r="H8" t="str">
            <v>01</v>
          </cell>
          <cell r="I8" t="str">
            <v>PPANB01</v>
          </cell>
          <cell r="J8" t="str">
            <v>PARADIS DES TROPIQUES N&amp;B - PETITE ÉCHELLE</v>
          </cell>
          <cell r="K8" t="str">
            <v>ANANBO-PARADIS DES TROPIQUES-01-L-LÉ</v>
          </cell>
          <cell r="L8" t="str">
            <v>PARADIS DES TROPIQUES</v>
          </cell>
          <cell r="M8" t="str">
            <v>LÉ</v>
          </cell>
          <cell r="N8">
            <v>260</v>
          </cell>
          <cell r="O8">
            <v>70</v>
          </cell>
          <cell r="P8">
            <v>1.82</v>
          </cell>
          <cell r="Q8">
            <v>10.43</v>
          </cell>
          <cell r="R8">
            <v>18.982600000000001</v>
          </cell>
          <cell r="S8">
            <v>182</v>
          </cell>
          <cell r="T8">
            <v>151.66666666666669</v>
          </cell>
          <cell r="U8">
            <v>75.833333333333343</v>
          </cell>
          <cell r="V8">
            <v>0.74968000000000001</v>
          </cell>
          <cell r="Y8">
            <v>18.982600000000001</v>
          </cell>
        </row>
        <row r="9">
          <cell r="A9" t="str">
            <v>PPRAPDTNBPL01-7</v>
          </cell>
          <cell r="B9" t="str">
            <v>PPR</v>
          </cell>
          <cell r="C9" t="str">
            <v>A</v>
          </cell>
          <cell r="D9" t="str">
            <v>PDT</v>
          </cell>
          <cell r="E9" t="str">
            <v>NB</v>
          </cell>
          <cell r="F9" t="str">
            <v>P</v>
          </cell>
          <cell r="G9" t="str">
            <v>L</v>
          </cell>
          <cell r="H9" t="str">
            <v>01</v>
          </cell>
          <cell r="I9" t="str">
            <v>PPANB01</v>
          </cell>
          <cell r="J9" t="str">
            <v>PARADIS DES TROPIQUES N&amp;B - PETITE ÉCHELLE</v>
          </cell>
          <cell r="K9" t="str">
            <v>ANANBO-PARADIS DES TROPIQUES-01-L-LÉ</v>
          </cell>
          <cell r="L9" t="str">
            <v>PARADIS DES TROPIQUES</v>
          </cell>
          <cell r="M9" t="str">
            <v>LÉ</v>
          </cell>
          <cell r="N9">
            <v>260</v>
          </cell>
          <cell r="O9">
            <v>70</v>
          </cell>
          <cell r="P9">
            <v>1.82</v>
          </cell>
          <cell r="Q9">
            <v>10.43</v>
          </cell>
          <cell r="R9">
            <v>18.982600000000001</v>
          </cell>
          <cell r="S9">
            <v>182</v>
          </cell>
          <cell r="T9">
            <v>151.66666666666669</v>
          </cell>
          <cell r="U9">
            <v>75.833333333333343</v>
          </cell>
          <cell r="V9">
            <v>0.74968000000000001</v>
          </cell>
          <cell r="Y9">
            <v>18.982600000000001</v>
          </cell>
        </row>
        <row r="10">
          <cell r="A10" t="str">
            <v>PPRAPDTNBPL01-8</v>
          </cell>
          <cell r="B10" t="str">
            <v>PPR</v>
          </cell>
          <cell r="C10" t="str">
            <v>A</v>
          </cell>
          <cell r="D10" t="str">
            <v>PDT</v>
          </cell>
          <cell r="E10" t="str">
            <v>NB</v>
          </cell>
          <cell r="F10" t="str">
            <v>P</v>
          </cell>
          <cell r="G10" t="str">
            <v>L</v>
          </cell>
          <cell r="H10" t="str">
            <v>01</v>
          </cell>
          <cell r="I10" t="str">
            <v>PPANB01</v>
          </cell>
          <cell r="J10" t="str">
            <v>PARADIS DES TROPIQUES N&amp;B - PETITE ÉCHELLE</v>
          </cell>
          <cell r="K10" t="str">
            <v>ANANBO-PARADIS DES TROPIQUES-01-L-LÉ</v>
          </cell>
          <cell r="L10" t="str">
            <v>PARADIS DES TROPIQUES</v>
          </cell>
          <cell r="M10" t="str">
            <v>LÉ</v>
          </cell>
          <cell r="N10">
            <v>260</v>
          </cell>
          <cell r="O10">
            <v>70</v>
          </cell>
          <cell r="P10">
            <v>1.82</v>
          </cell>
          <cell r="Q10">
            <v>10.43</v>
          </cell>
          <cell r="R10">
            <v>18.982600000000001</v>
          </cell>
          <cell r="S10">
            <v>182</v>
          </cell>
          <cell r="T10">
            <v>151.66666666666669</v>
          </cell>
          <cell r="U10">
            <v>75.833333333333343</v>
          </cell>
          <cell r="V10">
            <v>0.74968000000000001</v>
          </cell>
          <cell r="Y10">
            <v>18.982600000000001</v>
          </cell>
        </row>
        <row r="11">
          <cell r="A11" t="str">
            <v>PPRAPDTNBGP01</v>
          </cell>
          <cell r="B11" t="str">
            <v>PPR</v>
          </cell>
          <cell r="C11" t="str">
            <v>A</v>
          </cell>
          <cell r="D11" t="str">
            <v>PDT</v>
          </cell>
          <cell r="E11" t="str">
            <v>NB</v>
          </cell>
          <cell r="F11" t="str">
            <v>G</v>
          </cell>
          <cell r="G11" t="str">
            <v>P</v>
          </cell>
          <cell r="H11" t="str">
            <v>01</v>
          </cell>
          <cell r="I11" t="str">
            <v>PPANB01</v>
          </cell>
          <cell r="J11" t="str">
            <v>PARADIS DES TROPIQUES N&amp;B - GRANDE ÉCHELLE</v>
          </cell>
          <cell r="K11" t="str">
            <v>ANANBO-PARADIS DES TROPIQUES-01-P-PANORAMA</v>
          </cell>
          <cell r="L11" t="str">
            <v>PARADIS DES TROPIQUES</v>
          </cell>
          <cell r="M11" t="str">
            <v>PANORAMA</v>
          </cell>
          <cell r="N11">
            <v>295</v>
          </cell>
          <cell r="O11">
            <v>630</v>
          </cell>
          <cell r="P11">
            <v>18.585000000000001</v>
          </cell>
          <cell r="Q11">
            <v>10.43</v>
          </cell>
          <cell r="R11">
            <v>193.84155000000001</v>
          </cell>
          <cell r="S11">
            <v>1850</v>
          </cell>
          <cell r="T11">
            <v>1541.6666666666667</v>
          </cell>
          <cell r="U11">
            <v>770.83333333333337</v>
          </cell>
          <cell r="V11">
            <v>0.74852988108108109</v>
          </cell>
          <cell r="Y11">
            <v>193.84155000000001</v>
          </cell>
        </row>
        <row r="12">
          <cell r="A12" t="str">
            <v>PPRAPDTNBGL01-1</v>
          </cell>
          <cell r="B12" t="str">
            <v>PPR</v>
          </cell>
          <cell r="C12" t="str">
            <v>A</v>
          </cell>
          <cell r="D12" t="str">
            <v>PDT</v>
          </cell>
          <cell r="E12" t="str">
            <v>NB</v>
          </cell>
          <cell r="F12" t="str">
            <v>G</v>
          </cell>
          <cell r="G12" t="str">
            <v>L</v>
          </cell>
          <cell r="H12" t="str">
            <v>01</v>
          </cell>
          <cell r="I12" t="str">
            <v>PPANB01</v>
          </cell>
          <cell r="J12" t="str">
            <v>PARADIS DES TROPIQUES N&amp;B - GRANDE ÉCHELLE</v>
          </cell>
          <cell r="K12" t="str">
            <v>ANANBO-PARADIS DES TROPIQUES-01-L-LÉ</v>
          </cell>
          <cell r="L12" t="str">
            <v>PARADIS DES TROPIQUES</v>
          </cell>
          <cell r="M12" t="str">
            <v>LÉ</v>
          </cell>
          <cell r="N12">
            <v>295</v>
          </cell>
          <cell r="O12">
            <v>70</v>
          </cell>
          <cell r="P12">
            <v>2.0649999999999999</v>
          </cell>
          <cell r="Q12">
            <v>10.43</v>
          </cell>
          <cell r="R12">
            <v>21.537949999999999</v>
          </cell>
          <cell r="S12">
            <v>205</v>
          </cell>
          <cell r="T12">
            <v>170.83333333333334</v>
          </cell>
          <cell r="U12">
            <v>85.416666666666671</v>
          </cell>
          <cell r="V12">
            <v>0.74784839024390248</v>
          </cell>
          <cell r="Y12">
            <v>21.537949999999999</v>
          </cell>
        </row>
        <row r="13">
          <cell r="A13" t="str">
            <v>PPRAPDTNBGL01-2</v>
          </cell>
          <cell r="B13" t="str">
            <v>PPR</v>
          </cell>
          <cell r="C13" t="str">
            <v>A</v>
          </cell>
          <cell r="D13" t="str">
            <v>PDT</v>
          </cell>
          <cell r="E13" t="str">
            <v>NB</v>
          </cell>
          <cell r="F13" t="str">
            <v>G</v>
          </cell>
          <cell r="G13" t="str">
            <v>L</v>
          </cell>
          <cell r="H13" t="str">
            <v>01</v>
          </cell>
          <cell r="I13" t="str">
            <v>PPANB01</v>
          </cell>
          <cell r="J13" t="str">
            <v>PARADIS DES TROPIQUES N&amp;B - GRANDE ÉCHELLE</v>
          </cell>
          <cell r="K13" t="str">
            <v>ANANBO-PARADIS DES TROPIQUES-01-L-LÉ</v>
          </cell>
          <cell r="L13" t="str">
            <v>PARADIS DES TROPIQUES</v>
          </cell>
          <cell r="M13" t="str">
            <v>LÉ</v>
          </cell>
          <cell r="N13">
            <v>295</v>
          </cell>
          <cell r="O13">
            <v>70</v>
          </cell>
          <cell r="P13">
            <v>2.0649999999999999</v>
          </cell>
          <cell r="Q13">
            <v>10.43</v>
          </cell>
          <cell r="R13">
            <v>21.537949999999999</v>
          </cell>
          <cell r="S13">
            <v>205</v>
          </cell>
          <cell r="T13">
            <v>170.83333333333334</v>
          </cell>
          <cell r="U13">
            <v>85.416666666666671</v>
          </cell>
          <cell r="V13">
            <v>0.74784839024390248</v>
          </cell>
          <cell r="Y13">
            <v>21.537949999999999</v>
          </cell>
        </row>
        <row r="14">
          <cell r="A14" t="str">
            <v>PPRAPDTNBGL01-3</v>
          </cell>
          <cell r="B14" t="str">
            <v>PPR</v>
          </cell>
          <cell r="C14" t="str">
            <v>A</v>
          </cell>
          <cell r="D14" t="str">
            <v>PDT</v>
          </cell>
          <cell r="E14" t="str">
            <v>NB</v>
          </cell>
          <cell r="F14" t="str">
            <v>G</v>
          </cell>
          <cell r="G14" t="str">
            <v>L</v>
          </cell>
          <cell r="H14" t="str">
            <v>01</v>
          </cell>
          <cell r="I14" t="str">
            <v>PPANB01</v>
          </cell>
          <cell r="J14" t="str">
            <v>PARADIS DES TROPIQUES N&amp;B - GRANDE ÉCHELLE</v>
          </cell>
          <cell r="K14" t="str">
            <v>ANANBO-PARADIS DES TROPIQUES-01-L-LÉ</v>
          </cell>
          <cell r="L14" t="str">
            <v>PARADIS DES TROPIQUES</v>
          </cell>
          <cell r="M14" t="str">
            <v>LÉ</v>
          </cell>
          <cell r="N14">
            <v>295</v>
          </cell>
          <cell r="O14">
            <v>70</v>
          </cell>
          <cell r="P14">
            <v>2.0649999999999999</v>
          </cell>
          <cell r="Q14">
            <v>10.43</v>
          </cell>
          <cell r="R14">
            <v>21.537949999999999</v>
          </cell>
          <cell r="S14">
            <v>205</v>
          </cell>
          <cell r="T14">
            <v>170.83333333333334</v>
          </cell>
          <cell r="U14">
            <v>85.416666666666671</v>
          </cell>
          <cell r="V14">
            <v>0.74784839024390248</v>
          </cell>
          <cell r="Y14">
            <v>21.537949999999999</v>
          </cell>
        </row>
        <row r="15">
          <cell r="A15" t="str">
            <v>PPRAPDTNBGL01-4</v>
          </cell>
          <cell r="B15" t="str">
            <v>PPR</v>
          </cell>
          <cell r="C15" t="str">
            <v>A</v>
          </cell>
          <cell r="D15" t="str">
            <v>PDT</v>
          </cell>
          <cell r="E15" t="str">
            <v>NB</v>
          </cell>
          <cell r="F15" t="str">
            <v>G</v>
          </cell>
          <cell r="G15" t="str">
            <v>L</v>
          </cell>
          <cell r="H15" t="str">
            <v>01</v>
          </cell>
          <cell r="I15" t="str">
            <v>PPANB01</v>
          </cell>
          <cell r="J15" t="str">
            <v>PARADIS DES TROPIQUES N&amp;B - GRANDE ÉCHELLE</v>
          </cell>
          <cell r="K15" t="str">
            <v>ANANBO-PARADIS DES TROPIQUES-01-L-LÉ</v>
          </cell>
          <cell r="L15" t="str">
            <v>PARADIS DES TROPIQUES</v>
          </cell>
          <cell r="M15" t="str">
            <v>LÉ</v>
          </cell>
          <cell r="N15">
            <v>295</v>
          </cell>
          <cell r="O15">
            <v>70</v>
          </cell>
          <cell r="P15">
            <v>2.0649999999999999</v>
          </cell>
          <cell r="Q15">
            <v>10.43</v>
          </cell>
          <cell r="R15">
            <v>21.537949999999999</v>
          </cell>
          <cell r="S15">
            <v>205</v>
          </cell>
          <cell r="T15">
            <v>170.83333333333334</v>
          </cell>
          <cell r="U15">
            <v>85.416666666666671</v>
          </cell>
          <cell r="V15">
            <v>0.74784839024390248</v>
          </cell>
          <cell r="Y15">
            <v>21.537949999999999</v>
          </cell>
        </row>
        <row r="16">
          <cell r="A16" t="str">
            <v>PPRAPDTNBGL01-5</v>
          </cell>
          <cell r="B16" t="str">
            <v>PPR</v>
          </cell>
          <cell r="C16" t="str">
            <v>A</v>
          </cell>
          <cell r="D16" t="str">
            <v>PDT</v>
          </cell>
          <cell r="E16" t="str">
            <v>NB</v>
          </cell>
          <cell r="F16" t="str">
            <v>G</v>
          </cell>
          <cell r="G16" t="str">
            <v>L</v>
          </cell>
          <cell r="H16" t="str">
            <v>01</v>
          </cell>
          <cell r="I16" t="str">
            <v>PPANB01</v>
          </cell>
          <cell r="J16" t="str">
            <v>PARADIS DES TROPIQUES N&amp;B - GRANDE ÉCHELLE</v>
          </cell>
          <cell r="K16" t="str">
            <v>ANANBO-PARADIS DES TROPIQUES-01-L-LÉ</v>
          </cell>
          <cell r="L16" t="str">
            <v>PARADIS DES TROPIQUES</v>
          </cell>
          <cell r="M16" t="str">
            <v>LÉ</v>
          </cell>
          <cell r="N16">
            <v>295</v>
          </cell>
          <cell r="O16">
            <v>70</v>
          </cell>
          <cell r="P16">
            <v>2.0649999999999999</v>
          </cell>
          <cell r="Q16">
            <v>10.43</v>
          </cell>
          <cell r="R16">
            <v>21.537949999999999</v>
          </cell>
          <cell r="S16">
            <v>205</v>
          </cell>
          <cell r="T16">
            <v>170.83333333333334</v>
          </cell>
          <cell r="U16">
            <v>85.416666666666671</v>
          </cell>
          <cell r="V16">
            <v>0.74784839024390248</v>
          </cell>
          <cell r="Y16">
            <v>21.537949999999999</v>
          </cell>
        </row>
        <row r="17">
          <cell r="A17" t="str">
            <v>PPRAPDTNBGL01-6</v>
          </cell>
          <cell r="B17" t="str">
            <v>PPR</v>
          </cell>
          <cell r="C17" t="str">
            <v>A</v>
          </cell>
          <cell r="D17" t="str">
            <v>PDT</v>
          </cell>
          <cell r="E17" t="str">
            <v>NB</v>
          </cell>
          <cell r="F17" t="str">
            <v>G</v>
          </cell>
          <cell r="G17" t="str">
            <v>L</v>
          </cell>
          <cell r="H17" t="str">
            <v>01</v>
          </cell>
          <cell r="I17" t="str">
            <v>PPANB01</v>
          </cell>
          <cell r="J17" t="str">
            <v>PARADIS DES TROPIQUES N&amp;B - GRANDE ÉCHELLE</v>
          </cell>
          <cell r="K17" t="str">
            <v>ANANBO-PARADIS DES TROPIQUES-01-L-LÉ</v>
          </cell>
          <cell r="L17" t="str">
            <v>PARADIS DES TROPIQUES</v>
          </cell>
          <cell r="M17" t="str">
            <v>LÉ</v>
          </cell>
          <cell r="N17">
            <v>295</v>
          </cell>
          <cell r="O17">
            <v>70</v>
          </cell>
          <cell r="P17">
            <v>2.0649999999999999</v>
          </cell>
          <cell r="Q17">
            <v>10.43</v>
          </cell>
          <cell r="R17">
            <v>21.537949999999999</v>
          </cell>
          <cell r="S17">
            <v>205</v>
          </cell>
          <cell r="T17">
            <v>170.83333333333334</v>
          </cell>
          <cell r="U17">
            <v>85.416666666666671</v>
          </cell>
          <cell r="V17">
            <v>0.74784839024390248</v>
          </cell>
          <cell r="Y17">
            <v>21.537949999999999</v>
          </cell>
        </row>
        <row r="18">
          <cell r="A18" t="str">
            <v>PPRAPDTNBGL01-7</v>
          </cell>
          <cell r="B18" t="str">
            <v>PPR</v>
          </cell>
          <cell r="C18" t="str">
            <v>A</v>
          </cell>
          <cell r="D18" t="str">
            <v>PDT</v>
          </cell>
          <cell r="E18" t="str">
            <v>NB</v>
          </cell>
          <cell r="F18" t="str">
            <v>G</v>
          </cell>
          <cell r="G18" t="str">
            <v>L</v>
          </cell>
          <cell r="H18" t="str">
            <v>01</v>
          </cell>
          <cell r="I18" t="str">
            <v>PPANB01</v>
          </cell>
          <cell r="J18" t="str">
            <v>PARADIS DES TROPIQUES N&amp;B - GRANDE ÉCHELLE</v>
          </cell>
          <cell r="K18" t="str">
            <v>ANANBO-PARADIS DES TROPIQUES-01-L-LÉ</v>
          </cell>
          <cell r="L18" t="str">
            <v>PARADIS DES TROPIQUES</v>
          </cell>
          <cell r="M18" t="str">
            <v>LÉ</v>
          </cell>
          <cell r="N18">
            <v>295</v>
          </cell>
          <cell r="O18">
            <v>70</v>
          </cell>
          <cell r="P18">
            <v>2.0649999999999999</v>
          </cell>
          <cell r="Q18">
            <v>10.43</v>
          </cell>
          <cell r="R18">
            <v>21.537949999999999</v>
          </cell>
          <cell r="S18">
            <v>205</v>
          </cell>
          <cell r="T18">
            <v>170.83333333333334</v>
          </cell>
          <cell r="U18">
            <v>85.416666666666671</v>
          </cell>
          <cell r="V18">
            <v>0.74784839024390248</v>
          </cell>
          <cell r="Y18">
            <v>21.537949999999999</v>
          </cell>
        </row>
        <row r="19">
          <cell r="A19" t="str">
            <v>PPRAPDTNBGL01-8</v>
          </cell>
          <cell r="B19" t="str">
            <v>PPR</v>
          </cell>
          <cell r="C19" t="str">
            <v>A</v>
          </cell>
          <cell r="D19" t="str">
            <v>PDT</v>
          </cell>
          <cell r="E19" t="str">
            <v>NB</v>
          </cell>
          <cell r="F19" t="str">
            <v>G</v>
          </cell>
          <cell r="G19" t="str">
            <v>L</v>
          </cell>
          <cell r="H19" t="str">
            <v>01</v>
          </cell>
          <cell r="I19" t="str">
            <v>PPANB01</v>
          </cell>
          <cell r="J19" t="str">
            <v>PARADIS DES TROPIQUES N&amp;B - GRANDE ÉCHELLE</v>
          </cell>
          <cell r="K19" t="str">
            <v>ANANBO-PARADIS DES TROPIQUES-01-L-LÉ</v>
          </cell>
          <cell r="L19" t="str">
            <v>PARADIS DES TROPIQUES</v>
          </cell>
          <cell r="M19" t="str">
            <v>LÉ</v>
          </cell>
          <cell r="N19">
            <v>295</v>
          </cell>
          <cell r="O19">
            <v>70</v>
          </cell>
          <cell r="P19">
            <v>2.0649999999999999</v>
          </cell>
          <cell r="Q19">
            <v>10.43</v>
          </cell>
          <cell r="R19">
            <v>21.537949999999999</v>
          </cell>
          <cell r="S19">
            <v>205</v>
          </cell>
          <cell r="T19">
            <v>170.83333333333334</v>
          </cell>
          <cell r="U19">
            <v>85.416666666666671</v>
          </cell>
          <cell r="V19">
            <v>0.74784839024390248</v>
          </cell>
          <cell r="Y19">
            <v>21.537949999999999</v>
          </cell>
        </row>
        <row r="20">
          <cell r="A20" t="str">
            <v>PPRAPDTNBGL01-9</v>
          </cell>
          <cell r="B20" t="str">
            <v>PPR</v>
          </cell>
          <cell r="C20" t="str">
            <v>A</v>
          </cell>
          <cell r="D20" t="str">
            <v>PDT</v>
          </cell>
          <cell r="E20" t="str">
            <v>NB</v>
          </cell>
          <cell r="F20" t="str">
            <v>G</v>
          </cell>
          <cell r="G20" t="str">
            <v>L</v>
          </cell>
          <cell r="H20" t="str">
            <v>01</v>
          </cell>
          <cell r="I20" t="str">
            <v>PPANB01</v>
          </cell>
          <cell r="J20" t="str">
            <v>PARADIS DES TROPIQUES N&amp;B - GRANDE ÉCHELLE</v>
          </cell>
          <cell r="K20" t="str">
            <v>ANANBO-PARADIS DES TROPIQUES-01-L-LÉ</v>
          </cell>
          <cell r="L20" t="str">
            <v>PARADIS DES TROPIQUES</v>
          </cell>
          <cell r="M20" t="str">
            <v>LÉ</v>
          </cell>
          <cell r="N20">
            <v>295</v>
          </cell>
          <cell r="O20">
            <v>70</v>
          </cell>
          <cell r="P20">
            <v>2.0649999999999999</v>
          </cell>
          <cell r="Q20">
            <v>10.43</v>
          </cell>
          <cell r="R20">
            <v>21.537949999999999</v>
          </cell>
          <cell r="S20">
            <v>205</v>
          </cell>
          <cell r="T20">
            <v>170.83333333333334</v>
          </cell>
          <cell r="U20">
            <v>85.416666666666671</v>
          </cell>
          <cell r="V20">
            <v>0.74784839024390248</v>
          </cell>
          <cell r="Y20">
            <v>21.537949999999999</v>
          </cell>
        </row>
        <row r="21">
          <cell r="A21" t="str">
            <v>PPEASJSPP02</v>
          </cell>
          <cell r="B21" t="str">
            <v>PPE</v>
          </cell>
          <cell r="C21" t="str">
            <v>A</v>
          </cell>
          <cell r="D21" t="str">
            <v>SJ</v>
          </cell>
          <cell r="E21" t="str">
            <v>S</v>
          </cell>
          <cell r="F21" t="str">
            <v>P</v>
          </cell>
          <cell r="G21" t="str">
            <v>P</v>
          </cell>
          <cell r="H21" t="str">
            <v>02</v>
          </cell>
          <cell r="I21" t="str">
            <v>PPANB02</v>
          </cell>
          <cell r="J21" t="str">
            <v>SAINT JEAN SÉPIA PATINE XVIIIE - PETITE ÉCHELLE</v>
          </cell>
          <cell r="K21" t="str">
            <v>ANANBO-SAINT JEAN-02-P-PANORAMA</v>
          </cell>
          <cell r="L21" t="str">
            <v>SAINT JEAN</v>
          </cell>
          <cell r="M21" t="str">
            <v>PANORAMA</v>
          </cell>
          <cell r="N21">
            <v>255</v>
          </cell>
          <cell r="O21">
            <v>490</v>
          </cell>
          <cell r="P21">
            <v>12.494999999999999</v>
          </cell>
          <cell r="Q21">
            <v>10.43</v>
          </cell>
          <cell r="R21">
            <v>130.32284999999999</v>
          </cell>
          <cell r="S21">
            <v>1245</v>
          </cell>
          <cell r="T21">
            <v>1037.5</v>
          </cell>
          <cell r="U21">
            <v>622.5</v>
          </cell>
          <cell r="V21">
            <v>0.79064602409638551</v>
          </cell>
          <cell r="W21">
            <v>622.5</v>
          </cell>
          <cell r="X21">
            <v>249.89999999999998</v>
          </cell>
          <cell r="Y21">
            <v>380.22284999999999</v>
          </cell>
        </row>
        <row r="22">
          <cell r="A22" t="str">
            <v>PPEASJSPL02-1</v>
          </cell>
          <cell r="B22" t="str">
            <v>PPE</v>
          </cell>
          <cell r="C22" t="str">
            <v>A</v>
          </cell>
          <cell r="D22" t="str">
            <v>SJ</v>
          </cell>
          <cell r="E22" t="str">
            <v>S</v>
          </cell>
          <cell r="F22" t="str">
            <v>P</v>
          </cell>
          <cell r="G22" t="str">
            <v>L</v>
          </cell>
          <cell r="H22" t="str">
            <v>02</v>
          </cell>
          <cell r="I22" t="str">
            <v>PPANB02</v>
          </cell>
          <cell r="J22" t="str">
            <v>SAINT JEAN SÉPIA PATINE XVIIIE - PETITE ÉCHELLE</v>
          </cell>
          <cell r="K22" t="str">
            <v>ANANBO-SAINT JEAN-02-L-LÉ</v>
          </cell>
          <cell r="L22" t="str">
            <v>SAINT JEAN</v>
          </cell>
          <cell r="M22" t="str">
            <v>LÉ</v>
          </cell>
          <cell r="N22">
            <v>255</v>
          </cell>
          <cell r="O22">
            <v>70</v>
          </cell>
          <cell r="P22">
            <v>1.7849999999999999</v>
          </cell>
          <cell r="Q22">
            <v>10.43</v>
          </cell>
          <cell r="R22">
            <v>18.617549999999998</v>
          </cell>
          <cell r="S22">
            <v>178</v>
          </cell>
          <cell r="T22">
            <v>148.33333333333334</v>
          </cell>
          <cell r="U22">
            <v>89</v>
          </cell>
          <cell r="V22">
            <v>0.79081404494382024</v>
          </cell>
          <cell r="W22">
            <v>89</v>
          </cell>
          <cell r="X22">
            <v>35.699999999999996</v>
          </cell>
          <cell r="Y22">
            <v>54.317549999999997</v>
          </cell>
        </row>
        <row r="23">
          <cell r="A23" t="str">
            <v>PPEASJSPL02-2</v>
          </cell>
          <cell r="B23" t="str">
            <v>PPE</v>
          </cell>
          <cell r="C23" t="str">
            <v>A</v>
          </cell>
          <cell r="D23" t="str">
            <v>SJ</v>
          </cell>
          <cell r="E23" t="str">
            <v>S</v>
          </cell>
          <cell r="F23" t="str">
            <v>P</v>
          </cell>
          <cell r="G23" t="str">
            <v>L</v>
          </cell>
          <cell r="H23" t="str">
            <v>02</v>
          </cell>
          <cell r="I23" t="str">
            <v>PPANB02</v>
          </cell>
          <cell r="J23" t="str">
            <v>SAINT JEAN SÉPIA PATINE XVIIIE - PETITE ÉCHELLE</v>
          </cell>
          <cell r="K23" t="str">
            <v>ANANBO-SAINT JEAN-02-L-LÉ</v>
          </cell>
          <cell r="L23" t="str">
            <v>SAINT JEAN</v>
          </cell>
          <cell r="M23" t="str">
            <v>LÉ</v>
          </cell>
          <cell r="N23">
            <v>255</v>
          </cell>
          <cell r="O23">
            <v>70</v>
          </cell>
          <cell r="P23">
            <v>1.7849999999999999</v>
          </cell>
          <cell r="Q23">
            <v>10.43</v>
          </cell>
          <cell r="R23">
            <v>18.617549999999998</v>
          </cell>
          <cell r="S23">
            <v>178</v>
          </cell>
          <cell r="T23">
            <v>148.33333333333334</v>
          </cell>
          <cell r="U23">
            <v>89</v>
          </cell>
          <cell r="V23">
            <v>0.79081404494382024</v>
          </cell>
          <cell r="W23">
            <v>89</v>
          </cell>
          <cell r="X23">
            <v>35.699999999999996</v>
          </cell>
          <cell r="Y23">
            <v>54.317549999999997</v>
          </cell>
        </row>
        <row r="24">
          <cell r="A24" t="str">
            <v>PPEASJSPL02-3</v>
          </cell>
          <cell r="B24" t="str">
            <v>PPE</v>
          </cell>
          <cell r="C24" t="str">
            <v>A</v>
          </cell>
          <cell r="D24" t="str">
            <v>SJ</v>
          </cell>
          <cell r="E24" t="str">
            <v>S</v>
          </cell>
          <cell r="F24" t="str">
            <v>P</v>
          </cell>
          <cell r="G24" t="str">
            <v>L</v>
          </cell>
          <cell r="H24" t="str">
            <v>02</v>
          </cell>
          <cell r="I24" t="str">
            <v>PPANB02</v>
          </cell>
          <cell r="J24" t="str">
            <v>SAINT JEAN SÉPIA PATINE XVIIIE - PETITE ÉCHELLE</v>
          </cell>
          <cell r="K24" t="str">
            <v>ANANBO-SAINT JEAN-02-L-LÉ</v>
          </cell>
          <cell r="L24" t="str">
            <v>SAINT JEAN</v>
          </cell>
          <cell r="M24" t="str">
            <v>LÉ</v>
          </cell>
          <cell r="N24">
            <v>255</v>
          </cell>
          <cell r="O24">
            <v>70</v>
          </cell>
          <cell r="P24">
            <v>1.7849999999999999</v>
          </cell>
          <cell r="Q24">
            <v>10.43</v>
          </cell>
          <cell r="R24">
            <v>18.617549999999998</v>
          </cell>
          <cell r="S24">
            <v>178</v>
          </cell>
          <cell r="T24">
            <v>148.33333333333334</v>
          </cell>
          <cell r="U24">
            <v>89</v>
          </cell>
          <cell r="V24">
            <v>0.79081404494382024</v>
          </cell>
          <cell r="W24">
            <v>89</v>
          </cell>
          <cell r="X24">
            <v>35.699999999999996</v>
          </cell>
          <cell r="Y24">
            <v>54.317549999999997</v>
          </cell>
        </row>
        <row r="25">
          <cell r="A25" t="str">
            <v>PPEASJSPL02-4</v>
          </cell>
          <cell r="B25" t="str">
            <v>PPE</v>
          </cell>
          <cell r="C25" t="str">
            <v>A</v>
          </cell>
          <cell r="D25" t="str">
            <v>SJ</v>
          </cell>
          <cell r="E25" t="str">
            <v>S</v>
          </cell>
          <cell r="F25" t="str">
            <v>P</v>
          </cell>
          <cell r="G25" t="str">
            <v>L</v>
          </cell>
          <cell r="H25" t="str">
            <v>02</v>
          </cell>
          <cell r="I25" t="str">
            <v>PPANB02</v>
          </cell>
          <cell r="J25" t="str">
            <v>SAINT JEAN SÉPIA PATINE XVIIIE - PETITE ÉCHELLE</v>
          </cell>
          <cell r="K25" t="str">
            <v>ANANBO-SAINT JEAN-02-L-LÉ</v>
          </cell>
          <cell r="L25" t="str">
            <v>SAINT JEAN</v>
          </cell>
          <cell r="M25" t="str">
            <v>LÉ</v>
          </cell>
          <cell r="N25">
            <v>255</v>
          </cell>
          <cell r="O25">
            <v>70</v>
          </cell>
          <cell r="P25">
            <v>1.7849999999999999</v>
          </cell>
          <cell r="Q25">
            <v>10.43</v>
          </cell>
          <cell r="R25">
            <v>18.617549999999998</v>
          </cell>
          <cell r="S25">
            <v>178</v>
          </cell>
          <cell r="T25">
            <v>148.33333333333334</v>
          </cell>
          <cell r="U25">
            <v>89</v>
          </cell>
          <cell r="V25">
            <v>0.79081404494382024</v>
          </cell>
          <cell r="W25">
            <v>89</v>
          </cell>
          <cell r="X25">
            <v>35.699999999999996</v>
          </cell>
          <cell r="Y25">
            <v>54.317549999999997</v>
          </cell>
        </row>
        <row r="26">
          <cell r="A26" t="str">
            <v>PPEASJSPL02-5</v>
          </cell>
          <cell r="B26" t="str">
            <v>PPE</v>
          </cell>
          <cell r="C26" t="str">
            <v>A</v>
          </cell>
          <cell r="D26" t="str">
            <v>SJ</v>
          </cell>
          <cell r="E26" t="str">
            <v>S</v>
          </cell>
          <cell r="F26" t="str">
            <v>P</v>
          </cell>
          <cell r="G26" t="str">
            <v>L</v>
          </cell>
          <cell r="H26" t="str">
            <v>02</v>
          </cell>
          <cell r="I26" t="str">
            <v>PPANB02</v>
          </cell>
          <cell r="J26" t="str">
            <v>SAINT JEAN SÉPIA PATINE XVIIIE - PETITE ÉCHELLE</v>
          </cell>
          <cell r="K26" t="str">
            <v>ANANBO-SAINT JEAN-02-L-LÉ</v>
          </cell>
          <cell r="L26" t="str">
            <v>SAINT JEAN</v>
          </cell>
          <cell r="M26" t="str">
            <v>LÉ</v>
          </cell>
          <cell r="N26">
            <v>255</v>
          </cell>
          <cell r="O26">
            <v>70</v>
          </cell>
          <cell r="P26">
            <v>1.7849999999999999</v>
          </cell>
          <cell r="Q26">
            <v>10.43</v>
          </cell>
          <cell r="R26">
            <v>18.617549999999998</v>
          </cell>
          <cell r="S26">
            <v>178</v>
          </cell>
          <cell r="T26">
            <v>148.33333333333334</v>
          </cell>
          <cell r="U26">
            <v>89</v>
          </cell>
          <cell r="V26">
            <v>0.79081404494382024</v>
          </cell>
          <cell r="W26">
            <v>89</v>
          </cell>
          <cell r="X26">
            <v>35.699999999999996</v>
          </cell>
          <cell r="Y26">
            <v>54.317549999999997</v>
          </cell>
        </row>
        <row r="27">
          <cell r="A27" t="str">
            <v>PPEASJSPL02-6</v>
          </cell>
          <cell r="B27" t="str">
            <v>PPE</v>
          </cell>
          <cell r="C27" t="str">
            <v>A</v>
          </cell>
          <cell r="D27" t="str">
            <v>SJ</v>
          </cell>
          <cell r="E27" t="str">
            <v>S</v>
          </cell>
          <cell r="F27" t="str">
            <v>P</v>
          </cell>
          <cell r="G27" t="str">
            <v>L</v>
          </cell>
          <cell r="H27" t="str">
            <v>02</v>
          </cell>
          <cell r="I27" t="str">
            <v>PPANB02</v>
          </cell>
          <cell r="J27" t="str">
            <v>SAINT JEAN SÉPIA PATINE XVIIIE - PETITE ÉCHELLE</v>
          </cell>
          <cell r="K27" t="str">
            <v>ANANBO-SAINT JEAN-02-L-LÉ</v>
          </cell>
          <cell r="L27" t="str">
            <v>SAINT JEAN</v>
          </cell>
          <cell r="M27" t="str">
            <v>LÉ</v>
          </cell>
          <cell r="N27">
            <v>255</v>
          </cell>
          <cell r="O27">
            <v>70</v>
          </cell>
          <cell r="P27">
            <v>1.7849999999999999</v>
          </cell>
          <cell r="Q27">
            <v>10.43</v>
          </cell>
          <cell r="R27">
            <v>18.617549999999998</v>
          </cell>
          <cell r="S27">
            <v>178</v>
          </cell>
          <cell r="T27">
            <v>148.33333333333334</v>
          </cell>
          <cell r="U27">
            <v>89</v>
          </cell>
          <cell r="V27">
            <v>0.79081404494382024</v>
          </cell>
          <cell r="W27">
            <v>89</v>
          </cell>
          <cell r="X27">
            <v>35.699999999999996</v>
          </cell>
          <cell r="Y27">
            <v>54.317549999999997</v>
          </cell>
        </row>
        <row r="28">
          <cell r="A28" t="str">
            <v>PPEASJSPL02-7</v>
          </cell>
          <cell r="B28" t="str">
            <v>PPE</v>
          </cell>
          <cell r="C28" t="str">
            <v>A</v>
          </cell>
          <cell r="D28" t="str">
            <v>SJ</v>
          </cell>
          <cell r="E28" t="str">
            <v>S</v>
          </cell>
          <cell r="F28" t="str">
            <v>P</v>
          </cell>
          <cell r="G28" t="str">
            <v>L</v>
          </cell>
          <cell r="H28" t="str">
            <v>02</v>
          </cell>
          <cell r="I28" t="str">
            <v>PPANB02</v>
          </cell>
          <cell r="J28" t="str">
            <v>SAINT JEAN SÉPIA PATINE XVIIIE - PETITE ÉCHELLE</v>
          </cell>
          <cell r="K28" t="str">
            <v>ANANBO-SAINT JEAN-02-L-LÉ</v>
          </cell>
          <cell r="L28" t="str">
            <v>SAINT JEAN</v>
          </cell>
          <cell r="M28" t="str">
            <v>LÉ</v>
          </cell>
          <cell r="N28">
            <v>255</v>
          </cell>
          <cell r="O28">
            <v>70</v>
          </cell>
          <cell r="P28">
            <v>1.7849999999999999</v>
          </cell>
          <cell r="Q28">
            <v>10.43</v>
          </cell>
          <cell r="R28">
            <v>18.617549999999998</v>
          </cell>
          <cell r="S28">
            <v>178</v>
          </cell>
          <cell r="T28">
            <v>148.33333333333334</v>
          </cell>
          <cell r="U28">
            <v>89</v>
          </cell>
          <cell r="V28">
            <v>0.79081404494382024</v>
          </cell>
          <cell r="W28">
            <v>89</v>
          </cell>
          <cell r="X28">
            <v>35.699999999999996</v>
          </cell>
          <cell r="Y28">
            <v>54.317549999999997</v>
          </cell>
        </row>
        <row r="29">
          <cell r="A29" t="str">
            <v>PPEASJSGP02</v>
          </cell>
          <cell r="B29" t="str">
            <v>PPE</v>
          </cell>
          <cell r="C29" t="str">
            <v>A</v>
          </cell>
          <cell r="D29" t="str">
            <v>SJ</v>
          </cell>
          <cell r="E29" t="str">
            <v>S</v>
          </cell>
          <cell r="F29" t="str">
            <v>G</v>
          </cell>
          <cell r="G29" t="str">
            <v>P</v>
          </cell>
          <cell r="H29" t="str">
            <v>02</v>
          </cell>
          <cell r="I29" t="str">
            <v>PPANB02</v>
          </cell>
          <cell r="J29" t="str">
            <v>SAINT JEAN SÉPIA PATINE XVIIIE - GRANDE ÉCHELLE</v>
          </cell>
          <cell r="K29" t="str">
            <v>ANANBO-SAINT JEAN-02-P-PANORAMA</v>
          </cell>
          <cell r="L29" t="str">
            <v>SAINT JEAN</v>
          </cell>
          <cell r="M29" t="str">
            <v>PANORAMA</v>
          </cell>
          <cell r="N29">
            <v>290</v>
          </cell>
          <cell r="O29">
            <v>560</v>
          </cell>
          <cell r="P29">
            <v>16.239999999999998</v>
          </cell>
          <cell r="Q29">
            <v>10.43</v>
          </cell>
          <cell r="R29">
            <v>169.38319999999999</v>
          </cell>
          <cell r="S29">
            <v>1618</v>
          </cell>
          <cell r="T29">
            <v>1348.3333333333335</v>
          </cell>
          <cell r="U29">
            <v>809.00000000000011</v>
          </cell>
          <cell r="V29">
            <v>0.79062645241038321</v>
          </cell>
          <cell r="W29">
            <v>809.00000000000011</v>
          </cell>
          <cell r="X29">
            <v>324.79999999999995</v>
          </cell>
          <cell r="Y29">
            <v>494.18319999999994</v>
          </cell>
        </row>
        <row r="30">
          <cell r="A30" t="str">
            <v>PPEASJSGL02-1</v>
          </cell>
          <cell r="B30" t="str">
            <v>PPE</v>
          </cell>
          <cell r="C30" t="str">
            <v>A</v>
          </cell>
          <cell r="D30" t="str">
            <v>SJ</v>
          </cell>
          <cell r="E30" t="str">
            <v>S</v>
          </cell>
          <cell r="F30" t="str">
            <v>G</v>
          </cell>
          <cell r="G30" t="str">
            <v>L</v>
          </cell>
          <cell r="H30" t="str">
            <v>02</v>
          </cell>
          <cell r="I30" t="str">
            <v>PPANB02</v>
          </cell>
          <cell r="J30" t="str">
            <v>SAINT JEAN SÉPIA PATINE XVIIIE - GRANDE ÉCHELLE</v>
          </cell>
          <cell r="K30" t="str">
            <v>ANANBO-SAINT JEAN-02-L-LÉ</v>
          </cell>
          <cell r="L30" t="str">
            <v>SAINT JEAN</v>
          </cell>
          <cell r="M30" t="str">
            <v>LÉ</v>
          </cell>
          <cell r="N30">
            <v>290</v>
          </cell>
          <cell r="O30">
            <v>70</v>
          </cell>
          <cell r="P30">
            <v>2.0299999999999998</v>
          </cell>
          <cell r="Q30">
            <v>10.43</v>
          </cell>
          <cell r="R30">
            <v>21.172899999999998</v>
          </cell>
          <cell r="S30">
            <v>202</v>
          </cell>
          <cell r="T30">
            <v>168.33333333333334</v>
          </cell>
          <cell r="U30">
            <v>101</v>
          </cell>
          <cell r="V30">
            <v>0.79036732673267329</v>
          </cell>
          <cell r="W30">
            <v>101</v>
          </cell>
          <cell r="X30">
            <v>40.599999999999994</v>
          </cell>
          <cell r="Y30">
            <v>61.772899999999993</v>
          </cell>
        </row>
        <row r="31">
          <cell r="A31" t="str">
            <v>PPEASJSGL02-2</v>
          </cell>
          <cell r="B31" t="str">
            <v>PPE</v>
          </cell>
          <cell r="C31" t="str">
            <v>A</v>
          </cell>
          <cell r="D31" t="str">
            <v>SJ</v>
          </cell>
          <cell r="E31" t="str">
            <v>S</v>
          </cell>
          <cell r="F31" t="str">
            <v>G</v>
          </cell>
          <cell r="G31" t="str">
            <v>L</v>
          </cell>
          <cell r="H31" t="str">
            <v>02</v>
          </cell>
          <cell r="I31" t="str">
            <v>PPANB02</v>
          </cell>
          <cell r="J31" t="str">
            <v>SAINT JEAN SÉPIA PATINE XVIIIE - GRANDE ÉCHELLE</v>
          </cell>
          <cell r="K31" t="str">
            <v>ANANBO-SAINT JEAN-02-L-LÉ</v>
          </cell>
          <cell r="L31" t="str">
            <v>SAINT JEAN</v>
          </cell>
          <cell r="M31" t="str">
            <v>LÉ</v>
          </cell>
          <cell r="N31">
            <v>290</v>
          </cell>
          <cell r="O31">
            <v>70</v>
          </cell>
          <cell r="P31">
            <v>2.0299999999999998</v>
          </cell>
          <cell r="Q31">
            <v>10.43</v>
          </cell>
          <cell r="R31">
            <v>21.172899999999998</v>
          </cell>
          <cell r="S31">
            <v>202</v>
          </cell>
          <cell r="T31">
            <v>168.33333333333334</v>
          </cell>
          <cell r="U31">
            <v>101</v>
          </cell>
          <cell r="V31">
            <v>0.79036732673267329</v>
          </cell>
          <cell r="W31">
            <v>101</v>
          </cell>
          <cell r="X31">
            <v>40.599999999999994</v>
          </cell>
          <cell r="Y31">
            <v>61.772899999999993</v>
          </cell>
        </row>
        <row r="32">
          <cell r="A32" t="str">
            <v>PPEASJSGL02-3</v>
          </cell>
          <cell r="B32" t="str">
            <v>PPE</v>
          </cell>
          <cell r="C32" t="str">
            <v>A</v>
          </cell>
          <cell r="D32" t="str">
            <v>SJ</v>
          </cell>
          <cell r="E32" t="str">
            <v>S</v>
          </cell>
          <cell r="F32" t="str">
            <v>G</v>
          </cell>
          <cell r="G32" t="str">
            <v>L</v>
          </cell>
          <cell r="H32" t="str">
            <v>02</v>
          </cell>
          <cell r="I32" t="str">
            <v>PPANB02</v>
          </cell>
          <cell r="J32" t="str">
            <v>SAINT JEAN SÉPIA PATINE XVIIIE - GRANDE ÉCHELLE</v>
          </cell>
          <cell r="K32" t="str">
            <v>ANANBO-SAINT JEAN-02-L-LÉ</v>
          </cell>
          <cell r="L32" t="str">
            <v>SAINT JEAN</v>
          </cell>
          <cell r="M32" t="str">
            <v>LÉ</v>
          </cell>
          <cell r="N32">
            <v>290</v>
          </cell>
          <cell r="O32">
            <v>70</v>
          </cell>
          <cell r="P32">
            <v>2.0299999999999998</v>
          </cell>
          <cell r="Q32">
            <v>10.43</v>
          </cell>
          <cell r="R32">
            <v>21.172899999999998</v>
          </cell>
          <cell r="S32">
            <v>202</v>
          </cell>
          <cell r="T32">
            <v>168.33333333333334</v>
          </cell>
          <cell r="U32">
            <v>101</v>
          </cell>
          <cell r="V32">
            <v>0.79036732673267329</v>
          </cell>
          <cell r="W32">
            <v>101</v>
          </cell>
          <cell r="X32">
            <v>40.599999999999994</v>
          </cell>
          <cell r="Y32">
            <v>61.772899999999993</v>
          </cell>
        </row>
        <row r="33">
          <cell r="A33" t="str">
            <v>PPEASJSGL02-4</v>
          </cell>
          <cell r="B33" t="str">
            <v>PPE</v>
          </cell>
          <cell r="C33" t="str">
            <v>A</v>
          </cell>
          <cell r="D33" t="str">
            <v>SJ</v>
          </cell>
          <cell r="E33" t="str">
            <v>S</v>
          </cell>
          <cell r="F33" t="str">
            <v>G</v>
          </cell>
          <cell r="G33" t="str">
            <v>L</v>
          </cell>
          <cell r="H33" t="str">
            <v>02</v>
          </cell>
          <cell r="I33" t="str">
            <v>PPANB02</v>
          </cell>
          <cell r="J33" t="str">
            <v>SAINT JEAN SÉPIA PATINE XVIIIE - GRANDE ÉCHELLE</v>
          </cell>
          <cell r="K33" t="str">
            <v>ANANBO-SAINT JEAN-02-L-LÉ</v>
          </cell>
          <cell r="L33" t="str">
            <v>SAINT JEAN</v>
          </cell>
          <cell r="M33" t="str">
            <v>LÉ</v>
          </cell>
          <cell r="N33">
            <v>290</v>
          </cell>
          <cell r="O33">
            <v>70</v>
          </cell>
          <cell r="P33">
            <v>2.0299999999999998</v>
          </cell>
          <cell r="Q33">
            <v>10.43</v>
          </cell>
          <cell r="R33">
            <v>21.172899999999998</v>
          </cell>
          <cell r="S33">
            <v>202</v>
          </cell>
          <cell r="T33">
            <v>168.33333333333334</v>
          </cell>
          <cell r="U33">
            <v>101</v>
          </cell>
          <cell r="V33">
            <v>0.79036732673267329</v>
          </cell>
          <cell r="W33">
            <v>101</v>
          </cell>
          <cell r="X33">
            <v>40.599999999999994</v>
          </cell>
          <cell r="Y33">
            <v>61.772899999999993</v>
          </cell>
        </row>
        <row r="34">
          <cell r="A34" t="str">
            <v>PPEASJSGL02-5</v>
          </cell>
          <cell r="B34" t="str">
            <v>PPE</v>
          </cell>
          <cell r="C34" t="str">
            <v>A</v>
          </cell>
          <cell r="D34" t="str">
            <v>SJ</v>
          </cell>
          <cell r="E34" t="str">
            <v>S</v>
          </cell>
          <cell r="F34" t="str">
            <v>G</v>
          </cell>
          <cell r="G34" t="str">
            <v>L</v>
          </cell>
          <cell r="H34" t="str">
            <v>02</v>
          </cell>
          <cell r="I34" t="str">
            <v>PPANB02</v>
          </cell>
          <cell r="J34" t="str">
            <v>SAINT JEAN SÉPIA PATINE XVIIIE - GRANDE ÉCHELLE</v>
          </cell>
          <cell r="K34" t="str">
            <v>ANANBO-SAINT JEAN-02-L-LÉ</v>
          </cell>
          <cell r="L34" t="str">
            <v>SAINT JEAN</v>
          </cell>
          <cell r="M34" t="str">
            <v>LÉ</v>
          </cell>
          <cell r="N34">
            <v>290</v>
          </cell>
          <cell r="O34">
            <v>70</v>
          </cell>
          <cell r="P34">
            <v>2.0299999999999998</v>
          </cell>
          <cell r="Q34">
            <v>10.43</v>
          </cell>
          <cell r="R34">
            <v>21.172899999999998</v>
          </cell>
          <cell r="S34">
            <v>202</v>
          </cell>
          <cell r="T34">
            <v>168.33333333333334</v>
          </cell>
          <cell r="U34">
            <v>101</v>
          </cell>
          <cell r="V34">
            <v>0.79036732673267329</v>
          </cell>
          <cell r="W34">
            <v>101</v>
          </cell>
          <cell r="X34">
            <v>40.599999999999994</v>
          </cell>
          <cell r="Y34">
            <v>61.772899999999993</v>
          </cell>
        </row>
        <row r="35">
          <cell r="A35" t="str">
            <v>PPEASJSGL02-6</v>
          </cell>
          <cell r="B35" t="str">
            <v>PPE</v>
          </cell>
          <cell r="C35" t="str">
            <v>A</v>
          </cell>
          <cell r="D35" t="str">
            <v>SJ</v>
          </cell>
          <cell r="E35" t="str">
            <v>S</v>
          </cell>
          <cell r="F35" t="str">
            <v>G</v>
          </cell>
          <cell r="G35" t="str">
            <v>L</v>
          </cell>
          <cell r="H35" t="str">
            <v>02</v>
          </cell>
          <cell r="I35" t="str">
            <v>PPANB02</v>
          </cell>
          <cell r="J35" t="str">
            <v>SAINT JEAN SÉPIA PATINE XVIIIE - GRANDE ÉCHELLE</v>
          </cell>
          <cell r="K35" t="str">
            <v>ANANBO-SAINT JEAN-02-L-LÉ</v>
          </cell>
          <cell r="L35" t="str">
            <v>SAINT JEAN</v>
          </cell>
          <cell r="M35" t="str">
            <v>LÉ</v>
          </cell>
          <cell r="N35">
            <v>290</v>
          </cell>
          <cell r="O35">
            <v>70</v>
          </cell>
          <cell r="P35">
            <v>2.0299999999999998</v>
          </cell>
          <cell r="Q35">
            <v>10.43</v>
          </cell>
          <cell r="R35">
            <v>21.172899999999998</v>
          </cell>
          <cell r="S35">
            <v>202</v>
          </cell>
          <cell r="T35">
            <v>168.33333333333334</v>
          </cell>
          <cell r="U35">
            <v>101</v>
          </cell>
          <cell r="V35">
            <v>0.79036732673267329</v>
          </cell>
          <cell r="W35">
            <v>101</v>
          </cell>
          <cell r="X35">
            <v>40.599999999999994</v>
          </cell>
          <cell r="Y35">
            <v>61.772899999999993</v>
          </cell>
        </row>
        <row r="36">
          <cell r="A36" t="str">
            <v>PPEASJSGL02-7</v>
          </cell>
          <cell r="B36" t="str">
            <v>PPE</v>
          </cell>
          <cell r="C36" t="str">
            <v>A</v>
          </cell>
          <cell r="D36" t="str">
            <v>SJ</v>
          </cell>
          <cell r="E36" t="str">
            <v>S</v>
          </cell>
          <cell r="F36" t="str">
            <v>G</v>
          </cell>
          <cell r="G36" t="str">
            <v>L</v>
          </cell>
          <cell r="H36" t="str">
            <v>02</v>
          </cell>
          <cell r="I36" t="str">
            <v>PPANB02</v>
          </cell>
          <cell r="J36" t="str">
            <v>SAINT JEAN SÉPIA PATINE XVIIIE - GRANDE ÉCHELLE</v>
          </cell>
          <cell r="K36" t="str">
            <v>ANANBO-SAINT JEAN-02-L-LÉ</v>
          </cell>
          <cell r="L36" t="str">
            <v>SAINT JEAN</v>
          </cell>
          <cell r="M36" t="str">
            <v>LÉ</v>
          </cell>
          <cell r="N36">
            <v>290</v>
          </cell>
          <cell r="O36">
            <v>70</v>
          </cell>
          <cell r="P36">
            <v>2.0299999999999998</v>
          </cell>
          <cell r="Q36">
            <v>10.43</v>
          </cell>
          <cell r="R36">
            <v>21.172899999999998</v>
          </cell>
          <cell r="S36">
            <v>202</v>
          </cell>
          <cell r="T36">
            <v>168.33333333333334</v>
          </cell>
          <cell r="U36">
            <v>101</v>
          </cell>
          <cell r="V36">
            <v>0.79036732673267329</v>
          </cell>
          <cell r="W36">
            <v>101</v>
          </cell>
          <cell r="X36">
            <v>40.599999999999994</v>
          </cell>
          <cell r="Y36">
            <v>61.772899999999993</v>
          </cell>
        </row>
        <row r="37">
          <cell r="A37" t="str">
            <v>PPEASJSGL02-8</v>
          </cell>
          <cell r="B37" t="str">
            <v>PPE</v>
          </cell>
          <cell r="C37" t="str">
            <v>A</v>
          </cell>
          <cell r="D37" t="str">
            <v>SJ</v>
          </cell>
          <cell r="E37" t="str">
            <v>S</v>
          </cell>
          <cell r="F37" t="str">
            <v>G</v>
          </cell>
          <cell r="G37" t="str">
            <v>L</v>
          </cell>
          <cell r="H37" t="str">
            <v>02</v>
          </cell>
          <cell r="I37" t="str">
            <v>PPANB02</v>
          </cell>
          <cell r="J37" t="str">
            <v>SAINT JEAN SÉPIA PATINE XVIIIE - GRANDE ÉCHELLE</v>
          </cell>
          <cell r="K37" t="str">
            <v>ANANBO-SAINT JEAN-02-L-LÉ</v>
          </cell>
          <cell r="L37" t="str">
            <v>SAINT JEAN</v>
          </cell>
          <cell r="M37" t="str">
            <v>LÉ</v>
          </cell>
          <cell r="N37">
            <v>290</v>
          </cell>
          <cell r="O37">
            <v>70</v>
          </cell>
          <cell r="P37">
            <v>2.0299999999999998</v>
          </cell>
          <cell r="Q37">
            <v>10.43</v>
          </cell>
          <cell r="R37">
            <v>21.172899999999998</v>
          </cell>
          <cell r="S37">
            <v>202</v>
          </cell>
          <cell r="T37">
            <v>168.33333333333334</v>
          </cell>
          <cell r="U37">
            <v>101</v>
          </cell>
          <cell r="V37">
            <v>0.79036732673267329</v>
          </cell>
          <cell r="W37">
            <v>101</v>
          </cell>
          <cell r="X37">
            <v>40.599999999999994</v>
          </cell>
          <cell r="Y37">
            <v>61.772899999999993</v>
          </cell>
        </row>
        <row r="38">
          <cell r="A38" t="str">
            <v>PPEALPDKCPP03</v>
          </cell>
          <cell r="B38" t="str">
            <v>PPE</v>
          </cell>
          <cell r="C38" t="str">
            <v>A</v>
          </cell>
          <cell r="D38" t="str">
            <v>LPDK</v>
          </cell>
          <cell r="E38" t="str">
            <v>C</v>
          </cell>
          <cell r="F38" t="str">
            <v>P</v>
          </cell>
          <cell r="G38" t="str">
            <v>P</v>
          </cell>
          <cell r="H38" t="str">
            <v>03</v>
          </cell>
          <cell r="I38" t="str">
            <v>PPANB03</v>
          </cell>
          <cell r="J38" t="str">
            <v>LES PALMIERS DE KALAHO COULEUR - PETITE ÉCHELLE</v>
          </cell>
          <cell r="K38" t="str">
            <v>ANANBO-LES PALMIERS DE KALAHO-03-P-PANORAMA</v>
          </cell>
          <cell r="L38" t="str">
            <v>LES PALMIERS DE KALAHO</v>
          </cell>
          <cell r="M38" t="str">
            <v>PANORAMA</v>
          </cell>
          <cell r="N38">
            <v>255</v>
          </cell>
          <cell r="O38">
            <v>490</v>
          </cell>
          <cell r="P38">
            <v>12.494999999999999</v>
          </cell>
          <cell r="Q38">
            <v>10.43</v>
          </cell>
          <cell r="R38">
            <v>130.32284999999999</v>
          </cell>
          <cell r="S38">
            <v>1245</v>
          </cell>
          <cell r="T38">
            <v>1037.5</v>
          </cell>
          <cell r="U38">
            <v>622.5</v>
          </cell>
          <cell r="V38">
            <v>0.79064602409638551</v>
          </cell>
          <cell r="W38">
            <v>622.5</v>
          </cell>
          <cell r="X38">
            <v>249.89999999999998</v>
          </cell>
          <cell r="Y38">
            <v>380.22284999999999</v>
          </cell>
        </row>
        <row r="39">
          <cell r="A39" t="str">
            <v>PPEALPDKCPL03-1</v>
          </cell>
          <cell r="B39" t="str">
            <v>PPE</v>
          </cell>
          <cell r="C39" t="str">
            <v>A</v>
          </cell>
          <cell r="D39" t="str">
            <v>LPDK</v>
          </cell>
          <cell r="E39" t="str">
            <v>C</v>
          </cell>
          <cell r="F39" t="str">
            <v>P</v>
          </cell>
          <cell r="G39" t="str">
            <v>L</v>
          </cell>
          <cell r="H39" t="str">
            <v>03</v>
          </cell>
          <cell r="I39" t="str">
            <v>PPANB03</v>
          </cell>
          <cell r="J39" t="str">
            <v>LES PALMIERS DE KALAHO COULEUR - PETITE ÉCHELLE</v>
          </cell>
          <cell r="K39" t="str">
            <v>ANANBO-LES PALMIERS DE KALAHO-03-L-LÉ</v>
          </cell>
          <cell r="L39" t="str">
            <v>LES PALMIERS DE KALAHO</v>
          </cell>
          <cell r="M39" t="str">
            <v>LÉ</v>
          </cell>
          <cell r="N39">
            <v>255</v>
          </cell>
          <cell r="O39">
            <v>70</v>
          </cell>
          <cell r="P39">
            <v>1.7849999999999999</v>
          </cell>
          <cell r="Q39">
            <v>10.43</v>
          </cell>
          <cell r="R39">
            <v>18.617549999999998</v>
          </cell>
          <cell r="S39">
            <v>178</v>
          </cell>
          <cell r="T39">
            <v>148.33333333333334</v>
          </cell>
          <cell r="U39">
            <v>89</v>
          </cell>
          <cell r="V39">
            <v>0.79081404494382024</v>
          </cell>
          <cell r="W39">
            <v>89</v>
          </cell>
          <cell r="X39">
            <v>35.699999999999996</v>
          </cell>
          <cell r="Y39">
            <v>54.317549999999997</v>
          </cell>
        </row>
        <row r="40">
          <cell r="A40" t="str">
            <v>PPEALPDKCPL03-2</v>
          </cell>
          <cell r="B40" t="str">
            <v>PPE</v>
          </cell>
          <cell r="C40" t="str">
            <v>A</v>
          </cell>
          <cell r="D40" t="str">
            <v>LPDK</v>
          </cell>
          <cell r="E40" t="str">
            <v>C</v>
          </cell>
          <cell r="F40" t="str">
            <v>P</v>
          </cell>
          <cell r="G40" t="str">
            <v>L</v>
          </cell>
          <cell r="H40" t="str">
            <v>03</v>
          </cell>
          <cell r="I40" t="str">
            <v>PPANB03</v>
          </cell>
          <cell r="J40" t="str">
            <v>LES PALMIERS DE KALAHO COULEUR - PETITE ÉCHELLE</v>
          </cell>
          <cell r="K40" t="str">
            <v>ANANBO-LES PALMIERS DE KALAHO-03-L-LÉ</v>
          </cell>
          <cell r="L40" t="str">
            <v>LES PALMIERS DE KALAHO</v>
          </cell>
          <cell r="M40" t="str">
            <v>LÉ</v>
          </cell>
          <cell r="N40">
            <v>255</v>
          </cell>
          <cell r="O40">
            <v>70</v>
          </cell>
          <cell r="P40">
            <v>1.7849999999999999</v>
          </cell>
          <cell r="Q40">
            <v>10.43</v>
          </cell>
          <cell r="R40">
            <v>18.617549999999998</v>
          </cell>
          <cell r="S40">
            <v>178</v>
          </cell>
          <cell r="T40">
            <v>148.33333333333334</v>
          </cell>
          <cell r="U40">
            <v>89</v>
          </cell>
          <cell r="V40">
            <v>0.79081404494382024</v>
          </cell>
          <cell r="W40">
            <v>89</v>
          </cell>
          <cell r="X40">
            <v>35.699999999999996</v>
          </cell>
          <cell r="Y40">
            <v>54.317549999999997</v>
          </cell>
        </row>
        <row r="41">
          <cell r="A41" t="str">
            <v>PPEALPDKCPL03-3</v>
          </cell>
          <cell r="B41" t="str">
            <v>PPE</v>
          </cell>
          <cell r="C41" t="str">
            <v>A</v>
          </cell>
          <cell r="D41" t="str">
            <v>LPDK</v>
          </cell>
          <cell r="E41" t="str">
            <v>C</v>
          </cell>
          <cell r="F41" t="str">
            <v>P</v>
          </cell>
          <cell r="G41" t="str">
            <v>L</v>
          </cell>
          <cell r="H41" t="str">
            <v>03</v>
          </cell>
          <cell r="I41" t="str">
            <v>PPANB03</v>
          </cell>
          <cell r="J41" t="str">
            <v>LES PALMIERS DE KALAHO COULEUR - PETITE ÉCHELLE</v>
          </cell>
          <cell r="K41" t="str">
            <v>ANANBO-LES PALMIERS DE KALAHO-03-L-LÉ</v>
          </cell>
          <cell r="L41" t="str">
            <v>LES PALMIERS DE KALAHO</v>
          </cell>
          <cell r="M41" t="str">
            <v>LÉ</v>
          </cell>
          <cell r="N41">
            <v>255</v>
          </cell>
          <cell r="O41">
            <v>70</v>
          </cell>
          <cell r="P41">
            <v>1.7849999999999999</v>
          </cell>
          <cell r="Q41">
            <v>10.43</v>
          </cell>
          <cell r="R41">
            <v>18.617549999999998</v>
          </cell>
          <cell r="S41">
            <v>178</v>
          </cell>
          <cell r="T41">
            <v>148.33333333333334</v>
          </cell>
          <cell r="U41">
            <v>89</v>
          </cell>
          <cell r="V41">
            <v>0.79081404494382024</v>
          </cell>
          <cell r="W41">
            <v>89</v>
          </cell>
          <cell r="X41">
            <v>35.699999999999996</v>
          </cell>
          <cell r="Y41">
            <v>54.317549999999997</v>
          </cell>
        </row>
        <row r="42">
          <cell r="A42" t="str">
            <v>PPEALPDKCPL03-4</v>
          </cell>
          <cell r="B42" t="str">
            <v>PPE</v>
          </cell>
          <cell r="C42" t="str">
            <v>A</v>
          </cell>
          <cell r="D42" t="str">
            <v>LPDK</v>
          </cell>
          <cell r="E42" t="str">
            <v>C</v>
          </cell>
          <cell r="F42" t="str">
            <v>P</v>
          </cell>
          <cell r="G42" t="str">
            <v>L</v>
          </cell>
          <cell r="H42" t="str">
            <v>03</v>
          </cell>
          <cell r="I42" t="str">
            <v>PPANB03</v>
          </cell>
          <cell r="J42" t="str">
            <v>LES PALMIERS DE KALAHO COULEUR - PETITE ÉCHELLE</v>
          </cell>
          <cell r="K42" t="str">
            <v>ANANBO-LES PALMIERS DE KALAHO-03-L-LÉ</v>
          </cell>
          <cell r="L42" t="str">
            <v>LES PALMIERS DE KALAHO</v>
          </cell>
          <cell r="M42" t="str">
            <v>LÉ</v>
          </cell>
          <cell r="N42">
            <v>255</v>
          </cell>
          <cell r="O42">
            <v>70</v>
          </cell>
          <cell r="P42">
            <v>1.7849999999999999</v>
          </cell>
          <cell r="Q42">
            <v>10.43</v>
          </cell>
          <cell r="R42">
            <v>18.617549999999998</v>
          </cell>
          <cell r="S42">
            <v>178</v>
          </cell>
          <cell r="T42">
            <v>148.33333333333334</v>
          </cell>
          <cell r="U42">
            <v>89</v>
          </cell>
          <cell r="V42">
            <v>0.79081404494382024</v>
          </cell>
          <cell r="W42">
            <v>89</v>
          </cell>
          <cell r="X42">
            <v>35.699999999999996</v>
          </cell>
          <cell r="Y42">
            <v>54.317549999999997</v>
          </cell>
        </row>
        <row r="43">
          <cell r="A43" t="str">
            <v>PPEALPDKCPL03-5</v>
          </cell>
          <cell r="B43" t="str">
            <v>PPE</v>
          </cell>
          <cell r="C43" t="str">
            <v>A</v>
          </cell>
          <cell r="D43" t="str">
            <v>LPDK</v>
          </cell>
          <cell r="E43" t="str">
            <v>C</v>
          </cell>
          <cell r="F43" t="str">
            <v>P</v>
          </cell>
          <cell r="G43" t="str">
            <v>L</v>
          </cell>
          <cell r="H43" t="str">
            <v>03</v>
          </cell>
          <cell r="I43" t="str">
            <v>PPANB03</v>
          </cell>
          <cell r="J43" t="str">
            <v>LES PALMIERS DE KALAHO COULEUR - PETITE ÉCHELLE</v>
          </cell>
          <cell r="K43" t="str">
            <v>ANANBO-LES PALMIERS DE KALAHO-03-L-LÉ</v>
          </cell>
          <cell r="L43" t="str">
            <v>LES PALMIERS DE KALAHO</v>
          </cell>
          <cell r="M43" t="str">
            <v>LÉ</v>
          </cell>
          <cell r="N43">
            <v>255</v>
          </cell>
          <cell r="O43">
            <v>70</v>
          </cell>
          <cell r="P43">
            <v>1.7849999999999999</v>
          </cell>
          <cell r="Q43">
            <v>10.43</v>
          </cell>
          <cell r="R43">
            <v>18.617549999999998</v>
          </cell>
          <cell r="S43">
            <v>178</v>
          </cell>
          <cell r="T43">
            <v>148.33333333333334</v>
          </cell>
          <cell r="U43">
            <v>89</v>
          </cell>
          <cell r="V43">
            <v>0.79081404494382024</v>
          </cell>
          <cell r="W43">
            <v>89</v>
          </cell>
          <cell r="X43">
            <v>35.699999999999996</v>
          </cell>
          <cell r="Y43">
            <v>54.317549999999997</v>
          </cell>
        </row>
        <row r="44">
          <cell r="A44" t="str">
            <v>PPEALPDKCPL03-6</v>
          </cell>
          <cell r="B44" t="str">
            <v>PPE</v>
          </cell>
          <cell r="C44" t="str">
            <v>A</v>
          </cell>
          <cell r="D44" t="str">
            <v>LPDK</v>
          </cell>
          <cell r="E44" t="str">
            <v>C</v>
          </cell>
          <cell r="F44" t="str">
            <v>P</v>
          </cell>
          <cell r="G44" t="str">
            <v>L</v>
          </cell>
          <cell r="H44" t="str">
            <v>03</v>
          </cell>
          <cell r="I44" t="str">
            <v>PPANB03</v>
          </cell>
          <cell r="J44" t="str">
            <v>LES PALMIERS DE KALAHO COULEUR - PETITE ÉCHELLE</v>
          </cell>
          <cell r="K44" t="str">
            <v>ANANBO-LES PALMIERS DE KALAHO-03-L-LÉ</v>
          </cell>
          <cell r="L44" t="str">
            <v>LES PALMIERS DE KALAHO</v>
          </cell>
          <cell r="M44" t="str">
            <v>LÉ</v>
          </cell>
          <cell r="N44">
            <v>255</v>
          </cell>
          <cell r="O44">
            <v>70</v>
          </cell>
          <cell r="P44">
            <v>1.7849999999999999</v>
          </cell>
          <cell r="Q44">
            <v>10.43</v>
          </cell>
          <cell r="R44">
            <v>18.617549999999998</v>
          </cell>
          <cell r="S44">
            <v>178</v>
          </cell>
          <cell r="T44">
            <v>148.33333333333334</v>
          </cell>
          <cell r="U44">
            <v>89</v>
          </cell>
          <cell r="V44">
            <v>0.79081404494382024</v>
          </cell>
          <cell r="W44">
            <v>89</v>
          </cell>
          <cell r="X44">
            <v>35.699999999999996</v>
          </cell>
          <cell r="Y44">
            <v>54.317549999999997</v>
          </cell>
        </row>
        <row r="45">
          <cell r="A45" t="str">
            <v>PPEALPDKCPL03-7</v>
          </cell>
          <cell r="B45" t="str">
            <v>PPE</v>
          </cell>
          <cell r="C45" t="str">
            <v>A</v>
          </cell>
          <cell r="D45" t="str">
            <v>LPDK</v>
          </cell>
          <cell r="E45" t="str">
            <v>C</v>
          </cell>
          <cell r="F45" t="str">
            <v>P</v>
          </cell>
          <cell r="G45" t="str">
            <v>L</v>
          </cell>
          <cell r="H45" t="str">
            <v>03</v>
          </cell>
          <cell r="I45" t="str">
            <v>PPANB03</v>
          </cell>
          <cell r="J45" t="str">
            <v>LES PALMIERS DE KALAHO COULEUR - PETITE ÉCHELLE</v>
          </cell>
          <cell r="K45" t="str">
            <v>ANANBO-LES PALMIERS DE KALAHO-03-L-LÉ</v>
          </cell>
          <cell r="L45" t="str">
            <v>LES PALMIERS DE KALAHO</v>
          </cell>
          <cell r="M45" t="str">
            <v>LÉ</v>
          </cell>
          <cell r="N45">
            <v>255</v>
          </cell>
          <cell r="O45">
            <v>70</v>
          </cell>
          <cell r="P45">
            <v>1.7849999999999999</v>
          </cell>
          <cell r="Q45">
            <v>10.43</v>
          </cell>
          <cell r="R45">
            <v>18.617549999999998</v>
          </cell>
          <cell r="S45">
            <v>178</v>
          </cell>
          <cell r="T45">
            <v>148.33333333333334</v>
          </cell>
          <cell r="U45">
            <v>89</v>
          </cell>
          <cell r="V45">
            <v>0.79081404494382024</v>
          </cell>
          <cell r="W45">
            <v>89</v>
          </cell>
          <cell r="X45">
            <v>35.699999999999996</v>
          </cell>
          <cell r="Y45">
            <v>54.317549999999997</v>
          </cell>
        </row>
        <row r="46">
          <cell r="A46" t="str">
            <v>PPEALPDKCGP03</v>
          </cell>
          <cell r="B46" t="str">
            <v>PPE</v>
          </cell>
          <cell r="C46" t="str">
            <v>A</v>
          </cell>
          <cell r="D46" t="str">
            <v>LPDK</v>
          </cell>
          <cell r="E46" t="str">
            <v>C</v>
          </cell>
          <cell r="F46" t="str">
            <v>G</v>
          </cell>
          <cell r="G46" t="str">
            <v>P</v>
          </cell>
          <cell r="H46" t="str">
            <v>03</v>
          </cell>
          <cell r="I46" t="str">
            <v>PPANB03</v>
          </cell>
          <cell r="J46" t="str">
            <v>LES PALMIERS DE KALAHO COULEUR - GRANDE ÉCHELLE</v>
          </cell>
          <cell r="K46" t="str">
            <v>ANANBO-LES PALMIERS DE KALAHO-03-P-PANORAMA</v>
          </cell>
          <cell r="L46" t="str">
            <v>LES PALMIERS DE KALAHO</v>
          </cell>
          <cell r="M46" t="str">
            <v>PANORAMA</v>
          </cell>
          <cell r="N46">
            <v>290</v>
          </cell>
          <cell r="O46">
            <v>560</v>
          </cell>
          <cell r="P46">
            <v>16.239999999999998</v>
          </cell>
          <cell r="Q46">
            <v>10.43</v>
          </cell>
          <cell r="R46">
            <v>169.38319999999999</v>
          </cell>
          <cell r="S46">
            <v>1618</v>
          </cell>
          <cell r="T46">
            <v>1348.3333333333335</v>
          </cell>
          <cell r="U46">
            <v>809.00000000000011</v>
          </cell>
          <cell r="V46">
            <v>0.79062645241038321</v>
          </cell>
          <cell r="W46">
            <v>809.00000000000011</v>
          </cell>
          <cell r="X46">
            <v>324.79999999999995</v>
          </cell>
          <cell r="Y46">
            <v>494.18319999999994</v>
          </cell>
        </row>
        <row r="47">
          <cell r="A47" t="str">
            <v>PPEALPDKCGL03-1</v>
          </cell>
          <cell r="B47" t="str">
            <v>PPE</v>
          </cell>
          <cell r="C47" t="str">
            <v>A</v>
          </cell>
          <cell r="D47" t="str">
            <v>LPDK</v>
          </cell>
          <cell r="E47" t="str">
            <v>C</v>
          </cell>
          <cell r="F47" t="str">
            <v>G</v>
          </cell>
          <cell r="G47" t="str">
            <v>L</v>
          </cell>
          <cell r="H47" t="str">
            <v>03</v>
          </cell>
          <cell r="I47" t="str">
            <v>PPANB03</v>
          </cell>
          <cell r="J47" t="str">
            <v>LES PALMIERS DE KALAHO COULEUR - GRANDE ÉCHELLE</v>
          </cell>
          <cell r="K47" t="str">
            <v>ANANBO-LES PALMIERS DE KALAHO-03-L-LÉ</v>
          </cell>
          <cell r="L47" t="str">
            <v>LES PALMIERS DE KALAHO</v>
          </cell>
          <cell r="M47" t="str">
            <v>LÉ</v>
          </cell>
          <cell r="N47">
            <v>290</v>
          </cell>
          <cell r="O47">
            <v>70</v>
          </cell>
          <cell r="P47">
            <v>2.0299999999999998</v>
          </cell>
          <cell r="Q47">
            <v>10.43</v>
          </cell>
          <cell r="R47">
            <v>21.172899999999998</v>
          </cell>
          <cell r="S47">
            <v>202</v>
          </cell>
          <cell r="T47">
            <v>168.33333333333334</v>
          </cell>
          <cell r="U47">
            <v>101</v>
          </cell>
          <cell r="V47">
            <v>0.79036732673267329</v>
          </cell>
          <cell r="W47">
            <v>101</v>
          </cell>
          <cell r="X47">
            <v>40.599999999999994</v>
          </cell>
          <cell r="Y47">
            <v>61.772899999999993</v>
          </cell>
        </row>
        <row r="48">
          <cell r="A48" t="str">
            <v>PPEALPDKCGL03-2</v>
          </cell>
          <cell r="B48" t="str">
            <v>PPE</v>
          </cell>
          <cell r="C48" t="str">
            <v>A</v>
          </cell>
          <cell r="D48" t="str">
            <v>LPDK</v>
          </cell>
          <cell r="E48" t="str">
            <v>C</v>
          </cell>
          <cell r="F48" t="str">
            <v>G</v>
          </cell>
          <cell r="G48" t="str">
            <v>L</v>
          </cell>
          <cell r="H48" t="str">
            <v>03</v>
          </cell>
          <cell r="I48" t="str">
            <v>PPANB03</v>
          </cell>
          <cell r="J48" t="str">
            <v>LES PALMIERS DE KALAHO COULEUR - GRANDE ÉCHELLE</v>
          </cell>
          <cell r="K48" t="str">
            <v>ANANBO-LES PALMIERS DE KALAHO-03-L-LÉ</v>
          </cell>
          <cell r="L48" t="str">
            <v>LES PALMIERS DE KALAHO</v>
          </cell>
          <cell r="M48" t="str">
            <v>LÉ</v>
          </cell>
          <cell r="N48">
            <v>290</v>
          </cell>
          <cell r="O48">
            <v>70</v>
          </cell>
          <cell r="P48">
            <v>2.0299999999999998</v>
          </cell>
          <cell r="Q48">
            <v>10.43</v>
          </cell>
          <cell r="R48">
            <v>21.172899999999998</v>
          </cell>
          <cell r="S48">
            <v>202</v>
          </cell>
          <cell r="T48">
            <v>168.33333333333334</v>
          </cell>
          <cell r="U48">
            <v>101</v>
          </cell>
          <cell r="V48">
            <v>0.79036732673267329</v>
          </cell>
          <cell r="W48">
            <v>101</v>
          </cell>
          <cell r="X48">
            <v>40.599999999999994</v>
          </cell>
          <cell r="Y48">
            <v>61.772899999999993</v>
          </cell>
        </row>
        <row r="49">
          <cell r="A49" t="str">
            <v>PPEALPDKCGL03-3</v>
          </cell>
          <cell r="B49" t="str">
            <v>PPE</v>
          </cell>
          <cell r="C49" t="str">
            <v>A</v>
          </cell>
          <cell r="D49" t="str">
            <v>LPDK</v>
          </cell>
          <cell r="E49" t="str">
            <v>C</v>
          </cell>
          <cell r="F49" t="str">
            <v>G</v>
          </cell>
          <cell r="G49" t="str">
            <v>L</v>
          </cell>
          <cell r="H49" t="str">
            <v>03</v>
          </cell>
          <cell r="I49" t="str">
            <v>PPANB03</v>
          </cell>
          <cell r="J49" t="str">
            <v>LES PALMIERS DE KALAHO COULEUR - GRANDE ÉCHELLE</v>
          </cell>
          <cell r="K49" t="str">
            <v>ANANBO-LES PALMIERS DE KALAHO-03-L-LÉ</v>
          </cell>
          <cell r="L49" t="str">
            <v>LES PALMIERS DE KALAHO</v>
          </cell>
          <cell r="M49" t="str">
            <v>LÉ</v>
          </cell>
          <cell r="N49">
            <v>290</v>
          </cell>
          <cell r="O49">
            <v>70</v>
          </cell>
          <cell r="P49">
            <v>2.0299999999999998</v>
          </cell>
          <cell r="Q49">
            <v>10.43</v>
          </cell>
          <cell r="R49">
            <v>21.172899999999998</v>
          </cell>
          <cell r="S49">
            <v>202</v>
          </cell>
          <cell r="T49">
            <v>168.33333333333334</v>
          </cell>
          <cell r="U49">
            <v>101</v>
          </cell>
          <cell r="V49">
            <v>0.79036732673267329</v>
          </cell>
          <cell r="W49">
            <v>101</v>
          </cell>
          <cell r="X49">
            <v>40.599999999999994</v>
          </cell>
          <cell r="Y49">
            <v>61.772899999999993</v>
          </cell>
        </row>
        <row r="50">
          <cell r="A50" t="str">
            <v>PPEALPDKCGL03-4</v>
          </cell>
          <cell r="B50" t="str">
            <v>PPE</v>
          </cell>
          <cell r="C50" t="str">
            <v>A</v>
          </cell>
          <cell r="D50" t="str">
            <v>LPDK</v>
          </cell>
          <cell r="E50" t="str">
            <v>C</v>
          </cell>
          <cell r="F50" t="str">
            <v>G</v>
          </cell>
          <cell r="G50" t="str">
            <v>L</v>
          </cell>
          <cell r="H50" t="str">
            <v>03</v>
          </cell>
          <cell r="I50" t="str">
            <v>PPANB03</v>
          </cell>
          <cell r="J50" t="str">
            <v>LES PALMIERS DE KALAHO COULEUR - GRANDE ÉCHELLE</v>
          </cell>
          <cell r="K50" t="str">
            <v>ANANBO-LES PALMIERS DE KALAHO-03-L-LÉ</v>
          </cell>
          <cell r="L50" t="str">
            <v>LES PALMIERS DE KALAHO</v>
          </cell>
          <cell r="M50" t="str">
            <v>LÉ</v>
          </cell>
          <cell r="N50">
            <v>290</v>
          </cell>
          <cell r="O50">
            <v>70</v>
          </cell>
          <cell r="P50">
            <v>2.0299999999999998</v>
          </cell>
          <cell r="Q50">
            <v>10.43</v>
          </cell>
          <cell r="R50">
            <v>21.172899999999998</v>
          </cell>
          <cell r="S50">
            <v>202</v>
          </cell>
          <cell r="T50">
            <v>168.33333333333334</v>
          </cell>
          <cell r="U50">
            <v>101</v>
          </cell>
          <cell r="V50">
            <v>0.79036732673267329</v>
          </cell>
          <cell r="W50">
            <v>101</v>
          </cell>
          <cell r="X50">
            <v>40.599999999999994</v>
          </cell>
          <cell r="Y50">
            <v>61.772899999999993</v>
          </cell>
        </row>
        <row r="51">
          <cell r="A51" t="str">
            <v>PPEALPDKCGL03-5</v>
          </cell>
          <cell r="B51" t="str">
            <v>PPE</v>
          </cell>
          <cell r="C51" t="str">
            <v>A</v>
          </cell>
          <cell r="D51" t="str">
            <v>LPDK</v>
          </cell>
          <cell r="E51" t="str">
            <v>C</v>
          </cell>
          <cell r="F51" t="str">
            <v>G</v>
          </cell>
          <cell r="G51" t="str">
            <v>L</v>
          </cell>
          <cell r="H51" t="str">
            <v>03</v>
          </cell>
          <cell r="I51" t="str">
            <v>PPANB03</v>
          </cell>
          <cell r="J51" t="str">
            <v>LES PALMIERS DE KALAHO COULEUR - GRANDE ÉCHELLE</v>
          </cell>
          <cell r="K51" t="str">
            <v>ANANBO-LES PALMIERS DE KALAHO-03-L-LÉ</v>
          </cell>
          <cell r="L51" t="str">
            <v>LES PALMIERS DE KALAHO</v>
          </cell>
          <cell r="M51" t="str">
            <v>LÉ</v>
          </cell>
          <cell r="N51">
            <v>290</v>
          </cell>
          <cell r="O51">
            <v>70</v>
          </cell>
          <cell r="P51">
            <v>2.0299999999999998</v>
          </cell>
          <cell r="Q51">
            <v>10.43</v>
          </cell>
          <cell r="R51">
            <v>21.172899999999998</v>
          </cell>
          <cell r="S51">
            <v>202</v>
          </cell>
          <cell r="T51">
            <v>168.33333333333334</v>
          </cell>
          <cell r="U51">
            <v>101</v>
          </cell>
          <cell r="V51">
            <v>0.79036732673267329</v>
          </cell>
          <cell r="W51">
            <v>101</v>
          </cell>
          <cell r="X51">
            <v>40.599999999999994</v>
          </cell>
          <cell r="Y51">
            <v>61.772899999999993</v>
          </cell>
        </row>
        <row r="52">
          <cell r="A52" t="str">
            <v>PPEALPDKCGL03-6</v>
          </cell>
          <cell r="B52" t="str">
            <v>PPE</v>
          </cell>
          <cell r="C52" t="str">
            <v>A</v>
          </cell>
          <cell r="D52" t="str">
            <v>LPDK</v>
          </cell>
          <cell r="E52" t="str">
            <v>C</v>
          </cell>
          <cell r="F52" t="str">
            <v>G</v>
          </cell>
          <cell r="G52" t="str">
            <v>L</v>
          </cell>
          <cell r="H52" t="str">
            <v>03</v>
          </cell>
          <cell r="I52" t="str">
            <v>PPANB03</v>
          </cell>
          <cell r="J52" t="str">
            <v>LES PALMIERS DE KALAHO COULEUR - GRANDE ÉCHELLE</v>
          </cell>
          <cell r="K52" t="str">
            <v>ANANBO-LES PALMIERS DE KALAHO-03-L-LÉ</v>
          </cell>
          <cell r="L52" t="str">
            <v>LES PALMIERS DE KALAHO</v>
          </cell>
          <cell r="M52" t="str">
            <v>LÉ</v>
          </cell>
          <cell r="N52">
            <v>290</v>
          </cell>
          <cell r="O52">
            <v>70</v>
          </cell>
          <cell r="P52">
            <v>2.0299999999999998</v>
          </cell>
          <cell r="Q52">
            <v>10.43</v>
          </cell>
          <cell r="R52">
            <v>21.172899999999998</v>
          </cell>
          <cell r="S52">
            <v>202</v>
          </cell>
          <cell r="T52">
            <v>168.33333333333334</v>
          </cell>
          <cell r="U52">
            <v>101</v>
          </cell>
          <cell r="V52">
            <v>0.79036732673267329</v>
          </cell>
          <cell r="W52">
            <v>101</v>
          </cell>
          <cell r="X52">
            <v>40.599999999999994</v>
          </cell>
          <cell r="Y52">
            <v>61.772899999999993</v>
          </cell>
        </row>
        <row r="53">
          <cell r="A53" t="str">
            <v>PPEALPDKCGL03-7</v>
          </cell>
          <cell r="B53" t="str">
            <v>PPE</v>
          </cell>
          <cell r="C53" t="str">
            <v>A</v>
          </cell>
          <cell r="D53" t="str">
            <v>LPDK</v>
          </cell>
          <cell r="E53" t="str">
            <v>C</v>
          </cell>
          <cell r="F53" t="str">
            <v>G</v>
          </cell>
          <cell r="G53" t="str">
            <v>L</v>
          </cell>
          <cell r="H53" t="str">
            <v>03</v>
          </cell>
          <cell r="I53" t="str">
            <v>PPANB03</v>
          </cell>
          <cell r="J53" t="str">
            <v>LES PALMIERS DE KALAHO COULEUR - GRANDE ÉCHELLE</v>
          </cell>
          <cell r="K53" t="str">
            <v>ANANBO-LES PALMIERS DE KALAHO-03-L-LÉ</v>
          </cell>
          <cell r="L53" t="str">
            <v>LES PALMIERS DE KALAHO</v>
          </cell>
          <cell r="M53" t="str">
            <v>LÉ</v>
          </cell>
          <cell r="N53">
            <v>290</v>
          </cell>
          <cell r="O53">
            <v>70</v>
          </cell>
          <cell r="P53">
            <v>2.0299999999999998</v>
          </cell>
          <cell r="Q53">
            <v>10.43</v>
          </cell>
          <cell r="R53">
            <v>21.172899999999998</v>
          </cell>
          <cell r="S53">
            <v>202</v>
          </cell>
          <cell r="T53">
            <v>168.33333333333334</v>
          </cell>
          <cell r="U53">
            <v>101</v>
          </cell>
          <cell r="V53">
            <v>0.79036732673267329</v>
          </cell>
          <cell r="W53">
            <v>101</v>
          </cell>
          <cell r="X53">
            <v>40.599999999999994</v>
          </cell>
          <cell r="Y53">
            <v>61.772899999999993</v>
          </cell>
        </row>
        <row r="54">
          <cell r="A54" t="str">
            <v>PPEALPDKCGL03-8</v>
          </cell>
          <cell r="B54" t="str">
            <v>PPE</v>
          </cell>
          <cell r="C54" t="str">
            <v>A</v>
          </cell>
          <cell r="D54" t="str">
            <v>LPDK</v>
          </cell>
          <cell r="E54" t="str">
            <v>C</v>
          </cell>
          <cell r="F54" t="str">
            <v>G</v>
          </cell>
          <cell r="G54" t="str">
            <v>L</v>
          </cell>
          <cell r="H54" t="str">
            <v>03</v>
          </cell>
          <cell r="I54" t="str">
            <v>PPANB03</v>
          </cell>
          <cell r="J54" t="str">
            <v>LES PALMIERS DE KALAHO COULEUR - GRANDE ÉCHELLE</v>
          </cell>
          <cell r="K54" t="str">
            <v>ANANBO-LES PALMIERS DE KALAHO-03-L-LÉ</v>
          </cell>
          <cell r="L54" t="str">
            <v>LES PALMIERS DE KALAHO</v>
          </cell>
          <cell r="M54" t="str">
            <v>LÉ</v>
          </cell>
          <cell r="N54">
            <v>290</v>
          </cell>
          <cell r="O54">
            <v>70</v>
          </cell>
          <cell r="P54">
            <v>2.0299999999999998</v>
          </cell>
          <cell r="Q54">
            <v>10.43</v>
          </cell>
          <cell r="R54">
            <v>21.172899999999998</v>
          </cell>
          <cell r="S54">
            <v>202</v>
          </cell>
          <cell r="T54">
            <v>168.33333333333334</v>
          </cell>
          <cell r="U54">
            <v>101</v>
          </cell>
          <cell r="V54">
            <v>0.79036732673267329</v>
          </cell>
          <cell r="W54">
            <v>101</v>
          </cell>
          <cell r="X54">
            <v>40.599999999999994</v>
          </cell>
          <cell r="Y54">
            <v>61.772899999999993</v>
          </cell>
        </row>
        <row r="55">
          <cell r="A55" t="str">
            <v>PPEABSPP04</v>
          </cell>
          <cell r="B55" t="str">
            <v>PPE</v>
          </cell>
          <cell r="C55" t="str">
            <v>A</v>
          </cell>
          <cell r="D55" t="str">
            <v>B</v>
          </cell>
          <cell r="E55" t="str">
            <v>S</v>
          </cell>
          <cell r="F55" t="str">
            <v>P</v>
          </cell>
          <cell r="G55" t="str">
            <v>P</v>
          </cell>
          <cell r="H55" t="str">
            <v>04</v>
          </cell>
          <cell r="I55" t="str">
            <v>PPANB04</v>
          </cell>
          <cell r="J55" t="str">
            <v>BENGALE SÉPIA - PETITE ÉCHELLE</v>
          </cell>
          <cell r="K55" t="str">
            <v>ANANBO-BENGALE-04-P-PANORAMA</v>
          </cell>
          <cell r="L55" t="str">
            <v>BENGALE</v>
          </cell>
          <cell r="M55" t="str">
            <v>PANORAMA</v>
          </cell>
          <cell r="N55">
            <v>255</v>
          </cell>
          <cell r="O55">
            <v>490</v>
          </cell>
          <cell r="P55">
            <v>12.494999999999999</v>
          </cell>
          <cell r="Q55">
            <v>10.43</v>
          </cell>
          <cell r="R55">
            <v>130.32284999999999</v>
          </cell>
          <cell r="S55">
            <v>1245</v>
          </cell>
          <cell r="T55">
            <v>1037.5</v>
          </cell>
          <cell r="U55">
            <v>622.5</v>
          </cell>
          <cell r="V55">
            <v>0.79064602409638551</v>
          </cell>
          <cell r="W55">
            <v>622.5</v>
          </cell>
          <cell r="X55">
            <v>249.89999999999998</v>
          </cell>
          <cell r="Y55">
            <v>380.22284999999999</v>
          </cell>
        </row>
        <row r="56">
          <cell r="A56" t="str">
            <v>PPEABSPL04-1</v>
          </cell>
          <cell r="B56" t="str">
            <v>PPE</v>
          </cell>
          <cell r="C56" t="str">
            <v>A</v>
          </cell>
          <cell r="D56" t="str">
            <v>B</v>
          </cell>
          <cell r="E56" t="str">
            <v>S</v>
          </cell>
          <cell r="F56" t="str">
            <v>P</v>
          </cell>
          <cell r="G56" t="str">
            <v>L</v>
          </cell>
          <cell r="H56" t="str">
            <v>04</v>
          </cell>
          <cell r="I56" t="str">
            <v>PPANB04</v>
          </cell>
          <cell r="J56" t="str">
            <v>BENGALE SÉPIA - PETITE ÉCHELLE</v>
          </cell>
          <cell r="K56" t="str">
            <v>ANANBO-BENGALE-04-L-LÉ</v>
          </cell>
          <cell r="L56" t="str">
            <v>BENGALE</v>
          </cell>
          <cell r="M56" t="str">
            <v>LÉ</v>
          </cell>
          <cell r="N56">
            <v>255</v>
          </cell>
          <cell r="O56">
            <v>70</v>
          </cell>
          <cell r="P56">
            <v>1.7849999999999999</v>
          </cell>
          <cell r="Q56">
            <v>10.43</v>
          </cell>
          <cell r="R56">
            <v>18.617549999999998</v>
          </cell>
          <cell r="S56">
            <v>178</v>
          </cell>
          <cell r="T56">
            <v>148.33333333333334</v>
          </cell>
          <cell r="U56">
            <v>89</v>
          </cell>
          <cell r="V56">
            <v>0.79081404494382024</v>
          </cell>
          <cell r="W56">
            <v>89</v>
          </cell>
          <cell r="X56">
            <v>35.699999999999996</v>
          </cell>
          <cell r="Y56">
            <v>54.317549999999997</v>
          </cell>
        </row>
        <row r="57">
          <cell r="A57" t="str">
            <v>PPEABSPL04-2</v>
          </cell>
          <cell r="B57" t="str">
            <v>PPE</v>
          </cell>
          <cell r="C57" t="str">
            <v>A</v>
          </cell>
          <cell r="D57" t="str">
            <v>B</v>
          </cell>
          <cell r="E57" t="str">
            <v>S</v>
          </cell>
          <cell r="F57" t="str">
            <v>P</v>
          </cell>
          <cell r="G57" t="str">
            <v>L</v>
          </cell>
          <cell r="H57" t="str">
            <v>04</v>
          </cell>
          <cell r="I57" t="str">
            <v>PPANB04</v>
          </cell>
          <cell r="J57" t="str">
            <v>BENGALE SÉPIA - PETITE ÉCHELLE</v>
          </cell>
          <cell r="K57" t="str">
            <v>ANANBO-BENGALE-04-L-LÉ</v>
          </cell>
          <cell r="L57" t="str">
            <v>BENGALE</v>
          </cell>
          <cell r="M57" t="str">
            <v>LÉ</v>
          </cell>
          <cell r="N57">
            <v>255</v>
          </cell>
          <cell r="O57">
            <v>70</v>
          </cell>
          <cell r="P57">
            <v>1.7849999999999999</v>
          </cell>
          <cell r="Q57">
            <v>10.43</v>
          </cell>
          <cell r="R57">
            <v>18.617549999999998</v>
          </cell>
          <cell r="S57">
            <v>178</v>
          </cell>
          <cell r="T57">
            <v>148.33333333333334</v>
          </cell>
          <cell r="U57">
            <v>89</v>
          </cell>
          <cell r="V57">
            <v>0.79081404494382024</v>
          </cell>
          <cell r="W57">
            <v>89</v>
          </cell>
          <cell r="X57">
            <v>35.699999999999996</v>
          </cell>
          <cell r="Y57">
            <v>54.317549999999997</v>
          </cell>
        </row>
        <row r="58">
          <cell r="A58" t="str">
            <v>PPEABSPL04-3</v>
          </cell>
          <cell r="B58" t="str">
            <v>PPE</v>
          </cell>
          <cell r="C58" t="str">
            <v>A</v>
          </cell>
          <cell r="D58" t="str">
            <v>B</v>
          </cell>
          <cell r="E58" t="str">
            <v>S</v>
          </cell>
          <cell r="F58" t="str">
            <v>P</v>
          </cell>
          <cell r="G58" t="str">
            <v>L</v>
          </cell>
          <cell r="H58" t="str">
            <v>04</v>
          </cell>
          <cell r="I58" t="str">
            <v>PPANB04</v>
          </cell>
          <cell r="J58" t="str">
            <v>BENGALE SÉPIA - PETITE ÉCHELLE</v>
          </cell>
          <cell r="K58" t="str">
            <v>ANANBO-BENGALE-04-L-LÉ</v>
          </cell>
          <cell r="L58" t="str">
            <v>BENGALE</v>
          </cell>
          <cell r="M58" t="str">
            <v>LÉ</v>
          </cell>
          <cell r="N58">
            <v>255</v>
          </cell>
          <cell r="O58">
            <v>70</v>
          </cell>
          <cell r="P58">
            <v>1.7849999999999999</v>
          </cell>
          <cell r="Q58">
            <v>10.43</v>
          </cell>
          <cell r="R58">
            <v>18.617549999999998</v>
          </cell>
          <cell r="S58">
            <v>178</v>
          </cell>
          <cell r="T58">
            <v>148.33333333333334</v>
          </cell>
          <cell r="U58">
            <v>89</v>
          </cell>
          <cell r="V58">
            <v>0.79081404494382024</v>
          </cell>
          <cell r="W58">
            <v>89</v>
          </cell>
          <cell r="X58">
            <v>35.699999999999996</v>
          </cell>
          <cell r="Y58">
            <v>54.317549999999997</v>
          </cell>
        </row>
        <row r="59">
          <cell r="A59" t="str">
            <v>PPEABSPL04-4</v>
          </cell>
          <cell r="B59" t="str">
            <v>PPE</v>
          </cell>
          <cell r="C59" t="str">
            <v>A</v>
          </cell>
          <cell r="D59" t="str">
            <v>B</v>
          </cell>
          <cell r="E59" t="str">
            <v>S</v>
          </cell>
          <cell r="F59" t="str">
            <v>P</v>
          </cell>
          <cell r="G59" t="str">
            <v>L</v>
          </cell>
          <cell r="H59" t="str">
            <v>04</v>
          </cell>
          <cell r="I59" t="str">
            <v>PPANB04</v>
          </cell>
          <cell r="J59" t="str">
            <v>BENGALE SÉPIA - PETITE ÉCHELLE</v>
          </cell>
          <cell r="K59" t="str">
            <v>ANANBO-BENGALE-04-L-LÉ</v>
          </cell>
          <cell r="L59" t="str">
            <v>BENGALE</v>
          </cell>
          <cell r="M59" t="str">
            <v>LÉ</v>
          </cell>
          <cell r="N59">
            <v>255</v>
          </cell>
          <cell r="O59">
            <v>70</v>
          </cell>
          <cell r="P59">
            <v>1.7849999999999999</v>
          </cell>
          <cell r="Q59">
            <v>10.43</v>
          </cell>
          <cell r="R59">
            <v>18.617549999999998</v>
          </cell>
          <cell r="S59">
            <v>178</v>
          </cell>
          <cell r="T59">
            <v>148.33333333333334</v>
          </cell>
          <cell r="U59">
            <v>89</v>
          </cell>
          <cell r="V59">
            <v>0.79081404494382024</v>
          </cell>
          <cell r="W59">
            <v>89</v>
          </cell>
          <cell r="X59">
            <v>35.699999999999996</v>
          </cell>
          <cell r="Y59">
            <v>54.317549999999997</v>
          </cell>
        </row>
        <row r="60">
          <cell r="A60" t="str">
            <v>PPEABSPL04-5</v>
          </cell>
          <cell r="B60" t="str">
            <v>PPE</v>
          </cell>
          <cell r="C60" t="str">
            <v>A</v>
          </cell>
          <cell r="D60" t="str">
            <v>B</v>
          </cell>
          <cell r="E60" t="str">
            <v>S</v>
          </cell>
          <cell r="F60" t="str">
            <v>P</v>
          </cell>
          <cell r="G60" t="str">
            <v>L</v>
          </cell>
          <cell r="H60" t="str">
            <v>04</v>
          </cell>
          <cell r="I60" t="str">
            <v>PPANB04</v>
          </cell>
          <cell r="J60" t="str">
            <v>BENGALE SÉPIA - PETITE ÉCHELLE</v>
          </cell>
          <cell r="K60" t="str">
            <v>ANANBO-BENGALE-04-L-LÉ</v>
          </cell>
          <cell r="L60" t="str">
            <v>BENGALE</v>
          </cell>
          <cell r="M60" t="str">
            <v>LÉ</v>
          </cell>
          <cell r="N60">
            <v>255</v>
          </cell>
          <cell r="O60">
            <v>70</v>
          </cell>
          <cell r="P60">
            <v>1.7849999999999999</v>
          </cell>
          <cell r="Q60">
            <v>10.43</v>
          </cell>
          <cell r="R60">
            <v>18.617549999999998</v>
          </cell>
          <cell r="S60">
            <v>178</v>
          </cell>
          <cell r="T60">
            <v>148.33333333333334</v>
          </cell>
          <cell r="U60">
            <v>89</v>
          </cell>
          <cell r="V60">
            <v>0.79081404494382024</v>
          </cell>
          <cell r="W60">
            <v>89</v>
          </cell>
          <cell r="X60">
            <v>35.699999999999996</v>
          </cell>
          <cell r="Y60">
            <v>54.317549999999997</v>
          </cell>
        </row>
        <row r="61">
          <cell r="A61" t="str">
            <v>PPEABSPL04-6</v>
          </cell>
          <cell r="B61" t="str">
            <v>PPE</v>
          </cell>
          <cell r="C61" t="str">
            <v>A</v>
          </cell>
          <cell r="D61" t="str">
            <v>B</v>
          </cell>
          <cell r="E61" t="str">
            <v>S</v>
          </cell>
          <cell r="F61" t="str">
            <v>P</v>
          </cell>
          <cell r="G61" t="str">
            <v>L</v>
          </cell>
          <cell r="H61" t="str">
            <v>04</v>
          </cell>
          <cell r="I61" t="str">
            <v>PPANB04</v>
          </cell>
          <cell r="J61" t="str">
            <v>BENGALE SÉPIA - PETITE ÉCHELLE</v>
          </cell>
          <cell r="K61" t="str">
            <v>ANANBO-BENGALE-04-L-LÉ</v>
          </cell>
          <cell r="L61" t="str">
            <v>BENGALE</v>
          </cell>
          <cell r="M61" t="str">
            <v>LÉ</v>
          </cell>
          <cell r="N61">
            <v>255</v>
          </cell>
          <cell r="O61">
            <v>70</v>
          </cell>
          <cell r="P61">
            <v>1.7849999999999999</v>
          </cell>
          <cell r="Q61">
            <v>10.43</v>
          </cell>
          <cell r="R61">
            <v>18.617549999999998</v>
          </cell>
          <cell r="S61">
            <v>178</v>
          </cell>
          <cell r="T61">
            <v>148.33333333333334</v>
          </cell>
          <cell r="U61">
            <v>89</v>
          </cell>
          <cell r="V61">
            <v>0.79081404494382024</v>
          </cell>
          <cell r="W61">
            <v>89</v>
          </cell>
          <cell r="X61">
            <v>35.699999999999996</v>
          </cell>
          <cell r="Y61">
            <v>54.317549999999997</v>
          </cell>
        </row>
        <row r="62">
          <cell r="A62" t="str">
            <v>PPEABSPL04-7</v>
          </cell>
          <cell r="B62" t="str">
            <v>PPE</v>
          </cell>
          <cell r="C62" t="str">
            <v>A</v>
          </cell>
          <cell r="D62" t="str">
            <v>B</v>
          </cell>
          <cell r="E62" t="str">
            <v>S</v>
          </cell>
          <cell r="F62" t="str">
            <v>P</v>
          </cell>
          <cell r="G62" t="str">
            <v>L</v>
          </cell>
          <cell r="H62" t="str">
            <v>04</v>
          </cell>
          <cell r="I62" t="str">
            <v>PPANB04</v>
          </cell>
          <cell r="J62" t="str">
            <v>BENGALE SÉPIA - PETITE ÉCHELLE</v>
          </cell>
          <cell r="K62" t="str">
            <v>ANANBO-BENGALE-04-L-LÉ</v>
          </cell>
          <cell r="L62" t="str">
            <v>BENGALE</v>
          </cell>
          <cell r="M62" t="str">
            <v>LÉ</v>
          </cell>
          <cell r="N62">
            <v>255</v>
          </cell>
          <cell r="O62">
            <v>70</v>
          </cell>
          <cell r="P62">
            <v>1.7849999999999999</v>
          </cell>
          <cell r="Q62">
            <v>10.43</v>
          </cell>
          <cell r="R62">
            <v>18.617549999999998</v>
          </cell>
          <cell r="S62">
            <v>178</v>
          </cell>
          <cell r="T62">
            <v>148.33333333333334</v>
          </cell>
          <cell r="U62">
            <v>89</v>
          </cell>
          <cell r="V62">
            <v>0.79081404494382024</v>
          </cell>
          <cell r="W62">
            <v>89</v>
          </cell>
          <cell r="X62">
            <v>35.699999999999996</v>
          </cell>
          <cell r="Y62">
            <v>54.317549999999997</v>
          </cell>
        </row>
        <row r="63">
          <cell r="A63" t="str">
            <v>PPEABSGP04</v>
          </cell>
          <cell r="B63" t="str">
            <v>PPE</v>
          </cell>
          <cell r="C63" t="str">
            <v>A</v>
          </cell>
          <cell r="D63" t="str">
            <v>B</v>
          </cell>
          <cell r="E63" t="str">
            <v>S</v>
          </cell>
          <cell r="F63" t="str">
            <v>G</v>
          </cell>
          <cell r="G63" t="str">
            <v>P</v>
          </cell>
          <cell r="H63" t="str">
            <v>04</v>
          </cell>
          <cell r="I63" t="str">
            <v>PPANB04</v>
          </cell>
          <cell r="J63" t="str">
            <v>BENGALE SÉPIA - GRANDE ÉCHELLE</v>
          </cell>
          <cell r="K63" t="str">
            <v>ANANBO-BENGALE-04-P-PANORAMA</v>
          </cell>
          <cell r="L63" t="str">
            <v>BENGALE</v>
          </cell>
          <cell r="M63" t="str">
            <v>PANORAMA</v>
          </cell>
          <cell r="N63">
            <v>290</v>
          </cell>
          <cell r="O63">
            <v>560</v>
          </cell>
          <cell r="P63">
            <v>16.239999999999998</v>
          </cell>
          <cell r="Q63">
            <v>10.43</v>
          </cell>
          <cell r="R63">
            <v>169.38319999999999</v>
          </cell>
          <cell r="S63">
            <v>1618</v>
          </cell>
          <cell r="T63">
            <v>1348.3333333333335</v>
          </cell>
          <cell r="U63">
            <v>809.00000000000011</v>
          </cell>
          <cell r="V63">
            <v>0.79062645241038321</v>
          </cell>
          <cell r="W63">
            <v>809.00000000000011</v>
          </cell>
          <cell r="X63">
            <v>324.79999999999995</v>
          </cell>
          <cell r="Y63">
            <v>494.18319999999994</v>
          </cell>
        </row>
        <row r="64">
          <cell r="A64" t="str">
            <v>PPEABSGL04-1</v>
          </cell>
          <cell r="B64" t="str">
            <v>PPE</v>
          </cell>
          <cell r="C64" t="str">
            <v>A</v>
          </cell>
          <cell r="D64" t="str">
            <v>B</v>
          </cell>
          <cell r="E64" t="str">
            <v>S</v>
          </cell>
          <cell r="F64" t="str">
            <v>G</v>
          </cell>
          <cell r="G64" t="str">
            <v>L</v>
          </cell>
          <cell r="H64" t="str">
            <v>04</v>
          </cell>
          <cell r="I64" t="str">
            <v>PPANB04</v>
          </cell>
          <cell r="J64" t="str">
            <v>BENGALE SÉPIA - GRANDE ÉCHELLE</v>
          </cell>
          <cell r="K64" t="str">
            <v>ANANBO-BENGALE-04-L-LÉ</v>
          </cell>
          <cell r="L64" t="str">
            <v>BENGALE</v>
          </cell>
          <cell r="M64" t="str">
            <v>LÉ</v>
          </cell>
          <cell r="N64">
            <v>290</v>
          </cell>
          <cell r="O64">
            <v>70</v>
          </cell>
          <cell r="P64">
            <v>2.0299999999999998</v>
          </cell>
          <cell r="Q64">
            <v>10.43</v>
          </cell>
          <cell r="R64">
            <v>21.172899999999998</v>
          </cell>
          <cell r="S64">
            <v>202</v>
          </cell>
          <cell r="T64">
            <v>168.33333333333334</v>
          </cell>
          <cell r="U64">
            <v>101</v>
          </cell>
          <cell r="V64">
            <v>0.79036732673267329</v>
          </cell>
          <cell r="W64">
            <v>101</v>
          </cell>
          <cell r="X64">
            <v>40.599999999999994</v>
          </cell>
          <cell r="Y64">
            <v>61.772899999999993</v>
          </cell>
        </row>
        <row r="65">
          <cell r="A65" t="str">
            <v>PPEABSGL04-2</v>
          </cell>
          <cell r="B65" t="str">
            <v>PPE</v>
          </cell>
          <cell r="C65" t="str">
            <v>A</v>
          </cell>
          <cell r="D65" t="str">
            <v>B</v>
          </cell>
          <cell r="E65" t="str">
            <v>S</v>
          </cell>
          <cell r="F65" t="str">
            <v>G</v>
          </cell>
          <cell r="G65" t="str">
            <v>L</v>
          </cell>
          <cell r="H65" t="str">
            <v>04</v>
          </cell>
          <cell r="I65" t="str">
            <v>PPANB04</v>
          </cell>
          <cell r="J65" t="str">
            <v>BENGALE SÉPIA - GRANDE ÉCHELLE</v>
          </cell>
          <cell r="K65" t="str">
            <v>ANANBO-BENGALE-04-L-LÉ</v>
          </cell>
          <cell r="L65" t="str">
            <v>BENGALE</v>
          </cell>
          <cell r="M65" t="str">
            <v>LÉ</v>
          </cell>
          <cell r="N65">
            <v>290</v>
          </cell>
          <cell r="O65">
            <v>70</v>
          </cell>
          <cell r="P65">
            <v>2.0299999999999998</v>
          </cell>
          <cell r="Q65">
            <v>10.43</v>
          </cell>
          <cell r="R65">
            <v>21.172899999999998</v>
          </cell>
          <cell r="S65">
            <v>202</v>
          </cell>
          <cell r="T65">
            <v>168.33333333333334</v>
          </cell>
          <cell r="U65">
            <v>101</v>
          </cell>
          <cell r="V65">
            <v>0.79036732673267329</v>
          </cell>
          <cell r="W65">
            <v>101</v>
          </cell>
          <cell r="X65">
            <v>40.599999999999994</v>
          </cell>
          <cell r="Y65">
            <v>61.772899999999993</v>
          </cell>
        </row>
        <row r="66">
          <cell r="A66" t="str">
            <v>PPEABSGL04-3</v>
          </cell>
          <cell r="B66" t="str">
            <v>PPE</v>
          </cell>
          <cell r="C66" t="str">
            <v>A</v>
          </cell>
          <cell r="D66" t="str">
            <v>B</v>
          </cell>
          <cell r="E66" t="str">
            <v>S</v>
          </cell>
          <cell r="F66" t="str">
            <v>G</v>
          </cell>
          <cell r="G66" t="str">
            <v>L</v>
          </cell>
          <cell r="H66" t="str">
            <v>04</v>
          </cell>
          <cell r="I66" t="str">
            <v>PPANB04</v>
          </cell>
          <cell r="J66" t="str">
            <v>BENGALE SÉPIA - GRANDE ÉCHELLE</v>
          </cell>
          <cell r="K66" t="str">
            <v>ANANBO-BENGALE-04-L-LÉ</v>
          </cell>
          <cell r="L66" t="str">
            <v>BENGALE</v>
          </cell>
          <cell r="M66" t="str">
            <v>LÉ</v>
          </cell>
          <cell r="N66">
            <v>290</v>
          </cell>
          <cell r="O66">
            <v>70</v>
          </cell>
          <cell r="P66">
            <v>2.0299999999999998</v>
          </cell>
          <cell r="Q66">
            <v>10.43</v>
          </cell>
          <cell r="R66">
            <v>21.172899999999998</v>
          </cell>
          <cell r="S66">
            <v>202</v>
          </cell>
          <cell r="T66">
            <v>168.33333333333334</v>
          </cell>
          <cell r="U66">
            <v>101</v>
          </cell>
          <cell r="V66">
            <v>0.79036732673267329</v>
          </cell>
          <cell r="W66">
            <v>101</v>
          </cell>
          <cell r="X66">
            <v>40.599999999999994</v>
          </cell>
          <cell r="Y66">
            <v>61.772899999999993</v>
          </cell>
        </row>
        <row r="67">
          <cell r="A67" t="str">
            <v>PPEABSGL04-4</v>
          </cell>
          <cell r="B67" t="str">
            <v>PPE</v>
          </cell>
          <cell r="C67" t="str">
            <v>A</v>
          </cell>
          <cell r="D67" t="str">
            <v>B</v>
          </cell>
          <cell r="E67" t="str">
            <v>S</v>
          </cell>
          <cell r="F67" t="str">
            <v>G</v>
          </cell>
          <cell r="G67" t="str">
            <v>L</v>
          </cell>
          <cell r="H67" t="str">
            <v>04</v>
          </cell>
          <cell r="I67" t="str">
            <v>PPANB04</v>
          </cell>
          <cell r="J67" t="str">
            <v>BENGALE SÉPIA - GRANDE ÉCHELLE</v>
          </cell>
          <cell r="K67" t="str">
            <v>ANANBO-BENGALE-04-L-LÉ</v>
          </cell>
          <cell r="L67" t="str">
            <v>BENGALE</v>
          </cell>
          <cell r="M67" t="str">
            <v>LÉ</v>
          </cell>
          <cell r="N67">
            <v>290</v>
          </cell>
          <cell r="O67">
            <v>70</v>
          </cell>
          <cell r="P67">
            <v>2.0299999999999998</v>
          </cell>
          <cell r="Q67">
            <v>10.43</v>
          </cell>
          <cell r="R67">
            <v>21.172899999999998</v>
          </cell>
          <cell r="S67">
            <v>202</v>
          </cell>
          <cell r="T67">
            <v>168.33333333333334</v>
          </cell>
          <cell r="U67">
            <v>101</v>
          </cell>
          <cell r="V67">
            <v>0.79036732673267329</v>
          </cell>
          <cell r="W67">
            <v>101</v>
          </cell>
          <cell r="X67">
            <v>40.599999999999994</v>
          </cell>
          <cell r="Y67">
            <v>61.772899999999993</v>
          </cell>
        </row>
        <row r="68">
          <cell r="A68" t="str">
            <v>PPEABSGL04-5</v>
          </cell>
          <cell r="B68" t="str">
            <v>PPE</v>
          </cell>
          <cell r="C68" t="str">
            <v>A</v>
          </cell>
          <cell r="D68" t="str">
            <v>B</v>
          </cell>
          <cell r="E68" t="str">
            <v>S</v>
          </cell>
          <cell r="F68" t="str">
            <v>G</v>
          </cell>
          <cell r="G68" t="str">
            <v>L</v>
          </cell>
          <cell r="H68" t="str">
            <v>04</v>
          </cell>
          <cell r="I68" t="str">
            <v>PPANB04</v>
          </cell>
          <cell r="J68" t="str">
            <v>BENGALE SÉPIA - GRANDE ÉCHELLE</v>
          </cell>
          <cell r="K68" t="str">
            <v>ANANBO-BENGALE-04-L-LÉ</v>
          </cell>
          <cell r="L68" t="str">
            <v>BENGALE</v>
          </cell>
          <cell r="M68" t="str">
            <v>LÉ</v>
          </cell>
          <cell r="N68">
            <v>290</v>
          </cell>
          <cell r="O68">
            <v>70</v>
          </cell>
          <cell r="P68">
            <v>2.0299999999999998</v>
          </cell>
          <cell r="Q68">
            <v>10.43</v>
          </cell>
          <cell r="R68">
            <v>21.172899999999998</v>
          </cell>
          <cell r="S68">
            <v>202</v>
          </cell>
          <cell r="T68">
            <v>168.33333333333334</v>
          </cell>
          <cell r="U68">
            <v>101</v>
          </cell>
          <cell r="V68">
            <v>0.79036732673267329</v>
          </cell>
          <cell r="W68">
            <v>101</v>
          </cell>
          <cell r="X68">
            <v>40.599999999999994</v>
          </cell>
          <cell r="Y68">
            <v>61.772899999999993</v>
          </cell>
        </row>
        <row r="69">
          <cell r="A69" t="str">
            <v>PPEABSGL04-6</v>
          </cell>
          <cell r="B69" t="str">
            <v>PPE</v>
          </cell>
          <cell r="C69" t="str">
            <v>A</v>
          </cell>
          <cell r="D69" t="str">
            <v>B</v>
          </cell>
          <cell r="E69" t="str">
            <v>S</v>
          </cell>
          <cell r="F69" t="str">
            <v>G</v>
          </cell>
          <cell r="G69" t="str">
            <v>L</v>
          </cell>
          <cell r="H69" t="str">
            <v>04</v>
          </cell>
          <cell r="I69" t="str">
            <v>PPANB04</v>
          </cell>
          <cell r="J69" t="str">
            <v>BENGALE SÉPIA - GRANDE ÉCHELLE</v>
          </cell>
          <cell r="K69" t="str">
            <v>ANANBO-BENGALE-04-L-LÉ</v>
          </cell>
          <cell r="L69" t="str">
            <v>BENGALE</v>
          </cell>
          <cell r="M69" t="str">
            <v>LÉ</v>
          </cell>
          <cell r="N69">
            <v>290</v>
          </cell>
          <cell r="O69">
            <v>70</v>
          </cell>
          <cell r="P69">
            <v>2.0299999999999998</v>
          </cell>
          <cell r="Q69">
            <v>10.43</v>
          </cell>
          <cell r="R69">
            <v>21.172899999999998</v>
          </cell>
          <cell r="S69">
            <v>202</v>
          </cell>
          <cell r="T69">
            <v>168.33333333333334</v>
          </cell>
          <cell r="U69">
            <v>101</v>
          </cell>
          <cell r="V69">
            <v>0.79036732673267329</v>
          </cell>
          <cell r="W69">
            <v>101</v>
          </cell>
          <cell r="X69">
            <v>40.599999999999994</v>
          </cell>
          <cell r="Y69">
            <v>61.772899999999993</v>
          </cell>
        </row>
        <row r="70">
          <cell r="A70" t="str">
            <v>PPEABSGL04-7</v>
          </cell>
          <cell r="B70" t="str">
            <v>PPE</v>
          </cell>
          <cell r="C70" t="str">
            <v>A</v>
          </cell>
          <cell r="D70" t="str">
            <v>B</v>
          </cell>
          <cell r="E70" t="str">
            <v>S</v>
          </cell>
          <cell r="F70" t="str">
            <v>G</v>
          </cell>
          <cell r="G70" t="str">
            <v>L</v>
          </cell>
          <cell r="H70" t="str">
            <v>04</v>
          </cell>
          <cell r="I70" t="str">
            <v>PPANB04</v>
          </cell>
          <cell r="J70" t="str">
            <v>BENGALE SÉPIA - GRANDE ÉCHELLE</v>
          </cell>
          <cell r="K70" t="str">
            <v>ANANBO-BENGALE-04-L-LÉ</v>
          </cell>
          <cell r="L70" t="str">
            <v>BENGALE</v>
          </cell>
          <cell r="M70" t="str">
            <v>LÉ</v>
          </cell>
          <cell r="N70">
            <v>290</v>
          </cell>
          <cell r="O70">
            <v>70</v>
          </cell>
          <cell r="P70">
            <v>2.0299999999999998</v>
          </cell>
          <cell r="Q70">
            <v>10.43</v>
          </cell>
          <cell r="R70">
            <v>21.172899999999998</v>
          </cell>
          <cell r="S70">
            <v>202</v>
          </cell>
          <cell r="T70">
            <v>168.33333333333334</v>
          </cell>
          <cell r="U70">
            <v>101</v>
          </cell>
          <cell r="V70">
            <v>0.79036732673267329</v>
          </cell>
          <cell r="W70">
            <v>101</v>
          </cell>
          <cell r="X70">
            <v>40.599999999999994</v>
          </cell>
          <cell r="Y70">
            <v>61.772899999999993</v>
          </cell>
        </row>
        <row r="71">
          <cell r="A71" t="str">
            <v>PPEABSGL04-8</v>
          </cell>
          <cell r="B71" t="str">
            <v>PPE</v>
          </cell>
          <cell r="C71" t="str">
            <v>A</v>
          </cell>
          <cell r="D71" t="str">
            <v>B</v>
          </cell>
          <cell r="E71" t="str">
            <v>S</v>
          </cell>
          <cell r="F71" t="str">
            <v>G</v>
          </cell>
          <cell r="G71" t="str">
            <v>L</v>
          </cell>
          <cell r="H71" t="str">
            <v>04</v>
          </cell>
          <cell r="I71" t="str">
            <v>PPANB04</v>
          </cell>
          <cell r="J71" t="str">
            <v>BENGALE SÉPIA - GRANDE ÉCHELLE</v>
          </cell>
          <cell r="K71" t="str">
            <v>ANANBO-BENGALE-04-L-LÉ</v>
          </cell>
          <cell r="L71" t="str">
            <v>BENGALE</v>
          </cell>
          <cell r="M71" t="str">
            <v>LÉ</v>
          </cell>
          <cell r="N71">
            <v>290</v>
          </cell>
          <cell r="O71">
            <v>70</v>
          </cell>
          <cell r="P71">
            <v>2.0299999999999998</v>
          </cell>
          <cell r="Q71">
            <v>10.43</v>
          </cell>
          <cell r="R71">
            <v>21.172899999999998</v>
          </cell>
          <cell r="S71">
            <v>202</v>
          </cell>
          <cell r="T71">
            <v>168.33333333333334</v>
          </cell>
          <cell r="U71">
            <v>101</v>
          </cell>
          <cell r="V71">
            <v>0.79036732673267329</v>
          </cell>
          <cell r="W71">
            <v>101</v>
          </cell>
          <cell r="X71">
            <v>40.599999999999994</v>
          </cell>
          <cell r="Y71">
            <v>61.772899999999993</v>
          </cell>
        </row>
        <row r="72">
          <cell r="A72" t="str">
            <v>PPEANBSPP05</v>
          </cell>
          <cell r="B72" t="str">
            <v>PPE</v>
          </cell>
          <cell r="C72" t="str">
            <v>A</v>
          </cell>
          <cell r="D72" t="str">
            <v>NB</v>
          </cell>
          <cell r="E72" t="str">
            <v>S</v>
          </cell>
          <cell r="F72" t="str">
            <v>P</v>
          </cell>
          <cell r="G72" t="str">
            <v>P</v>
          </cell>
          <cell r="H72" t="str">
            <v>05</v>
          </cell>
          <cell r="I72" t="str">
            <v>PPANB05</v>
          </cell>
          <cell r="J72" t="str">
            <v>NICOBAR BRONZE SÉPIA - PETITE ÉCHELLE</v>
          </cell>
          <cell r="K72" t="str">
            <v>ANANBO-NICOBAR BRONZE -05-P-PANORAMA</v>
          </cell>
          <cell r="L72" t="str">
            <v xml:space="preserve">NICOBAR BRONZE </v>
          </cell>
          <cell r="M72" t="str">
            <v>PANORAMA</v>
          </cell>
          <cell r="N72">
            <v>255</v>
          </cell>
          <cell r="O72">
            <v>490</v>
          </cell>
          <cell r="P72">
            <v>12.494999999999999</v>
          </cell>
          <cell r="Q72">
            <v>10.43</v>
          </cell>
          <cell r="R72">
            <v>130.32284999999999</v>
          </cell>
          <cell r="S72">
            <v>1245</v>
          </cell>
          <cell r="T72">
            <v>1037.5</v>
          </cell>
          <cell r="U72">
            <v>622.5</v>
          </cell>
          <cell r="V72">
            <v>0.79064602409638551</v>
          </cell>
          <cell r="W72">
            <v>622.5</v>
          </cell>
          <cell r="X72">
            <v>249.89999999999998</v>
          </cell>
          <cell r="Y72">
            <v>380.22284999999999</v>
          </cell>
        </row>
        <row r="73">
          <cell r="A73" t="str">
            <v>PPEANBSPL05-1</v>
          </cell>
          <cell r="B73" t="str">
            <v>PPE</v>
          </cell>
          <cell r="C73" t="str">
            <v>A</v>
          </cell>
          <cell r="D73" t="str">
            <v>NB</v>
          </cell>
          <cell r="E73" t="str">
            <v>S</v>
          </cell>
          <cell r="F73" t="str">
            <v>P</v>
          </cell>
          <cell r="G73" t="str">
            <v>L</v>
          </cell>
          <cell r="H73" t="str">
            <v>05</v>
          </cell>
          <cell r="I73" t="str">
            <v>PPANB05</v>
          </cell>
          <cell r="J73" t="str">
            <v>NICOBAR BRONZE SÉPIA - PETITE ÉCHELLE</v>
          </cell>
          <cell r="K73" t="str">
            <v>ANANBO-NICOBAR BRONZE -05-L-LÉ</v>
          </cell>
          <cell r="L73" t="str">
            <v xml:space="preserve">NICOBAR BRONZE </v>
          </cell>
          <cell r="M73" t="str">
            <v>LÉ</v>
          </cell>
          <cell r="N73">
            <v>255</v>
          </cell>
          <cell r="O73">
            <v>70</v>
          </cell>
          <cell r="P73">
            <v>1.7849999999999999</v>
          </cell>
          <cell r="Q73">
            <v>10.43</v>
          </cell>
          <cell r="R73">
            <v>18.617549999999998</v>
          </cell>
          <cell r="S73">
            <v>178</v>
          </cell>
          <cell r="T73">
            <v>148.33333333333334</v>
          </cell>
          <cell r="U73">
            <v>89</v>
          </cell>
          <cell r="V73">
            <v>0.79081404494382024</v>
          </cell>
          <cell r="W73">
            <v>89</v>
          </cell>
          <cell r="X73">
            <v>35.699999999999996</v>
          </cell>
          <cell r="Y73">
            <v>54.317549999999997</v>
          </cell>
        </row>
        <row r="74">
          <cell r="A74" t="str">
            <v>PPEANBSPL05-2</v>
          </cell>
          <cell r="B74" t="str">
            <v>PPE</v>
          </cell>
          <cell r="C74" t="str">
            <v>A</v>
          </cell>
          <cell r="D74" t="str">
            <v>NB</v>
          </cell>
          <cell r="E74" t="str">
            <v>S</v>
          </cell>
          <cell r="F74" t="str">
            <v>P</v>
          </cell>
          <cell r="G74" t="str">
            <v>L</v>
          </cell>
          <cell r="H74" t="str">
            <v>05</v>
          </cell>
          <cell r="I74" t="str">
            <v>PPANB05</v>
          </cell>
          <cell r="J74" t="str">
            <v>NICOBAR BRONZE SÉPIA - PETITE ÉCHELLE</v>
          </cell>
          <cell r="K74" t="str">
            <v>ANANBO-NICOBAR BRONZE -05-L-LÉ</v>
          </cell>
          <cell r="L74" t="str">
            <v xml:space="preserve">NICOBAR BRONZE </v>
          </cell>
          <cell r="M74" t="str">
            <v>LÉ</v>
          </cell>
          <cell r="N74">
            <v>255</v>
          </cell>
          <cell r="O74">
            <v>70</v>
          </cell>
          <cell r="P74">
            <v>1.7849999999999999</v>
          </cell>
          <cell r="Q74">
            <v>10.43</v>
          </cell>
          <cell r="R74">
            <v>18.617549999999998</v>
          </cell>
          <cell r="S74">
            <v>178</v>
          </cell>
          <cell r="T74">
            <v>148.33333333333334</v>
          </cell>
          <cell r="U74">
            <v>89</v>
          </cell>
          <cell r="V74">
            <v>0.79081404494382024</v>
          </cell>
          <cell r="W74">
            <v>89</v>
          </cell>
          <cell r="X74">
            <v>35.699999999999996</v>
          </cell>
          <cell r="Y74">
            <v>54.317549999999997</v>
          </cell>
        </row>
        <row r="75">
          <cell r="A75" t="str">
            <v>PPEANBSPL05-3</v>
          </cell>
          <cell r="B75" t="str">
            <v>PPE</v>
          </cell>
          <cell r="C75" t="str">
            <v>A</v>
          </cell>
          <cell r="D75" t="str">
            <v>NB</v>
          </cell>
          <cell r="E75" t="str">
            <v>S</v>
          </cell>
          <cell r="F75" t="str">
            <v>P</v>
          </cell>
          <cell r="G75" t="str">
            <v>L</v>
          </cell>
          <cell r="H75" t="str">
            <v>05</v>
          </cell>
          <cell r="I75" t="str">
            <v>PPANB05</v>
          </cell>
          <cell r="J75" t="str">
            <v>NICOBAR BRONZE SÉPIA - PETITE ÉCHELLE</v>
          </cell>
          <cell r="K75" t="str">
            <v>ANANBO-NICOBAR BRONZE -05-L-LÉ</v>
          </cell>
          <cell r="L75" t="str">
            <v xml:space="preserve">NICOBAR BRONZE </v>
          </cell>
          <cell r="M75" t="str">
            <v>LÉ</v>
          </cell>
          <cell r="N75">
            <v>255</v>
          </cell>
          <cell r="O75">
            <v>70</v>
          </cell>
          <cell r="P75">
            <v>1.7849999999999999</v>
          </cell>
          <cell r="Q75">
            <v>10.43</v>
          </cell>
          <cell r="R75">
            <v>18.617549999999998</v>
          </cell>
          <cell r="S75">
            <v>178</v>
          </cell>
          <cell r="T75">
            <v>148.33333333333334</v>
          </cell>
          <cell r="U75">
            <v>89</v>
          </cell>
          <cell r="V75">
            <v>0.79081404494382024</v>
          </cell>
          <cell r="W75">
            <v>89</v>
          </cell>
          <cell r="X75">
            <v>35.699999999999996</v>
          </cell>
          <cell r="Y75">
            <v>54.317549999999997</v>
          </cell>
        </row>
        <row r="76">
          <cell r="A76" t="str">
            <v>PPEANBSPL05-4</v>
          </cell>
          <cell r="B76" t="str">
            <v>PPE</v>
          </cell>
          <cell r="C76" t="str">
            <v>A</v>
          </cell>
          <cell r="D76" t="str">
            <v>NB</v>
          </cell>
          <cell r="E76" t="str">
            <v>S</v>
          </cell>
          <cell r="F76" t="str">
            <v>P</v>
          </cell>
          <cell r="G76" t="str">
            <v>L</v>
          </cell>
          <cell r="H76" t="str">
            <v>05</v>
          </cell>
          <cell r="I76" t="str">
            <v>PPANB05</v>
          </cell>
          <cell r="J76" t="str">
            <v>NICOBAR BRONZE SÉPIA - PETITE ÉCHELLE</v>
          </cell>
          <cell r="K76" t="str">
            <v>ANANBO-NICOBAR BRONZE -05-L-LÉ</v>
          </cell>
          <cell r="L76" t="str">
            <v xml:space="preserve">NICOBAR BRONZE </v>
          </cell>
          <cell r="M76" t="str">
            <v>LÉ</v>
          </cell>
          <cell r="N76">
            <v>255</v>
          </cell>
          <cell r="O76">
            <v>70</v>
          </cell>
          <cell r="P76">
            <v>1.7849999999999999</v>
          </cell>
          <cell r="Q76">
            <v>10.43</v>
          </cell>
          <cell r="R76">
            <v>18.617549999999998</v>
          </cell>
          <cell r="S76">
            <v>178</v>
          </cell>
          <cell r="T76">
            <v>148.33333333333334</v>
          </cell>
          <cell r="U76">
            <v>89</v>
          </cell>
          <cell r="V76">
            <v>0.79081404494382024</v>
          </cell>
          <cell r="W76">
            <v>89</v>
          </cell>
          <cell r="X76">
            <v>35.699999999999996</v>
          </cell>
          <cell r="Y76">
            <v>54.317549999999997</v>
          </cell>
        </row>
        <row r="77">
          <cell r="A77" t="str">
            <v>PPEANBSPL05-5</v>
          </cell>
          <cell r="B77" t="str">
            <v>PPE</v>
          </cell>
          <cell r="C77" t="str">
            <v>A</v>
          </cell>
          <cell r="D77" t="str">
            <v>NB</v>
          </cell>
          <cell r="E77" t="str">
            <v>S</v>
          </cell>
          <cell r="F77" t="str">
            <v>P</v>
          </cell>
          <cell r="G77" t="str">
            <v>L</v>
          </cell>
          <cell r="H77" t="str">
            <v>05</v>
          </cell>
          <cell r="I77" t="str">
            <v>PPANB05</v>
          </cell>
          <cell r="J77" t="str">
            <v>NICOBAR BRONZE SÉPIA - PETITE ÉCHELLE</v>
          </cell>
          <cell r="K77" t="str">
            <v>ANANBO-NICOBAR BRONZE -05-L-LÉ</v>
          </cell>
          <cell r="L77" t="str">
            <v xml:space="preserve">NICOBAR BRONZE </v>
          </cell>
          <cell r="M77" t="str">
            <v>LÉ</v>
          </cell>
          <cell r="N77">
            <v>255</v>
          </cell>
          <cell r="O77">
            <v>70</v>
          </cell>
          <cell r="P77">
            <v>1.7849999999999999</v>
          </cell>
          <cell r="Q77">
            <v>10.43</v>
          </cell>
          <cell r="R77">
            <v>18.617549999999998</v>
          </cell>
          <cell r="S77">
            <v>178</v>
          </cell>
          <cell r="T77">
            <v>148.33333333333334</v>
          </cell>
          <cell r="U77">
            <v>89</v>
          </cell>
          <cell r="V77">
            <v>0.79081404494382024</v>
          </cell>
          <cell r="W77">
            <v>89</v>
          </cell>
          <cell r="X77">
            <v>35.699999999999996</v>
          </cell>
          <cell r="Y77">
            <v>54.317549999999997</v>
          </cell>
        </row>
        <row r="78">
          <cell r="A78" t="str">
            <v>PPEANBSPL05-6</v>
          </cell>
          <cell r="B78" t="str">
            <v>PPE</v>
          </cell>
          <cell r="C78" t="str">
            <v>A</v>
          </cell>
          <cell r="D78" t="str">
            <v>NB</v>
          </cell>
          <cell r="E78" t="str">
            <v>S</v>
          </cell>
          <cell r="F78" t="str">
            <v>P</v>
          </cell>
          <cell r="G78" t="str">
            <v>L</v>
          </cell>
          <cell r="H78" t="str">
            <v>05</v>
          </cell>
          <cell r="I78" t="str">
            <v>PPANB05</v>
          </cell>
          <cell r="J78" t="str">
            <v>NICOBAR BRONZE SÉPIA - PETITE ÉCHELLE</v>
          </cell>
          <cell r="K78" t="str">
            <v>ANANBO-NICOBAR BRONZE -05-L-LÉ</v>
          </cell>
          <cell r="L78" t="str">
            <v xml:space="preserve">NICOBAR BRONZE </v>
          </cell>
          <cell r="M78" t="str">
            <v>LÉ</v>
          </cell>
          <cell r="N78">
            <v>255</v>
          </cell>
          <cell r="O78">
            <v>70</v>
          </cell>
          <cell r="P78">
            <v>1.7849999999999999</v>
          </cell>
          <cell r="Q78">
            <v>10.43</v>
          </cell>
          <cell r="R78">
            <v>18.617549999999998</v>
          </cell>
          <cell r="S78">
            <v>178</v>
          </cell>
          <cell r="T78">
            <v>148.33333333333334</v>
          </cell>
          <cell r="U78">
            <v>89</v>
          </cell>
          <cell r="V78">
            <v>0.79081404494382024</v>
          </cell>
          <cell r="W78">
            <v>89</v>
          </cell>
          <cell r="X78">
            <v>35.699999999999996</v>
          </cell>
          <cell r="Y78">
            <v>54.317549999999997</v>
          </cell>
        </row>
        <row r="79">
          <cell r="A79" t="str">
            <v>PPEANBSPL05-7</v>
          </cell>
          <cell r="B79" t="str">
            <v>PPE</v>
          </cell>
          <cell r="C79" t="str">
            <v>A</v>
          </cell>
          <cell r="D79" t="str">
            <v>NB</v>
          </cell>
          <cell r="E79" t="str">
            <v>S</v>
          </cell>
          <cell r="F79" t="str">
            <v>P</v>
          </cell>
          <cell r="G79" t="str">
            <v>L</v>
          </cell>
          <cell r="H79" t="str">
            <v>05</v>
          </cell>
          <cell r="I79" t="str">
            <v>PPANB05</v>
          </cell>
          <cell r="J79" t="str">
            <v>NICOBAR BRONZE SÉPIA - PETITE ÉCHELLE</v>
          </cell>
          <cell r="K79" t="str">
            <v>ANANBO-NICOBAR BRONZE -05-L-LÉ</v>
          </cell>
          <cell r="L79" t="str">
            <v xml:space="preserve">NICOBAR BRONZE </v>
          </cell>
          <cell r="M79" t="str">
            <v>LÉ</v>
          </cell>
          <cell r="N79">
            <v>255</v>
          </cell>
          <cell r="O79">
            <v>70</v>
          </cell>
          <cell r="P79">
            <v>1.7849999999999999</v>
          </cell>
          <cell r="Q79">
            <v>10.43</v>
          </cell>
          <cell r="R79">
            <v>18.617549999999998</v>
          </cell>
          <cell r="S79">
            <v>178</v>
          </cell>
          <cell r="T79">
            <v>148.33333333333334</v>
          </cell>
          <cell r="U79">
            <v>89</v>
          </cell>
          <cell r="V79">
            <v>0.79081404494382024</v>
          </cell>
          <cell r="W79">
            <v>89</v>
          </cell>
          <cell r="X79">
            <v>35.699999999999996</v>
          </cell>
          <cell r="Y79">
            <v>54.317549999999997</v>
          </cell>
        </row>
        <row r="80">
          <cell r="A80" t="str">
            <v>PPEANBSGP05</v>
          </cell>
          <cell r="B80" t="str">
            <v>PPE</v>
          </cell>
          <cell r="C80" t="str">
            <v>A</v>
          </cell>
          <cell r="D80" t="str">
            <v>NB</v>
          </cell>
          <cell r="E80" t="str">
            <v>S</v>
          </cell>
          <cell r="F80" t="str">
            <v>G</v>
          </cell>
          <cell r="G80" t="str">
            <v>P</v>
          </cell>
          <cell r="H80" t="str">
            <v>05</v>
          </cell>
          <cell r="I80" t="str">
            <v>PPANB05</v>
          </cell>
          <cell r="J80" t="str">
            <v>NICOBAR BRONZE SÉPIA - GRANDE ÉCHELLE</v>
          </cell>
          <cell r="K80" t="str">
            <v>ANANBO-NICOBAR BRONZE -05-P-PANORAMA</v>
          </cell>
          <cell r="L80" t="str">
            <v xml:space="preserve">NICOBAR BRONZE </v>
          </cell>
          <cell r="M80" t="str">
            <v>PANORAMA</v>
          </cell>
          <cell r="N80">
            <v>290</v>
          </cell>
          <cell r="O80">
            <v>560</v>
          </cell>
          <cell r="P80">
            <v>16.239999999999998</v>
          </cell>
          <cell r="Q80">
            <v>10.43</v>
          </cell>
          <cell r="R80">
            <v>169.38319999999999</v>
          </cell>
          <cell r="S80">
            <v>1618</v>
          </cell>
          <cell r="T80">
            <v>1348.3333333333335</v>
          </cell>
          <cell r="U80">
            <v>809.00000000000011</v>
          </cell>
          <cell r="V80">
            <v>0.79062645241038321</v>
          </cell>
          <cell r="W80">
            <v>809.00000000000011</v>
          </cell>
          <cell r="X80">
            <v>324.79999999999995</v>
          </cell>
          <cell r="Y80">
            <v>494.18319999999994</v>
          </cell>
        </row>
        <row r="81">
          <cell r="A81" t="str">
            <v>PPEANBSGL05-1</v>
          </cell>
          <cell r="B81" t="str">
            <v>PPE</v>
          </cell>
          <cell r="C81" t="str">
            <v>A</v>
          </cell>
          <cell r="D81" t="str">
            <v>NB</v>
          </cell>
          <cell r="E81" t="str">
            <v>S</v>
          </cell>
          <cell r="F81" t="str">
            <v>G</v>
          </cell>
          <cell r="G81" t="str">
            <v>L</v>
          </cell>
          <cell r="H81" t="str">
            <v>05</v>
          </cell>
          <cell r="I81" t="str">
            <v>PPANB05</v>
          </cell>
          <cell r="J81" t="str">
            <v>NICOBAR BRONZE SÉPIA - GRANDE ÉCHELLE</v>
          </cell>
          <cell r="K81" t="str">
            <v>ANANBO-NICOBAR BRONZE -05-L-LÉ</v>
          </cell>
          <cell r="L81" t="str">
            <v xml:space="preserve">NICOBAR BRONZE </v>
          </cell>
          <cell r="M81" t="str">
            <v>LÉ</v>
          </cell>
          <cell r="N81">
            <v>290</v>
          </cell>
          <cell r="O81">
            <v>70</v>
          </cell>
          <cell r="P81">
            <v>2.0299999999999998</v>
          </cell>
          <cell r="Q81">
            <v>10.43</v>
          </cell>
          <cell r="R81">
            <v>21.172899999999998</v>
          </cell>
          <cell r="S81">
            <v>202</v>
          </cell>
          <cell r="T81">
            <v>168.33333333333334</v>
          </cell>
          <cell r="U81">
            <v>101</v>
          </cell>
          <cell r="V81">
            <v>0.79036732673267329</v>
          </cell>
          <cell r="W81">
            <v>101</v>
          </cell>
          <cell r="X81">
            <v>40.599999999999994</v>
          </cell>
          <cell r="Y81">
            <v>61.772899999999993</v>
          </cell>
        </row>
        <row r="82">
          <cell r="A82" t="str">
            <v>PPEANBSGL05-2</v>
          </cell>
          <cell r="B82" t="str">
            <v>PPE</v>
          </cell>
          <cell r="C82" t="str">
            <v>A</v>
          </cell>
          <cell r="D82" t="str">
            <v>NB</v>
          </cell>
          <cell r="E82" t="str">
            <v>S</v>
          </cell>
          <cell r="F82" t="str">
            <v>G</v>
          </cell>
          <cell r="G82" t="str">
            <v>L</v>
          </cell>
          <cell r="H82" t="str">
            <v>05</v>
          </cell>
          <cell r="I82" t="str">
            <v>PPANB05</v>
          </cell>
          <cell r="J82" t="str">
            <v>NICOBAR BRONZE SÉPIA - GRANDE ÉCHELLE</v>
          </cell>
          <cell r="K82" t="str">
            <v>ANANBO-NICOBAR BRONZE -05-L-LÉ</v>
          </cell>
          <cell r="L82" t="str">
            <v xml:space="preserve">NICOBAR BRONZE </v>
          </cell>
          <cell r="M82" t="str">
            <v>LÉ</v>
          </cell>
          <cell r="N82">
            <v>290</v>
          </cell>
          <cell r="O82">
            <v>70</v>
          </cell>
          <cell r="P82">
            <v>2.0299999999999998</v>
          </cell>
          <cell r="Q82">
            <v>10.43</v>
          </cell>
          <cell r="R82">
            <v>21.172899999999998</v>
          </cell>
          <cell r="S82">
            <v>202</v>
          </cell>
          <cell r="T82">
            <v>168.33333333333334</v>
          </cell>
          <cell r="U82">
            <v>101</v>
          </cell>
          <cell r="V82">
            <v>0.79036732673267329</v>
          </cell>
          <cell r="W82">
            <v>101</v>
          </cell>
          <cell r="X82">
            <v>40.599999999999994</v>
          </cell>
          <cell r="Y82">
            <v>61.772899999999993</v>
          </cell>
        </row>
        <row r="83">
          <cell r="A83" t="str">
            <v>PPEANBSGL05-3</v>
          </cell>
          <cell r="B83" t="str">
            <v>PPE</v>
          </cell>
          <cell r="C83" t="str">
            <v>A</v>
          </cell>
          <cell r="D83" t="str">
            <v>NB</v>
          </cell>
          <cell r="E83" t="str">
            <v>S</v>
          </cell>
          <cell r="F83" t="str">
            <v>G</v>
          </cell>
          <cell r="G83" t="str">
            <v>L</v>
          </cell>
          <cell r="H83" t="str">
            <v>05</v>
          </cell>
          <cell r="I83" t="str">
            <v>PPANB05</v>
          </cell>
          <cell r="J83" t="str">
            <v>NICOBAR BRONZE SÉPIA - GRANDE ÉCHELLE</v>
          </cell>
          <cell r="K83" t="str">
            <v>ANANBO-NICOBAR BRONZE -05-L-LÉ</v>
          </cell>
          <cell r="L83" t="str">
            <v xml:space="preserve">NICOBAR BRONZE </v>
          </cell>
          <cell r="M83" t="str">
            <v>LÉ</v>
          </cell>
          <cell r="N83">
            <v>290</v>
          </cell>
          <cell r="O83">
            <v>70</v>
          </cell>
          <cell r="P83">
            <v>2.0299999999999998</v>
          </cell>
          <cell r="Q83">
            <v>10.43</v>
          </cell>
          <cell r="R83">
            <v>21.172899999999998</v>
          </cell>
          <cell r="S83">
            <v>202</v>
          </cell>
          <cell r="T83">
            <v>168.33333333333334</v>
          </cell>
          <cell r="U83">
            <v>101</v>
          </cell>
          <cell r="V83">
            <v>0.79036732673267329</v>
          </cell>
          <cell r="W83">
            <v>101</v>
          </cell>
          <cell r="X83">
            <v>40.599999999999994</v>
          </cell>
          <cell r="Y83">
            <v>61.772899999999993</v>
          </cell>
        </row>
        <row r="84">
          <cell r="A84" t="str">
            <v>PPEANBSGL05-4</v>
          </cell>
          <cell r="B84" t="str">
            <v>PPE</v>
          </cell>
          <cell r="C84" t="str">
            <v>A</v>
          </cell>
          <cell r="D84" t="str">
            <v>NB</v>
          </cell>
          <cell r="E84" t="str">
            <v>S</v>
          </cell>
          <cell r="F84" t="str">
            <v>G</v>
          </cell>
          <cell r="G84" t="str">
            <v>L</v>
          </cell>
          <cell r="H84" t="str">
            <v>05</v>
          </cell>
          <cell r="I84" t="str">
            <v>PPANB05</v>
          </cell>
          <cell r="J84" t="str">
            <v>NICOBAR BRONZE SÉPIA - GRANDE ÉCHELLE</v>
          </cell>
          <cell r="K84" t="str">
            <v>ANANBO-NICOBAR BRONZE -05-L-LÉ</v>
          </cell>
          <cell r="L84" t="str">
            <v xml:space="preserve">NICOBAR BRONZE </v>
          </cell>
          <cell r="M84" t="str">
            <v>LÉ</v>
          </cell>
          <cell r="N84">
            <v>290</v>
          </cell>
          <cell r="O84">
            <v>70</v>
          </cell>
          <cell r="P84">
            <v>2.0299999999999998</v>
          </cell>
          <cell r="Q84">
            <v>10.43</v>
          </cell>
          <cell r="R84">
            <v>21.172899999999998</v>
          </cell>
          <cell r="S84">
            <v>202</v>
          </cell>
          <cell r="T84">
            <v>168.33333333333334</v>
          </cell>
          <cell r="U84">
            <v>101</v>
          </cell>
          <cell r="V84">
            <v>0.79036732673267329</v>
          </cell>
          <cell r="W84">
            <v>101</v>
          </cell>
          <cell r="X84">
            <v>40.599999999999994</v>
          </cell>
          <cell r="Y84">
            <v>61.772899999999993</v>
          </cell>
        </row>
        <row r="85">
          <cell r="A85" t="str">
            <v>PPEANBSGL05-5</v>
          </cell>
          <cell r="B85" t="str">
            <v>PPE</v>
          </cell>
          <cell r="C85" t="str">
            <v>A</v>
          </cell>
          <cell r="D85" t="str">
            <v>NB</v>
          </cell>
          <cell r="E85" t="str">
            <v>S</v>
          </cell>
          <cell r="F85" t="str">
            <v>G</v>
          </cell>
          <cell r="G85" t="str">
            <v>L</v>
          </cell>
          <cell r="H85" t="str">
            <v>05</v>
          </cell>
          <cell r="I85" t="str">
            <v>PPANB05</v>
          </cell>
          <cell r="J85" t="str">
            <v>NICOBAR BRONZE SÉPIA - GRANDE ÉCHELLE</v>
          </cell>
          <cell r="K85" t="str">
            <v>ANANBO-NICOBAR BRONZE -05-L-LÉ</v>
          </cell>
          <cell r="L85" t="str">
            <v xml:space="preserve">NICOBAR BRONZE </v>
          </cell>
          <cell r="M85" t="str">
            <v>LÉ</v>
          </cell>
          <cell r="N85">
            <v>290</v>
          </cell>
          <cell r="O85">
            <v>70</v>
          </cell>
          <cell r="P85">
            <v>2.0299999999999998</v>
          </cell>
          <cell r="Q85">
            <v>10.43</v>
          </cell>
          <cell r="R85">
            <v>21.172899999999998</v>
          </cell>
          <cell r="S85">
            <v>202</v>
          </cell>
          <cell r="T85">
            <v>168.33333333333334</v>
          </cell>
          <cell r="U85">
            <v>101</v>
          </cell>
          <cell r="V85">
            <v>0.79036732673267329</v>
          </cell>
          <cell r="W85">
            <v>101</v>
          </cell>
          <cell r="X85">
            <v>40.599999999999994</v>
          </cell>
          <cell r="Y85">
            <v>61.772899999999993</v>
          </cell>
        </row>
        <row r="86">
          <cell r="A86" t="str">
            <v>PPEANBSGL05-6</v>
          </cell>
          <cell r="B86" t="str">
            <v>PPE</v>
          </cell>
          <cell r="C86" t="str">
            <v>A</v>
          </cell>
          <cell r="D86" t="str">
            <v>NB</v>
          </cell>
          <cell r="E86" t="str">
            <v>S</v>
          </cell>
          <cell r="F86" t="str">
            <v>G</v>
          </cell>
          <cell r="G86" t="str">
            <v>L</v>
          </cell>
          <cell r="H86" t="str">
            <v>05</v>
          </cell>
          <cell r="I86" t="str">
            <v>PPANB05</v>
          </cell>
          <cell r="J86" t="str">
            <v>NICOBAR BRONZE SÉPIA - GRANDE ÉCHELLE</v>
          </cell>
          <cell r="K86" t="str">
            <v>ANANBO-NICOBAR BRONZE -05-L-LÉ</v>
          </cell>
          <cell r="L86" t="str">
            <v xml:space="preserve">NICOBAR BRONZE </v>
          </cell>
          <cell r="M86" t="str">
            <v>LÉ</v>
          </cell>
          <cell r="N86">
            <v>290</v>
          </cell>
          <cell r="O86">
            <v>70</v>
          </cell>
          <cell r="P86">
            <v>2.0299999999999998</v>
          </cell>
          <cell r="Q86">
            <v>10.43</v>
          </cell>
          <cell r="R86">
            <v>21.172899999999998</v>
          </cell>
          <cell r="S86">
            <v>202</v>
          </cell>
          <cell r="T86">
            <v>168.33333333333334</v>
          </cell>
          <cell r="U86">
            <v>101</v>
          </cell>
          <cell r="V86">
            <v>0.79036732673267329</v>
          </cell>
          <cell r="W86">
            <v>101</v>
          </cell>
          <cell r="X86">
            <v>40.599999999999994</v>
          </cell>
          <cell r="Y86">
            <v>61.772899999999993</v>
          </cell>
        </row>
        <row r="87">
          <cell r="A87" t="str">
            <v>PPEANBSGL05-7</v>
          </cell>
          <cell r="B87" t="str">
            <v>PPE</v>
          </cell>
          <cell r="C87" t="str">
            <v>A</v>
          </cell>
          <cell r="D87" t="str">
            <v>NB</v>
          </cell>
          <cell r="E87" t="str">
            <v>S</v>
          </cell>
          <cell r="F87" t="str">
            <v>G</v>
          </cell>
          <cell r="G87" t="str">
            <v>L</v>
          </cell>
          <cell r="H87" t="str">
            <v>05</v>
          </cell>
          <cell r="I87" t="str">
            <v>PPANB05</v>
          </cell>
          <cell r="J87" t="str">
            <v>NICOBAR BRONZE SÉPIA - GRANDE ÉCHELLE</v>
          </cell>
          <cell r="K87" t="str">
            <v>ANANBO-NICOBAR BRONZE -05-L-LÉ</v>
          </cell>
          <cell r="L87" t="str">
            <v xml:space="preserve">NICOBAR BRONZE </v>
          </cell>
          <cell r="M87" t="str">
            <v>LÉ</v>
          </cell>
          <cell r="N87">
            <v>290</v>
          </cell>
          <cell r="O87">
            <v>70</v>
          </cell>
          <cell r="P87">
            <v>2.0299999999999998</v>
          </cell>
          <cell r="Q87">
            <v>10.43</v>
          </cell>
          <cell r="R87">
            <v>21.172899999999998</v>
          </cell>
          <cell r="S87">
            <v>202</v>
          </cell>
          <cell r="T87">
            <v>168.33333333333334</v>
          </cell>
          <cell r="U87">
            <v>101</v>
          </cell>
          <cell r="V87">
            <v>0.79036732673267329</v>
          </cell>
          <cell r="W87">
            <v>101</v>
          </cell>
          <cell r="X87">
            <v>40.599999999999994</v>
          </cell>
          <cell r="Y87">
            <v>61.772899999999993</v>
          </cell>
        </row>
        <row r="88">
          <cell r="A88" t="str">
            <v>PPEANBSGL05-8</v>
          </cell>
          <cell r="B88" t="str">
            <v>PPE</v>
          </cell>
          <cell r="C88" t="str">
            <v>A</v>
          </cell>
          <cell r="D88" t="str">
            <v>NB</v>
          </cell>
          <cell r="E88" t="str">
            <v>S</v>
          </cell>
          <cell r="F88" t="str">
            <v>G</v>
          </cell>
          <cell r="G88" t="str">
            <v>L</v>
          </cell>
          <cell r="H88" t="str">
            <v>05</v>
          </cell>
          <cell r="I88" t="str">
            <v>PPANB05</v>
          </cell>
          <cell r="J88" t="str">
            <v>NICOBAR BRONZE SÉPIA - GRANDE ÉCHELLE</v>
          </cell>
          <cell r="K88" t="str">
            <v>ANANBO-NICOBAR BRONZE -05-L-LÉ</v>
          </cell>
          <cell r="L88" t="str">
            <v xml:space="preserve">NICOBAR BRONZE </v>
          </cell>
          <cell r="M88" t="str">
            <v>LÉ</v>
          </cell>
          <cell r="N88">
            <v>290</v>
          </cell>
          <cell r="O88">
            <v>70</v>
          </cell>
          <cell r="P88">
            <v>2.0299999999999998</v>
          </cell>
          <cell r="Q88">
            <v>10.43</v>
          </cell>
          <cell r="R88">
            <v>21.172899999999998</v>
          </cell>
          <cell r="S88">
            <v>202</v>
          </cell>
          <cell r="T88">
            <v>168.33333333333334</v>
          </cell>
          <cell r="U88">
            <v>101</v>
          </cell>
          <cell r="V88">
            <v>0.79036732673267329</v>
          </cell>
          <cell r="W88">
            <v>101</v>
          </cell>
          <cell r="X88">
            <v>40.599999999999994</v>
          </cell>
          <cell r="Y88">
            <v>61.772899999999993</v>
          </cell>
        </row>
        <row r="89">
          <cell r="A89" t="str">
            <v>PPEALSDLCPP06</v>
          </cell>
          <cell r="B89" t="str">
            <v>PPE</v>
          </cell>
          <cell r="C89" t="str">
            <v>A</v>
          </cell>
          <cell r="D89" t="str">
            <v>LSDL</v>
          </cell>
          <cell r="E89" t="str">
            <v>C</v>
          </cell>
          <cell r="F89" t="str">
            <v>P</v>
          </cell>
          <cell r="G89" t="str">
            <v>P</v>
          </cell>
          <cell r="H89" t="str">
            <v>06</v>
          </cell>
          <cell r="I89" t="str">
            <v>PPANB06</v>
          </cell>
          <cell r="J89" t="str">
            <v>LES SOURCES DE L’ORÉNOQUE COULEUR -PETITE ÉCHELLE</v>
          </cell>
          <cell r="K89" t="str">
            <v>ANANBO-LES SOURCES DE L’ORÉNOQUE-06-P-PANORAMA</v>
          </cell>
          <cell r="L89" t="str">
            <v>LES SOURCES DE L’ORÉNOQUE</v>
          </cell>
          <cell r="M89" t="str">
            <v>PANORAMA</v>
          </cell>
          <cell r="N89">
            <v>255</v>
          </cell>
          <cell r="O89">
            <v>490</v>
          </cell>
          <cell r="P89">
            <v>12.494999999999999</v>
          </cell>
          <cell r="Q89">
            <v>10.43</v>
          </cell>
          <cell r="R89">
            <v>130.32284999999999</v>
          </cell>
          <cell r="S89">
            <v>1245</v>
          </cell>
          <cell r="T89">
            <v>1037.5</v>
          </cell>
          <cell r="U89">
            <v>622.5</v>
          </cell>
          <cell r="V89">
            <v>0.79064602409638551</v>
          </cell>
          <cell r="W89">
            <v>622.5</v>
          </cell>
          <cell r="X89">
            <v>249.89999999999998</v>
          </cell>
          <cell r="Y89">
            <v>380.22284999999999</v>
          </cell>
        </row>
        <row r="90">
          <cell r="A90" t="str">
            <v>PPEALSDLCPL06-1</v>
          </cell>
          <cell r="B90" t="str">
            <v>PPE</v>
          </cell>
          <cell r="C90" t="str">
            <v>A</v>
          </cell>
          <cell r="D90" t="str">
            <v>LSDL</v>
          </cell>
          <cell r="E90" t="str">
            <v>C</v>
          </cell>
          <cell r="F90" t="str">
            <v>P</v>
          </cell>
          <cell r="G90" t="str">
            <v>L</v>
          </cell>
          <cell r="H90" t="str">
            <v>06</v>
          </cell>
          <cell r="I90" t="str">
            <v>PPANB06</v>
          </cell>
          <cell r="J90" t="str">
            <v>LES SOURCES DE L’ORÉNOQUE COULEUR -PETITE ÉCHELLE</v>
          </cell>
          <cell r="K90" t="str">
            <v>ANANBO-LES SOURCES DE L’ORÉNOQUE-06-L-LÉ</v>
          </cell>
          <cell r="L90" t="str">
            <v>LES SOURCES DE L’ORÉNOQUE</v>
          </cell>
          <cell r="M90" t="str">
            <v>LÉ</v>
          </cell>
          <cell r="N90">
            <v>255</v>
          </cell>
          <cell r="O90">
            <v>70</v>
          </cell>
          <cell r="P90">
            <v>1.7849999999999999</v>
          </cell>
          <cell r="Q90">
            <v>10.43</v>
          </cell>
          <cell r="R90">
            <v>18.617549999999998</v>
          </cell>
          <cell r="S90">
            <v>178</v>
          </cell>
          <cell r="T90">
            <v>148.33333333333334</v>
          </cell>
          <cell r="U90">
            <v>89</v>
          </cell>
          <cell r="V90">
            <v>0.79081404494382024</v>
          </cell>
          <cell r="W90">
            <v>89</v>
          </cell>
          <cell r="X90">
            <v>35.699999999999996</v>
          </cell>
          <cell r="Y90">
            <v>54.317549999999997</v>
          </cell>
        </row>
        <row r="91">
          <cell r="A91" t="str">
            <v>PPEALSDLCPL06-2</v>
          </cell>
          <cell r="B91" t="str">
            <v>PPE</v>
          </cell>
          <cell r="C91" t="str">
            <v>A</v>
          </cell>
          <cell r="D91" t="str">
            <v>LSDL</v>
          </cell>
          <cell r="E91" t="str">
            <v>C</v>
          </cell>
          <cell r="F91" t="str">
            <v>P</v>
          </cell>
          <cell r="G91" t="str">
            <v>L</v>
          </cell>
          <cell r="H91" t="str">
            <v>06</v>
          </cell>
          <cell r="I91" t="str">
            <v>PPANB06</v>
          </cell>
          <cell r="J91" t="str">
            <v>LES SOURCES DE L’ORÉNOQUE COULEUR -PETITE ÉCHELLE</v>
          </cell>
          <cell r="K91" t="str">
            <v>ANANBO-LES SOURCES DE L’ORÉNOQUE-06-L-LÉ</v>
          </cell>
          <cell r="L91" t="str">
            <v>LES SOURCES DE L’ORÉNOQUE</v>
          </cell>
          <cell r="M91" t="str">
            <v>LÉ</v>
          </cell>
          <cell r="N91">
            <v>255</v>
          </cell>
          <cell r="O91">
            <v>70</v>
          </cell>
          <cell r="P91">
            <v>1.7849999999999999</v>
          </cell>
          <cell r="Q91">
            <v>10.43</v>
          </cell>
          <cell r="R91">
            <v>18.617549999999998</v>
          </cell>
          <cell r="S91">
            <v>178</v>
          </cell>
          <cell r="T91">
            <v>148.33333333333334</v>
          </cell>
          <cell r="U91">
            <v>89</v>
          </cell>
          <cell r="V91">
            <v>0.79081404494382024</v>
          </cell>
          <cell r="W91">
            <v>89</v>
          </cell>
          <cell r="X91">
            <v>35.699999999999996</v>
          </cell>
          <cell r="Y91">
            <v>54.317549999999997</v>
          </cell>
        </row>
        <row r="92">
          <cell r="A92" t="str">
            <v>PPEALSDLCPL06-3</v>
          </cell>
          <cell r="B92" t="str">
            <v>PPE</v>
          </cell>
          <cell r="C92" t="str">
            <v>A</v>
          </cell>
          <cell r="D92" t="str">
            <v>LSDL</v>
          </cell>
          <cell r="E92" t="str">
            <v>C</v>
          </cell>
          <cell r="F92" t="str">
            <v>P</v>
          </cell>
          <cell r="G92" t="str">
            <v>L</v>
          </cell>
          <cell r="H92" t="str">
            <v>06</v>
          </cell>
          <cell r="I92" t="str">
            <v>PPANB06</v>
          </cell>
          <cell r="J92" t="str">
            <v>LES SOURCES DE L’ORÉNOQUE COULEUR -PETITE ÉCHELLE</v>
          </cell>
          <cell r="K92" t="str">
            <v>ANANBO-LES SOURCES DE L’ORÉNOQUE-06-L-LÉ</v>
          </cell>
          <cell r="L92" t="str">
            <v>LES SOURCES DE L’ORÉNOQUE</v>
          </cell>
          <cell r="M92" t="str">
            <v>LÉ</v>
          </cell>
          <cell r="N92">
            <v>255</v>
          </cell>
          <cell r="O92">
            <v>70</v>
          </cell>
          <cell r="P92">
            <v>1.7849999999999999</v>
          </cell>
          <cell r="Q92">
            <v>10.43</v>
          </cell>
          <cell r="R92">
            <v>18.617549999999998</v>
          </cell>
          <cell r="S92">
            <v>178</v>
          </cell>
          <cell r="T92">
            <v>148.33333333333334</v>
          </cell>
          <cell r="U92">
            <v>89</v>
          </cell>
          <cell r="V92">
            <v>0.79081404494382024</v>
          </cell>
          <cell r="W92">
            <v>89</v>
          </cell>
          <cell r="X92">
            <v>35.699999999999996</v>
          </cell>
          <cell r="Y92">
            <v>54.317549999999997</v>
          </cell>
        </row>
        <row r="93">
          <cell r="A93" t="str">
            <v>PPEALSDLCPL06-4</v>
          </cell>
          <cell r="B93" t="str">
            <v>PPE</v>
          </cell>
          <cell r="C93" t="str">
            <v>A</v>
          </cell>
          <cell r="D93" t="str">
            <v>LSDL</v>
          </cell>
          <cell r="E93" t="str">
            <v>C</v>
          </cell>
          <cell r="F93" t="str">
            <v>P</v>
          </cell>
          <cell r="G93" t="str">
            <v>L</v>
          </cell>
          <cell r="H93" t="str">
            <v>06</v>
          </cell>
          <cell r="I93" t="str">
            <v>PPANB06</v>
          </cell>
          <cell r="J93" t="str">
            <v>LES SOURCES DE L’ORÉNOQUE COULEUR -PETITE ÉCHELLE</v>
          </cell>
          <cell r="K93" t="str">
            <v>ANANBO-LES SOURCES DE L’ORÉNOQUE-06-L-LÉ</v>
          </cell>
          <cell r="L93" t="str">
            <v>LES SOURCES DE L’ORÉNOQUE</v>
          </cell>
          <cell r="M93" t="str">
            <v>LÉ</v>
          </cell>
          <cell r="N93">
            <v>255</v>
          </cell>
          <cell r="O93">
            <v>70</v>
          </cell>
          <cell r="P93">
            <v>1.7849999999999999</v>
          </cell>
          <cell r="Q93">
            <v>10.43</v>
          </cell>
          <cell r="R93">
            <v>18.617549999999998</v>
          </cell>
          <cell r="S93">
            <v>178</v>
          </cell>
          <cell r="T93">
            <v>148.33333333333334</v>
          </cell>
          <cell r="U93">
            <v>89</v>
          </cell>
          <cell r="V93">
            <v>0.79081404494382024</v>
          </cell>
          <cell r="W93">
            <v>89</v>
          </cell>
          <cell r="X93">
            <v>35.699999999999996</v>
          </cell>
          <cell r="Y93">
            <v>54.317549999999997</v>
          </cell>
        </row>
        <row r="94">
          <cell r="A94" t="str">
            <v>PPEALSDLCPL06-5</v>
          </cell>
          <cell r="B94" t="str">
            <v>PPE</v>
          </cell>
          <cell r="C94" t="str">
            <v>A</v>
          </cell>
          <cell r="D94" t="str">
            <v>LSDL</v>
          </cell>
          <cell r="E94" t="str">
            <v>C</v>
          </cell>
          <cell r="F94" t="str">
            <v>P</v>
          </cell>
          <cell r="G94" t="str">
            <v>L</v>
          </cell>
          <cell r="H94" t="str">
            <v>06</v>
          </cell>
          <cell r="I94" t="str">
            <v>PPANB06</v>
          </cell>
          <cell r="J94" t="str">
            <v>LES SOURCES DE L’ORÉNOQUE COULEUR -PETITE ÉCHELLE</v>
          </cell>
          <cell r="K94" t="str">
            <v>ANANBO-LES SOURCES DE L’ORÉNOQUE-06-L-LÉ</v>
          </cell>
          <cell r="L94" t="str">
            <v>LES SOURCES DE L’ORÉNOQUE</v>
          </cell>
          <cell r="M94" t="str">
            <v>LÉ</v>
          </cell>
          <cell r="N94">
            <v>255</v>
          </cell>
          <cell r="O94">
            <v>70</v>
          </cell>
          <cell r="P94">
            <v>1.7849999999999999</v>
          </cell>
          <cell r="Q94">
            <v>10.43</v>
          </cell>
          <cell r="R94">
            <v>18.617549999999998</v>
          </cell>
          <cell r="S94">
            <v>178</v>
          </cell>
          <cell r="T94">
            <v>148.33333333333334</v>
          </cell>
          <cell r="U94">
            <v>89</v>
          </cell>
          <cell r="V94">
            <v>0.79081404494382024</v>
          </cell>
          <cell r="W94">
            <v>89</v>
          </cell>
          <cell r="X94">
            <v>35.699999999999996</v>
          </cell>
          <cell r="Y94">
            <v>54.317549999999997</v>
          </cell>
        </row>
        <row r="95">
          <cell r="A95" t="str">
            <v>PPEALSDLCPL06-6</v>
          </cell>
          <cell r="B95" t="str">
            <v>PPE</v>
          </cell>
          <cell r="C95" t="str">
            <v>A</v>
          </cell>
          <cell r="D95" t="str">
            <v>LSDL</v>
          </cell>
          <cell r="E95" t="str">
            <v>C</v>
          </cell>
          <cell r="F95" t="str">
            <v>P</v>
          </cell>
          <cell r="G95" t="str">
            <v>L</v>
          </cell>
          <cell r="H95" t="str">
            <v>06</v>
          </cell>
          <cell r="I95" t="str">
            <v>PPANB06</v>
          </cell>
          <cell r="J95" t="str">
            <v>LES SOURCES DE L’ORÉNOQUE COULEUR -PETITE ÉCHELLE</v>
          </cell>
          <cell r="K95" t="str">
            <v>ANANBO-LES SOURCES DE L’ORÉNOQUE-06-L-LÉ</v>
          </cell>
          <cell r="L95" t="str">
            <v>LES SOURCES DE L’ORÉNOQUE</v>
          </cell>
          <cell r="M95" t="str">
            <v>LÉ</v>
          </cell>
          <cell r="N95">
            <v>255</v>
          </cell>
          <cell r="O95">
            <v>70</v>
          </cell>
          <cell r="P95">
            <v>1.7849999999999999</v>
          </cell>
          <cell r="Q95">
            <v>10.43</v>
          </cell>
          <cell r="R95">
            <v>18.617549999999998</v>
          </cell>
          <cell r="S95">
            <v>178</v>
          </cell>
          <cell r="T95">
            <v>148.33333333333334</v>
          </cell>
          <cell r="U95">
            <v>89</v>
          </cell>
          <cell r="V95">
            <v>0.79081404494382024</v>
          </cell>
          <cell r="W95">
            <v>89</v>
          </cell>
          <cell r="X95">
            <v>35.699999999999996</v>
          </cell>
          <cell r="Y95">
            <v>54.317549999999997</v>
          </cell>
        </row>
        <row r="96">
          <cell r="A96" t="str">
            <v>PPEALSDLCPL06-7</v>
          </cell>
          <cell r="B96" t="str">
            <v>PPE</v>
          </cell>
          <cell r="C96" t="str">
            <v>A</v>
          </cell>
          <cell r="D96" t="str">
            <v>LSDL</v>
          </cell>
          <cell r="E96" t="str">
            <v>C</v>
          </cell>
          <cell r="F96" t="str">
            <v>P</v>
          </cell>
          <cell r="G96" t="str">
            <v>L</v>
          </cell>
          <cell r="H96" t="str">
            <v>06</v>
          </cell>
          <cell r="I96" t="str">
            <v>PPANB06</v>
          </cell>
          <cell r="J96" t="str">
            <v>LES SOURCES DE L’ORÉNOQUE COULEUR -PETITE ÉCHELLE</v>
          </cell>
          <cell r="K96" t="str">
            <v>ANANBO-LES SOURCES DE L’ORÉNOQUE-06-L-LÉ</v>
          </cell>
          <cell r="L96" t="str">
            <v>LES SOURCES DE L’ORÉNOQUE</v>
          </cell>
          <cell r="M96" t="str">
            <v>LÉ</v>
          </cell>
          <cell r="N96">
            <v>255</v>
          </cell>
          <cell r="O96">
            <v>70</v>
          </cell>
          <cell r="P96">
            <v>1.7849999999999999</v>
          </cell>
          <cell r="Q96">
            <v>10.43</v>
          </cell>
          <cell r="R96">
            <v>18.617549999999998</v>
          </cell>
          <cell r="S96">
            <v>178</v>
          </cell>
          <cell r="T96">
            <v>148.33333333333334</v>
          </cell>
          <cell r="U96">
            <v>89</v>
          </cell>
          <cell r="V96">
            <v>0.79081404494382024</v>
          </cell>
          <cell r="W96">
            <v>89</v>
          </cell>
          <cell r="X96">
            <v>35.699999999999996</v>
          </cell>
          <cell r="Y96">
            <v>54.317549999999997</v>
          </cell>
        </row>
        <row r="97">
          <cell r="A97" t="str">
            <v>PPEALSDLCGP06</v>
          </cell>
          <cell r="B97" t="str">
            <v>PPE</v>
          </cell>
          <cell r="C97" t="str">
            <v>A</v>
          </cell>
          <cell r="D97" t="str">
            <v>LSDL</v>
          </cell>
          <cell r="E97" t="str">
            <v>C</v>
          </cell>
          <cell r="F97" t="str">
            <v>G</v>
          </cell>
          <cell r="G97" t="str">
            <v>P</v>
          </cell>
          <cell r="H97" t="str">
            <v>06</v>
          </cell>
          <cell r="I97" t="str">
            <v>PPANB06</v>
          </cell>
          <cell r="J97" t="str">
            <v>LES SOURCES DE L’ORÉNOQUE COULEUR -GRANDE ÉCHELLE</v>
          </cell>
          <cell r="K97" t="str">
            <v>ANANBO-LES SOURCES DE L’ORÉNOQUE-06-P-PANORAMA</v>
          </cell>
          <cell r="L97" t="str">
            <v>LES SOURCES DE L’ORÉNOQUE</v>
          </cell>
          <cell r="M97" t="str">
            <v>PANORAMA</v>
          </cell>
          <cell r="N97">
            <v>290</v>
          </cell>
          <cell r="O97">
            <v>560</v>
          </cell>
          <cell r="P97">
            <v>16.239999999999998</v>
          </cell>
          <cell r="Q97">
            <v>10.43</v>
          </cell>
          <cell r="R97">
            <v>169.38319999999999</v>
          </cell>
          <cell r="S97">
            <v>1618</v>
          </cell>
          <cell r="T97">
            <v>1348.3333333333335</v>
          </cell>
          <cell r="U97">
            <v>809.00000000000011</v>
          </cell>
          <cell r="V97">
            <v>0.79062645241038321</v>
          </cell>
          <cell r="W97">
            <v>809.00000000000011</v>
          </cell>
          <cell r="X97">
            <v>324.79999999999995</v>
          </cell>
          <cell r="Y97">
            <v>494.18319999999994</v>
          </cell>
        </row>
        <row r="98">
          <cell r="A98" t="str">
            <v>PPEALSDLCGL06-1</v>
          </cell>
          <cell r="B98" t="str">
            <v>PPE</v>
          </cell>
          <cell r="C98" t="str">
            <v>A</v>
          </cell>
          <cell r="D98" t="str">
            <v>LSDL</v>
          </cell>
          <cell r="E98" t="str">
            <v>C</v>
          </cell>
          <cell r="F98" t="str">
            <v>G</v>
          </cell>
          <cell r="G98" t="str">
            <v>L</v>
          </cell>
          <cell r="H98" t="str">
            <v>06</v>
          </cell>
          <cell r="I98" t="str">
            <v>PPANB06</v>
          </cell>
          <cell r="J98" t="str">
            <v>LES SOURCES DE L’ORÉNOQUE COULEUR -GRANDE ÉCHELLE</v>
          </cell>
          <cell r="K98" t="str">
            <v>ANANBO-LES SOURCES DE L’ORÉNOQUE-06-L-LÉ</v>
          </cell>
          <cell r="L98" t="str">
            <v>LES SOURCES DE L’ORÉNOQUE</v>
          </cell>
          <cell r="M98" t="str">
            <v>LÉ</v>
          </cell>
          <cell r="N98">
            <v>290</v>
          </cell>
          <cell r="O98">
            <v>70</v>
          </cell>
          <cell r="P98">
            <v>2.0299999999999998</v>
          </cell>
          <cell r="Q98">
            <v>10.43</v>
          </cell>
          <cell r="R98">
            <v>21.172899999999998</v>
          </cell>
          <cell r="S98">
            <v>202</v>
          </cell>
          <cell r="T98">
            <v>168.33333333333334</v>
          </cell>
          <cell r="U98">
            <v>101</v>
          </cell>
          <cell r="V98">
            <v>0.79036732673267329</v>
          </cell>
          <cell r="W98">
            <v>101</v>
          </cell>
          <cell r="X98">
            <v>40.599999999999994</v>
          </cell>
          <cell r="Y98">
            <v>61.772899999999993</v>
          </cell>
        </row>
        <row r="99">
          <cell r="A99" t="str">
            <v>PPEALSDLCGL06-2</v>
          </cell>
          <cell r="B99" t="str">
            <v>PPE</v>
          </cell>
          <cell r="C99" t="str">
            <v>A</v>
          </cell>
          <cell r="D99" t="str">
            <v>LSDL</v>
          </cell>
          <cell r="E99" t="str">
            <v>C</v>
          </cell>
          <cell r="F99" t="str">
            <v>G</v>
          </cell>
          <cell r="G99" t="str">
            <v>L</v>
          </cell>
          <cell r="H99" t="str">
            <v>06</v>
          </cell>
          <cell r="I99" t="str">
            <v>PPANB06</v>
          </cell>
          <cell r="J99" t="str">
            <v>LES SOURCES DE L’ORÉNOQUE COULEUR -GRANDE ÉCHELLE</v>
          </cell>
          <cell r="K99" t="str">
            <v>ANANBO-LES SOURCES DE L’ORÉNOQUE-06-L-LÉ</v>
          </cell>
          <cell r="L99" t="str">
            <v>LES SOURCES DE L’ORÉNOQUE</v>
          </cell>
          <cell r="M99" t="str">
            <v>LÉ</v>
          </cell>
          <cell r="N99">
            <v>290</v>
          </cell>
          <cell r="O99">
            <v>70</v>
          </cell>
          <cell r="P99">
            <v>2.0299999999999998</v>
          </cell>
          <cell r="Q99">
            <v>10.43</v>
          </cell>
          <cell r="R99">
            <v>21.172899999999998</v>
          </cell>
          <cell r="S99">
            <v>202</v>
          </cell>
          <cell r="T99">
            <v>168.33333333333334</v>
          </cell>
          <cell r="U99">
            <v>101</v>
          </cell>
          <cell r="V99">
            <v>0.79036732673267329</v>
          </cell>
          <cell r="W99">
            <v>101</v>
          </cell>
          <cell r="X99">
            <v>40.599999999999994</v>
          </cell>
          <cell r="Y99">
            <v>61.772899999999993</v>
          </cell>
        </row>
        <row r="100">
          <cell r="A100" t="str">
            <v>PPEALSDLCGL06-3</v>
          </cell>
          <cell r="B100" t="str">
            <v>PPE</v>
          </cell>
          <cell r="C100" t="str">
            <v>A</v>
          </cell>
          <cell r="D100" t="str">
            <v>LSDL</v>
          </cell>
          <cell r="E100" t="str">
            <v>C</v>
          </cell>
          <cell r="F100" t="str">
            <v>G</v>
          </cell>
          <cell r="G100" t="str">
            <v>L</v>
          </cell>
          <cell r="H100" t="str">
            <v>06</v>
          </cell>
          <cell r="I100" t="str">
            <v>PPANB06</v>
          </cell>
          <cell r="J100" t="str">
            <v>LES SOURCES DE L’ORÉNOQUE COULEUR -GRANDE ÉCHELLE</v>
          </cell>
          <cell r="K100" t="str">
            <v>ANANBO-LES SOURCES DE L’ORÉNOQUE-06-L-LÉ</v>
          </cell>
          <cell r="L100" t="str">
            <v>LES SOURCES DE L’ORÉNOQUE</v>
          </cell>
          <cell r="M100" t="str">
            <v>LÉ</v>
          </cell>
          <cell r="N100">
            <v>290</v>
          </cell>
          <cell r="O100">
            <v>70</v>
          </cell>
          <cell r="P100">
            <v>2.0299999999999998</v>
          </cell>
          <cell r="Q100">
            <v>10.43</v>
          </cell>
          <cell r="R100">
            <v>21.172899999999998</v>
          </cell>
          <cell r="S100">
            <v>202</v>
          </cell>
          <cell r="T100">
            <v>168.33333333333334</v>
          </cell>
          <cell r="U100">
            <v>101</v>
          </cell>
          <cell r="V100">
            <v>0.79036732673267329</v>
          </cell>
          <cell r="W100">
            <v>101</v>
          </cell>
          <cell r="X100">
            <v>40.599999999999994</v>
          </cell>
          <cell r="Y100">
            <v>61.772899999999993</v>
          </cell>
        </row>
        <row r="101">
          <cell r="A101" t="str">
            <v>PPEALSDLCGL06-4</v>
          </cell>
          <cell r="B101" t="str">
            <v>PPE</v>
          </cell>
          <cell r="C101" t="str">
            <v>A</v>
          </cell>
          <cell r="D101" t="str">
            <v>LSDL</v>
          </cell>
          <cell r="E101" t="str">
            <v>C</v>
          </cell>
          <cell r="F101" t="str">
            <v>G</v>
          </cell>
          <cell r="G101" t="str">
            <v>L</v>
          </cell>
          <cell r="H101" t="str">
            <v>06</v>
          </cell>
          <cell r="I101" t="str">
            <v>PPANB06</v>
          </cell>
          <cell r="J101" t="str">
            <v>LES SOURCES DE L’ORÉNOQUE COULEUR -GRANDE ÉCHELLE</v>
          </cell>
          <cell r="K101" t="str">
            <v>ANANBO-LES SOURCES DE L’ORÉNOQUE-06-L-LÉ</v>
          </cell>
          <cell r="L101" t="str">
            <v>LES SOURCES DE L’ORÉNOQUE</v>
          </cell>
          <cell r="M101" t="str">
            <v>LÉ</v>
          </cell>
          <cell r="N101">
            <v>290</v>
          </cell>
          <cell r="O101">
            <v>70</v>
          </cell>
          <cell r="P101">
            <v>2.0299999999999998</v>
          </cell>
          <cell r="Q101">
            <v>10.43</v>
          </cell>
          <cell r="R101">
            <v>21.172899999999998</v>
          </cell>
          <cell r="S101">
            <v>202</v>
          </cell>
          <cell r="T101">
            <v>168.33333333333334</v>
          </cell>
          <cell r="U101">
            <v>101</v>
          </cell>
          <cell r="V101">
            <v>0.79036732673267329</v>
          </cell>
          <cell r="W101">
            <v>101</v>
          </cell>
          <cell r="X101">
            <v>40.599999999999994</v>
          </cell>
          <cell r="Y101">
            <v>61.772899999999993</v>
          </cell>
        </row>
        <row r="102">
          <cell r="A102" t="str">
            <v>PPEALSDLCGL06-5</v>
          </cell>
          <cell r="B102" t="str">
            <v>PPE</v>
          </cell>
          <cell r="C102" t="str">
            <v>A</v>
          </cell>
          <cell r="D102" t="str">
            <v>LSDL</v>
          </cell>
          <cell r="E102" t="str">
            <v>C</v>
          </cell>
          <cell r="F102" t="str">
            <v>G</v>
          </cell>
          <cell r="G102" t="str">
            <v>L</v>
          </cell>
          <cell r="H102" t="str">
            <v>06</v>
          </cell>
          <cell r="I102" t="str">
            <v>PPANB06</v>
          </cell>
          <cell r="J102" t="str">
            <v>LES SOURCES DE L’ORÉNOQUE COULEUR -GRANDE ÉCHELLE</v>
          </cell>
          <cell r="K102" t="str">
            <v>ANANBO-LES SOURCES DE L’ORÉNOQUE-06-L-LÉ</v>
          </cell>
          <cell r="L102" t="str">
            <v>LES SOURCES DE L’ORÉNOQUE</v>
          </cell>
          <cell r="M102" t="str">
            <v>LÉ</v>
          </cell>
          <cell r="N102">
            <v>290</v>
          </cell>
          <cell r="O102">
            <v>70</v>
          </cell>
          <cell r="P102">
            <v>2.0299999999999998</v>
          </cell>
          <cell r="Q102">
            <v>10.43</v>
          </cell>
          <cell r="R102">
            <v>21.172899999999998</v>
          </cell>
          <cell r="S102">
            <v>202</v>
          </cell>
          <cell r="T102">
            <v>168.33333333333334</v>
          </cell>
          <cell r="U102">
            <v>101</v>
          </cell>
          <cell r="V102">
            <v>0.79036732673267329</v>
          </cell>
          <cell r="W102">
            <v>101</v>
          </cell>
          <cell r="X102">
            <v>40.599999999999994</v>
          </cell>
          <cell r="Y102">
            <v>61.772899999999993</v>
          </cell>
        </row>
        <row r="103">
          <cell r="A103" t="str">
            <v>PPEALSDLCGL06-6</v>
          </cell>
          <cell r="B103" t="str">
            <v>PPE</v>
          </cell>
          <cell r="C103" t="str">
            <v>A</v>
          </cell>
          <cell r="D103" t="str">
            <v>LSDL</v>
          </cell>
          <cell r="E103" t="str">
            <v>C</v>
          </cell>
          <cell r="F103" t="str">
            <v>G</v>
          </cell>
          <cell r="G103" t="str">
            <v>L</v>
          </cell>
          <cell r="H103" t="str">
            <v>06</v>
          </cell>
          <cell r="I103" t="str">
            <v>PPANB06</v>
          </cell>
          <cell r="J103" t="str">
            <v>LES SOURCES DE L’ORÉNOQUE COULEUR -GRANDE ÉCHELLE</v>
          </cell>
          <cell r="K103" t="str">
            <v>ANANBO-LES SOURCES DE L’ORÉNOQUE-06-L-LÉ</v>
          </cell>
          <cell r="L103" t="str">
            <v>LES SOURCES DE L’ORÉNOQUE</v>
          </cell>
          <cell r="M103" t="str">
            <v>LÉ</v>
          </cell>
          <cell r="N103">
            <v>290</v>
          </cell>
          <cell r="O103">
            <v>70</v>
          </cell>
          <cell r="P103">
            <v>2.0299999999999998</v>
          </cell>
          <cell r="Q103">
            <v>10.43</v>
          </cell>
          <cell r="R103">
            <v>21.172899999999998</v>
          </cell>
          <cell r="S103">
            <v>202</v>
          </cell>
          <cell r="T103">
            <v>168.33333333333334</v>
          </cell>
          <cell r="U103">
            <v>101</v>
          </cell>
          <cell r="V103">
            <v>0.79036732673267329</v>
          </cell>
          <cell r="W103">
            <v>101</v>
          </cell>
          <cell r="X103">
            <v>40.599999999999994</v>
          </cell>
          <cell r="Y103">
            <v>61.772899999999993</v>
          </cell>
        </row>
        <row r="104">
          <cell r="A104" t="str">
            <v>PPEALSDLCGL06-7</v>
          </cell>
          <cell r="B104" t="str">
            <v>PPE</v>
          </cell>
          <cell r="C104" t="str">
            <v>A</v>
          </cell>
          <cell r="D104" t="str">
            <v>LSDL</v>
          </cell>
          <cell r="E104" t="str">
            <v>C</v>
          </cell>
          <cell r="F104" t="str">
            <v>G</v>
          </cell>
          <cell r="G104" t="str">
            <v>L</v>
          </cell>
          <cell r="H104" t="str">
            <v>06</v>
          </cell>
          <cell r="I104" t="str">
            <v>PPANB06</v>
          </cell>
          <cell r="J104" t="str">
            <v>LES SOURCES DE L’ORÉNOQUE COULEUR -GRANDE ÉCHELLE</v>
          </cell>
          <cell r="K104" t="str">
            <v>ANANBO-LES SOURCES DE L’ORÉNOQUE-06-L-LÉ</v>
          </cell>
          <cell r="L104" t="str">
            <v>LES SOURCES DE L’ORÉNOQUE</v>
          </cell>
          <cell r="M104" t="str">
            <v>LÉ</v>
          </cell>
          <cell r="N104">
            <v>290</v>
          </cell>
          <cell r="O104">
            <v>70</v>
          </cell>
          <cell r="P104">
            <v>2.0299999999999998</v>
          </cell>
          <cell r="Q104">
            <v>10.43</v>
          </cell>
          <cell r="R104">
            <v>21.172899999999998</v>
          </cell>
          <cell r="S104">
            <v>202</v>
          </cell>
          <cell r="T104">
            <v>168.33333333333334</v>
          </cell>
          <cell r="U104">
            <v>101</v>
          </cell>
          <cell r="V104">
            <v>0.79036732673267329</v>
          </cell>
          <cell r="W104">
            <v>101</v>
          </cell>
          <cell r="X104">
            <v>40.599999999999994</v>
          </cell>
          <cell r="Y104">
            <v>61.772899999999993</v>
          </cell>
        </row>
        <row r="105">
          <cell r="A105" t="str">
            <v>PPEALSDLCGL06-8</v>
          </cell>
          <cell r="B105" t="str">
            <v>PPE</v>
          </cell>
          <cell r="C105" t="str">
            <v>A</v>
          </cell>
          <cell r="D105" t="str">
            <v>LSDL</v>
          </cell>
          <cell r="E105" t="str">
            <v>C</v>
          </cell>
          <cell r="F105" t="str">
            <v>G</v>
          </cell>
          <cell r="G105" t="str">
            <v>L</v>
          </cell>
          <cell r="H105" t="str">
            <v>06</v>
          </cell>
          <cell r="I105" t="str">
            <v>PPANB06</v>
          </cell>
          <cell r="J105" t="str">
            <v>LES SOURCES DE L’ORÉNOQUE COULEUR -GRANDE ÉCHELLE</v>
          </cell>
          <cell r="K105" t="str">
            <v>ANANBO-LES SOURCES DE L’ORÉNOQUE-06-L-LÉ</v>
          </cell>
          <cell r="L105" t="str">
            <v>LES SOURCES DE L’ORÉNOQUE</v>
          </cell>
          <cell r="M105" t="str">
            <v>LÉ</v>
          </cell>
          <cell r="N105">
            <v>290</v>
          </cell>
          <cell r="O105">
            <v>70</v>
          </cell>
          <cell r="P105">
            <v>2.0299999999999998</v>
          </cell>
          <cell r="Q105">
            <v>10.43</v>
          </cell>
          <cell r="R105">
            <v>21.172899999999998</v>
          </cell>
          <cell r="S105">
            <v>202</v>
          </cell>
          <cell r="T105">
            <v>168.33333333333334</v>
          </cell>
          <cell r="U105">
            <v>101</v>
          </cell>
          <cell r="V105">
            <v>0.79036732673267329</v>
          </cell>
          <cell r="W105">
            <v>101</v>
          </cell>
          <cell r="X105">
            <v>40.599999999999994</v>
          </cell>
          <cell r="Y105">
            <v>61.772899999999993</v>
          </cell>
        </row>
        <row r="106">
          <cell r="A106" t="str">
            <v>PPRAPDTCPP07</v>
          </cell>
          <cell r="B106" t="str">
            <v>PPR</v>
          </cell>
          <cell r="C106" t="str">
            <v>A</v>
          </cell>
          <cell r="D106" t="str">
            <v>PDT</v>
          </cell>
          <cell r="E106" t="str">
            <v>C</v>
          </cell>
          <cell r="F106" t="str">
            <v>P</v>
          </cell>
          <cell r="G106" t="str">
            <v>P</v>
          </cell>
          <cell r="H106" t="str">
            <v>07</v>
          </cell>
          <cell r="I106" t="str">
            <v>PPANB07</v>
          </cell>
          <cell r="J106" t="str">
            <v>PARADIS DES TROPIQUES COULEUR - PETITE ÉCHELLE</v>
          </cell>
          <cell r="K106" t="str">
            <v>ANANBO-PARADIS DES TROPIQUES-07-P-PANORAMA</v>
          </cell>
          <cell r="L106" t="str">
            <v>PARADIS DES TROPIQUES</v>
          </cell>
          <cell r="M106" t="str">
            <v>PANORAMA</v>
          </cell>
          <cell r="N106">
            <v>260</v>
          </cell>
          <cell r="O106">
            <v>560</v>
          </cell>
          <cell r="P106">
            <v>14.56</v>
          </cell>
          <cell r="Q106">
            <v>10.43</v>
          </cell>
          <cell r="R106">
            <v>151.86080000000001</v>
          </cell>
          <cell r="S106">
            <v>1450</v>
          </cell>
          <cell r="T106">
            <v>1208.3333333333335</v>
          </cell>
          <cell r="U106">
            <v>604.16666666666674</v>
          </cell>
          <cell r="V106">
            <v>0.74864419310344821</v>
          </cell>
          <cell r="Y106">
            <v>151.86080000000001</v>
          </cell>
        </row>
        <row r="107">
          <cell r="A107" t="str">
            <v>PPRAPDTCPL07-1</v>
          </cell>
          <cell r="B107" t="str">
            <v>PPR</v>
          </cell>
          <cell r="C107" t="str">
            <v>A</v>
          </cell>
          <cell r="D107" t="str">
            <v>PDT</v>
          </cell>
          <cell r="E107" t="str">
            <v>C</v>
          </cell>
          <cell r="F107" t="str">
            <v>P</v>
          </cell>
          <cell r="G107" t="str">
            <v>L</v>
          </cell>
          <cell r="H107" t="str">
            <v>07</v>
          </cell>
          <cell r="I107" t="str">
            <v>PPANB07</v>
          </cell>
          <cell r="J107" t="str">
            <v>PARADIS DES TROPIQUES COULEUR - PETITE ÉCHELLE</v>
          </cell>
          <cell r="K107" t="str">
            <v>ANANBO-PARADIS DES TROPIQUES-07-L-LÉ</v>
          </cell>
          <cell r="L107" t="str">
            <v>PARADIS DES TROPIQUES</v>
          </cell>
          <cell r="M107" t="str">
            <v>LÉ</v>
          </cell>
          <cell r="N107">
            <v>260</v>
          </cell>
          <cell r="O107">
            <v>70</v>
          </cell>
          <cell r="P107">
            <v>1.82</v>
          </cell>
          <cell r="Q107">
            <v>10.43</v>
          </cell>
          <cell r="R107">
            <v>18.982600000000001</v>
          </cell>
          <cell r="S107">
            <v>182</v>
          </cell>
          <cell r="T107">
            <v>151.66666666666669</v>
          </cell>
          <cell r="U107">
            <v>75.833333333333343</v>
          </cell>
          <cell r="V107">
            <v>0.74968000000000001</v>
          </cell>
          <cell r="Y107">
            <v>18.982600000000001</v>
          </cell>
        </row>
        <row r="108">
          <cell r="A108" t="str">
            <v>PPRAPDTCPL07-2</v>
          </cell>
          <cell r="B108" t="str">
            <v>PPR</v>
          </cell>
          <cell r="C108" t="str">
            <v>A</v>
          </cell>
          <cell r="D108" t="str">
            <v>PDT</v>
          </cell>
          <cell r="E108" t="str">
            <v>C</v>
          </cell>
          <cell r="F108" t="str">
            <v>P</v>
          </cell>
          <cell r="G108" t="str">
            <v>L</v>
          </cell>
          <cell r="H108" t="str">
            <v>07</v>
          </cell>
          <cell r="I108" t="str">
            <v>PPANB07</v>
          </cell>
          <cell r="J108" t="str">
            <v>PARADIS DES TROPIQUES COULEUR - PETITE ÉCHELLE</v>
          </cell>
          <cell r="K108" t="str">
            <v>ANANBO-PARADIS DES TROPIQUES-07-L-LÉ</v>
          </cell>
          <cell r="L108" t="str">
            <v>PARADIS DES TROPIQUES</v>
          </cell>
          <cell r="M108" t="str">
            <v>LÉ</v>
          </cell>
          <cell r="N108">
            <v>260</v>
          </cell>
          <cell r="O108">
            <v>70</v>
          </cell>
          <cell r="P108">
            <v>1.82</v>
          </cell>
          <cell r="Q108">
            <v>10.43</v>
          </cell>
          <cell r="R108">
            <v>18.982600000000001</v>
          </cell>
          <cell r="S108">
            <v>182</v>
          </cell>
          <cell r="T108">
            <v>151.66666666666669</v>
          </cell>
          <cell r="U108">
            <v>75.833333333333343</v>
          </cell>
          <cell r="V108">
            <v>0.74968000000000001</v>
          </cell>
          <cell r="Y108">
            <v>18.982600000000001</v>
          </cell>
        </row>
        <row r="109">
          <cell r="A109" t="str">
            <v>PPRAPDTCPL07-3</v>
          </cell>
          <cell r="B109" t="str">
            <v>PPR</v>
          </cell>
          <cell r="C109" t="str">
            <v>A</v>
          </cell>
          <cell r="D109" t="str">
            <v>PDT</v>
          </cell>
          <cell r="E109" t="str">
            <v>C</v>
          </cell>
          <cell r="F109" t="str">
            <v>P</v>
          </cell>
          <cell r="G109" t="str">
            <v>L</v>
          </cell>
          <cell r="H109" t="str">
            <v>07</v>
          </cell>
          <cell r="I109" t="str">
            <v>PPANB07</v>
          </cell>
          <cell r="J109" t="str">
            <v>PARADIS DES TROPIQUES COULEUR - PETITE ÉCHELLE</v>
          </cell>
          <cell r="K109" t="str">
            <v>ANANBO-PARADIS DES TROPIQUES-07-L-LÉ</v>
          </cell>
          <cell r="L109" t="str">
            <v>PARADIS DES TROPIQUES</v>
          </cell>
          <cell r="M109" t="str">
            <v>LÉ</v>
          </cell>
          <cell r="N109">
            <v>260</v>
          </cell>
          <cell r="O109">
            <v>70</v>
          </cell>
          <cell r="P109">
            <v>1.82</v>
          </cell>
          <cell r="Q109">
            <v>10.43</v>
          </cell>
          <cell r="R109">
            <v>18.982600000000001</v>
          </cell>
          <cell r="S109">
            <v>182</v>
          </cell>
          <cell r="T109">
            <v>151.66666666666669</v>
          </cell>
          <cell r="U109">
            <v>75.833333333333343</v>
          </cell>
          <cell r="V109">
            <v>0.74968000000000001</v>
          </cell>
          <cell r="Y109">
            <v>18.982600000000001</v>
          </cell>
        </row>
        <row r="110">
          <cell r="A110" t="str">
            <v>PPRAPDTCPL07-4</v>
          </cell>
          <cell r="B110" t="str">
            <v>PPR</v>
          </cell>
          <cell r="C110" t="str">
            <v>A</v>
          </cell>
          <cell r="D110" t="str">
            <v>PDT</v>
          </cell>
          <cell r="E110" t="str">
            <v>C</v>
          </cell>
          <cell r="F110" t="str">
            <v>P</v>
          </cell>
          <cell r="G110" t="str">
            <v>L</v>
          </cell>
          <cell r="H110" t="str">
            <v>07</v>
          </cell>
          <cell r="I110" t="str">
            <v>PPANB07</v>
          </cell>
          <cell r="J110" t="str">
            <v>PARADIS DES TROPIQUES COULEUR - PETITE ÉCHELLE</v>
          </cell>
          <cell r="K110" t="str">
            <v>ANANBO-PARADIS DES TROPIQUES-07-L-LÉ</v>
          </cell>
          <cell r="L110" t="str">
            <v>PARADIS DES TROPIQUES</v>
          </cell>
          <cell r="M110" t="str">
            <v>LÉ</v>
          </cell>
          <cell r="N110">
            <v>260</v>
          </cell>
          <cell r="O110">
            <v>70</v>
          </cell>
          <cell r="P110">
            <v>1.82</v>
          </cell>
          <cell r="Q110">
            <v>10.43</v>
          </cell>
          <cell r="R110">
            <v>18.982600000000001</v>
          </cell>
          <cell r="S110">
            <v>182</v>
          </cell>
          <cell r="T110">
            <v>151.66666666666669</v>
          </cell>
          <cell r="U110">
            <v>75.833333333333343</v>
          </cell>
          <cell r="V110">
            <v>0.74968000000000001</v>
          </cell>
          <cell r="Y110">
            <v>18.982600000000001</v>
          </cell>
        </row>
        <row r="111">
          <cell r="A111" t="str">
            <v>PPRAPDTCPL07-5</v>
          </cell>
          <cell r="B111" t="str">
            <v>PPR</v>
          </cell>
          <cell r="C111" t="str">
            <v>A</v>
          </cell>
          <cell r="D111" t="str">
            <v>PDT</v>
          </cell>
          <cell r="E111" t="str">
            <v>C</v>
          </cell>
          <cell r="F111" t="str">
            <v>P</v>
          </cell>
          <cell r="G111" t="str">
            <v>L</v>
          </cell>
          <cell r="H111" t="str">
            <v>07</v>
          </cell>
          <cell r="I111" t="str">
            <v>PPANB07</v>
          </cell>
          <cell r="J111" t="str">
            <v>PARADIS DES TROPIQUES COULEUR - PETITE ÉCHELLE</v>
          </cell>
          <cell r="K111" t="str">
            <v>ANANBO-PARADIS DES TROPIQUES-07-L-LÉ</v>
          </cell>
          <cell r="L111" t="str">
            <v>PARADIS DES TROPIQUES</v>
          </cell>
          <cell r="M111" t="str">
            <v>LÉ</v>
          </cell>
          <cell r="N111">
            <v>260</v>
          </cell>
          <cell r="O111">
            <v>70</v>
          </cell>
          <cell r="P111">
            <v>1.82</v>
          </cell>
          <cell r="Q111">
            <v>10.43</v>
          </cell>
          <cell r="R111">
            <v>18.982600000000001</v>
          </cell>
          <cell r="S111">
            <v>182</v>
          </cell>
          <cell r="T111">
            <v>151.66666666666669</v>
          </cell>
          <cell r="U111">
            <v>75.833333333333343</v>
          </cell>
          <cell r="V111">
            <v>0.74968000000000001</v>
          </cell>
          <cell r="Y111">
            <v>18.982600000000001</v>
          </cell>
        </row>
        <row r="112">
          <cell r="A112" t="str">
            <v>PPRAPDTCPL07-6</v>
          </cell>
          <cell r="B112" t="str">
            <v>PPR</v>
          </cell>
          <cell r="C112" t="str">
            <v>A</v>
          </cell>
          <cell r="D112" t="str">
            <v>PDT</v>
          </cell>
          <cell r="E112" t="str">
            <v>C</v>
          </cell>
          <cell r="F112" t="str">
            <v>P</v>
          </cell>
          <cell r="G112" t="str">
            <v>L</v>
          </cell>
          <cell r="H112" t="str">
            <v>07</v>
          </cell>
          <cell r="I112" t="str">
            <v>PPANB07</v>
          </cell>
          <cell r="J112" t="str">
            <v>PARADIS DES TROPIQUES COULEUR - PETITE ÉCHELLE</v>
          </cell>
          <cell r="K112" t="str">
            <v>ANANBO-PARADIS DES TROPIQUES-07-L-LÉ</v>
          </cell>
          <cell r="L112" t="str">
            <v>PARADIS DES TROPIQUES</v>
          </cell>
          <cell r="M112" t="str">
            <v>LÉ</v>
          </cell>
          <cell r="N112">
            <v>260</v>
          </cell>
          <cell r="O112">
            <v>70</v>
          </cell>
          <cell r="P112">
            <v>1.82</v>
          </cell>
          <cell r="Q112">
            <v>10.43</v>
          </cell>
          <cell r="R112">
            <v>18.982600000000001</v>
          </cell>
          <cell r="S112">
            <v>182</v>
          </cell>
          <cell r="T112">
            <v>151.66666666666669</v>
          </cell>
          <cell r="U112">
            <v>75.833333333333343</v>
          </cell>
          <cell r="V112">
            <v>0.74968000000000001</v>
          </cell>
          <cell r="Y112">
            <v>18.982600000000001</v>
          </cell>
        </row>
        <row r="113">
          <cell r="A113" t="str">
            <v>PPRAPDTCPL07-7</v>
          </cell>
          <cell r="B113" t="str">
            <v>PPR</v>
          </cell>
          <cell r="C113" t="str">
            <v>A</v>
          </cell>
          <cell r="D113" t="str">
            <v>PDT</v>
          </cell>
          <cell r="E113" t="str">
            <v>C</v>
          </cell>
          <cell r="F113" t="str">
            <v>P</v>
          </cell>
          <cell r="G113" t="str">
            <v>L</v>
          </cell>
          <cell r="H113" t="str">
            <v>07</v>
          </cell>
          <cell r="I113" t="str">
            <v>PPANB07</v>
          </cell>
          <cell r="J113" t="str">
            <v>PARADIS DES TROPIQUES COULEUR - PETITE ÉCHELLE</v>
          </cell>
          <cell r="K113" t="str">
            <v>ANANBO-PARADIS DES TROPIQUES-07-L-LÉ</v>
          </cell>
          <cell r="L113" t="str">
            <v>PARADIS DES TROPIQUES</v>
          </cell>
          <cell r="M113" t="str">
            <v>LÉ</v>
          </cell>
          <cell r="N113">
            <v>260</v>
          </cell>
          <cell r="O113">
            <v>70</v>
          </cell>
          <cell r="P113">
            <v>1.82</v>
          </cell>
          <cell r="Q113">
            <v>10.43</v>
          </cell>
          <cell r="R113">
            <v>18.982600000000001</v>
          </cell>
          <cell r="S113">
            <v>182</v>
          </cell>
          <cell r="T113">
            <v>151.66666666666669</v>
          </cell>
          <cell r="U113">
            <v>75.833333333333343</v>
          </cell>
          <cell r="V113">
            <v>0.74968000000000001</v>
          </cell>
          <cell r="Y113">
            <v>18.982600000000001</v>
          </cell>
        </row>
        <row r="114">
          <cell r="A114" t="str">
            <v>PPRAPDTCPL07-8</v>
          </cell>
          <cell r="B114" t="str">
            <v>PPR</v>
          </cell>
          <cell r="C114" t="str">
            <v>A</v>
          </cell>
          <cell r="D114" t="str">
            <v>PDT</v>
          </cell>
          <cell r="E114" t="str">
            <v>C</v>
          </cell>
          <cell r="F114" t="str">
            <v>P</v>
          </cell>
          <cell r="G114" t="str">
            <v>L</v>
          </cell>
          <cell r="H114" t="str">
            <v>07</v>
          </cell>
          <cell r="I114" t="str">
            <v>PPANB07</v>
          </cell>
          <cell r="J114" t="str">
            <v>PARADIS DES TROPIQUES COULEUR - PETITE ÉCHELLE</v>
          </cell>
          <cell r="K114" t="str">
            <v>ANANBO-PARADIS DES TROPIQUES-07-L-LÉ</v>
          </cell>
          <cell r="L114" t="str">
            <v>PARADIS DES TROPIQUES</v>
          </cell>
          <cell r="M114" t="str">
            <v>LÉ</v>
          </cell>
          <cell r="N114">
            <v>260</v>
          </cell>
          <cell r="O114">
            <v>70</v>
          </cell>
          <cell r="P114">
            <v>1.82</v>
          </cell>
          <cell r="Q114">
            <v>10.43</v>
          </cell>
          <cell r="R114">
            <v>18.982600000000001</v>
          </cell>
          <cell r="S114">
            <v>182</v>
          </cell>
          <cell r="T114">
            <v>151.66666666666669</v>
          </cell>
          <cell r="U114">
            <v>75.833333333333343</v>
          </cell>
          <cell r="V114">
            <v>0.74968000000000001</v>
          </cell>
          <cell r="Y114">
            <v>18.982600000000001</v>
          </cell>
        </row>
        <row r="115">
          <cell r="A115" t="str">
            <v>PPRAPDTCGP07</v>
          </cell>
          <cell r="B115" t="str">
            <v>PPR</v>
          </cell>
          <cell r="C115" t="str">
            <v>A</v>
          </cell>
          <cell r="D115" t="str">
            <v>PDT</v>
          </cell>
          <cell r="E115" t="str">
            <v>C</v>
          </cell>
          <cell r="F115" t="str">
            <v>G</v>
          </cell>
          <cell r="G115" t="str">
            <v>P</v>
          </cell>
          <cell r="H115" t="str">
            <v>07</v>
          </cell>
          <cell r="I115" t="str">
            <v>PPANB07</v>
          </cell>
          <cell r="J115" t="str">
            <v>PARADIS DES TROPIQUES COULEUR - GRANDE ÉCHELLE</v>
          </cell>
          <cell r="K115" t="str">
            <v>ANANBO-PARADIS DES TROPIQUES-07-P-PANORAMA</v>
          </cell>
          <cell r="L115" t="str">
            <v>PARADIS DES TROPIQUES</v>
          </cell>
          <cell r="M115" t="str">
            <v>PANORAMA</v>
          </cell>
          <cell r="N115">
            <v>295</v>
          </cell>
          <cell r="O115">
            <v>630</v>
          </cell>
          <cell r="P115">
            <v>18.585000000000001</v>
          </cell>
          <cell r="Q115">
            <v>10.43</v>
          </cell>
          <cell r="R115">
            <v>193.84155000000001</v>
          </cell>
          <cell r="S115">
            <v>1850</v>
          </cell>
          <cell r="T115">
            <v>1541.6666666666667</v>
          </cell>
          <cell r="U115">
            <v>770.83333333333337</v>
          </cell>
          <cell r="V115">
            <v>0.74852988108108109</v>
          </cell>
          <cell r="Y115">
            <v>193.84155000000001</v>
          </cell>
        </row>
        <row r="116">
          <cell r="A116" t="str">
            <v>PPRAPDTCGL07-1</v>
          </cell>
          <cell r="B116" t="str">
            <v>PPR</v>
          </cell>
          <cell r="C116" t="str">
            <v>A</v>
          </cell>
          <cell r="D116" t="str">
            <v>PDT</v>
          </cell>
          <cell r="E116" t="str">
            <v>C</v>
          </cell>
          <cell r="F116" t="str">
            <v>G</v>
          </cell>
          <cell r="G116" t="str">
            <v>L</v>
          </cell>
          <cell r="H116" t="str">
            <v>07</v>
          </cell>
          <cell r="I116" t="str">
            <v>PPANB07</v>
          </cell>
          <cell r="J116" t="str">
            <v>PARADIS DES TROPIQUES COULEUR - GRANDE ÉCHELLE</v>
          </cell>
          <cell r="K116" t="str">
            <v>ANANBO-PARADIS DES TROPIQUES-07-L-LÉ</v>
          </cell>
          <cell r="L116" t="str">
            <v>PARADIS DES TROPIQUES</v>
          </cell>
          <cell r="M116" t="str">
            <v>LÉ</v>
          </cell>
          <cell r="N116">
            <v>295</v>
          </cell>
          <cell r="O116">
            <v>70</v>
          </cell>
          <cell r="P116">
            <v>2.0649999999999999</v>
          </cell>
          <cell r="Q116">
            <v>10.43</v>
          </cell>
          <cell r="R116">
            <v>21.537949999999999</v>
          </cell>
          <cell r="S116">
            <v>205</v>
          </cell>
          <cell r="T116">
            <v>170.83333333333334</v>
          </cell>
          <cell r="U116">
            <v>85.416666666666671</v>
          </cell>
          <cell r="V116">
            <v>0.74784839024390248</v>
          </cell>
          <cell r="Y116">
            <v>21.537949999999999</v>
          </cell>
        </row>
        <row r="117">
          <cell r="A117" t="str">
            <v>PPRAPDTCGL07-2</v>
          </cell>
          <cell r="B117" t="str">
            <v>PPR</v>
          </cell>
          <cell r="C117" t="str">
            <v>A</v>
          </cell>
          <cell r="D117" t="str">
            <v>PDT</v>
          </cell>
          <cell r="E117" t="str">
            <v>C</v>
          </cell>
          <cell r="F117" t="str">
            <v>G</v>
          </cell>
          <cell r="G117" t="str">
            <v>L</v>
          </cell>
          <cell r="H117" t="str">
            <v>07</v>
          </cell>
          <cell r="I117" t="str">
            <v>PPANB07</v>
          </cell>
          <cell r="J117" t="str">
            <v>PARADIS DES TROPIQUES COULEUR - GRANDE ÉCHELLE</v>
          </cell>
          <cell r="K117" t="str">
            <v>ANANBO-PARADIS DES TROPIQUES-07-L-LÉ</v>
          </cell>
          <cell r="L117" t="str">
            <v>PARADIS DES TROPIQUES</v>
          </cell>
          <cell r="M117" t="str">
            <v>LÉ</v>
          </cell>
          <cell r="N117">
            <v>295</v>
          </cell>
          <cell r="O117">
            <v>70</v>
          </cell>
          <cell r="P117">
            <v>2.0649999999999999</v>
          </cell>
          <cell r="Q117">
            <v>10.43</v>
          </cell>
          <cell r="R117">
            <v>21.537949999999999</v>
          </cell>
          <cell r="S117">
            <v>205</v>
          </cell>
          <cell r="T117">
            <v>170.83333333333334</v>
          </cell>
          <cell r="U117">
            <v>85.416666666666671</v>
          </cell>
          <cell r="V117">
            <v>0.74784839024390248</v>
          </cell>
          <cell r="Y117">
            <v>21.537949999999999</v>
          </cell>
        </row>
        <row r="118">
          <cell r="A118" t="str">
            <v>PPRAPDTCGL07-3</v>
          </cell>
          <cell r="B118" t="str">
            <v>PPR</v>
          </cell>
          <cell r="C118" t="str">
            <v>A</v>
          </cell>
          <cell r="D118" t="str">
            <v>PDT</v>
          </cell>
          <cell r="E118" t="str">
            <v>C</v>
          </cell>
          <cell r="F118" t="str">
            <v>G</v>
          </cell>
          <cell r="G118" t="str">
            <v>L</v>
          </cell>
          <cell r="H118" t="str">
            <v>07</v>
          </cell>
          <cell r="I118" t="str">
            <v>PPANB07</v>
          </cell>
          <cell r="J118" t="str">
            <v>PARADIS DES TROPIQUES COULEUR - GRANDE ÉCHELLE</v>
          </cell>
          <cell r="K118" t="str">
            <v>ANANBO-PARADIS DES TROPIQUES-07-L-LÉ</v>
          </cell>
          <cell r="L118" t="str">
            <v>PARADIS DES TROPIQUES</v>
          </cell>
          <cell r="M118" t="str">
            <v>LÉ</v>
          </cell>
          <cell r="N118">
            <v>295</v>
          </cell>
          <cell r="O118">
            <v>70</v>
          </cell>
          <cell r="P118">
            <v>2.0649999999999999</v>
          </cell>
          <cell r="Q118">
            <v>10.43</v>
          </cell>
          <cell r="R118">
            <v>21.537949999999999</v>
          </cell>
          <cell r="S118">
            <v>205</v>
          </cell>
          <cell r="T118">
            <v>170.83333333333334</v>
          </cell>
          <cell r="U118">
            <v>85.416666666666671</v>
          </cell>
          <cell r="V118">
            <v>0.74784839024390248</v>
          </cell>
          <cell r="Y118">
            <v>21.537949999999999</v>
          </cell>
        </row>
        <row r="119">
          <cell r="A119" t="str">
            <v>PPRAPDTCGL07-4</v>
          </cell>
          <cell r="B119" t="str">
            <v>PPR</v>
          </cell>
          <cell r="C119" t="str">
            <v>A</v>
          </cell>
          <cell r="D119" t="str">
            <v>PDT</v>
          </cell>
          <cell r="E119" t="str">
            <v>C</v>
          </cell>
          <cell r="F119" t="str">
            <v>G</v>
          </cell>
          <cell r="G119" t="str">
            <v>L</v>
          </cell>
          <cell r="H119" t="str">
            <v>07</v>
          </cell>
          <cell r="I119" t="str">
            <v>PPANB07</v>
          </cell>
          <cell r="J119" t="str">
            <v>PARADIS DES TROPIQUES COULEUR - GRANDE ÉCHELLE</v>
          </cell>
          <cell r="K119" t="str">
            <v>ANANBO-PARADIS DES TROPIQUES-07-L-LÉ</v>
          </cell>
          <cell r="L119" t="str">
            <v>PARADIS DES TROPIQUES</v>
          </cell>
          <cell r="M119" t="str">
            <v>LÉ</v>
          </cell>
          <cell r="N119">
            <v>295</v>
          </cell>
          <cell r="O119">
            <v>70</v>
          </cell>
          <cell r="P119">
            <v>2.0649999999999999</v>
          </cell>
          <cell r="Q119">
            <v>10.43</v>
          </cell>
          <cell r="R119">
            <v>21.537949999999999</v>
          </cell>
          <cell r="S119">
            <v>205</v>
          </cell>
          <cell r="T119">
            <v>170.83333333333334</v>
          </cell>
          <cell r="U119">
            <v>85.416666666666671</v>
          </cell>
          <cell r="V119">
            <v>0.74784839024390248</v>
          </cell>
          <cell r="Y119">
            <v>21.537949999999999</v>
          </cell>
        </row>
        <row r="120">
          <cell r="A120" t="str">
            <v>PPRAPDTCGL07-5</v>
          </cell>
          <cell r="B120" t="str">
            <v>PPR</v>
          </cell>
          <cell r="C120" t="str">
            <v>A</v>
          </cell>
          <cell r="D120" t="str">
            <v>PDT</v>
          </cell>
          <cell r="E120" t="str">
            <v>C</v>
          </cell>
          <cell r="F120" t="str">
            <v>G</v>
          </cell>
          <cell r="G120" t="str">
            <v>L</v>
          </cell>
          <cell r="H120" t="str">
            <v>07</v>
          </cell>
          <cell r="I120" t="str">
            <v>PPANB07</v>
          </cell>
          <cell r="J120" t="str">
            <v>PARADIS DES TROPIQUES COULEUR - GRANDE ÉCHELLE</v>
          </cell>
          <cell r="K120" t="str">
            <v>ANANBO-PARADIS DES TROPIQUES-07-L-LÉ</v>
          </cell>
          <cell r="L120" t="str">
            <v>PARADIS DES TROPIQUES</v>
          </cell>
          <cell r="M120" t="str">
            <v>LÉ</v>
          </cell>
          <cell r="N120">
            <v>295</v>
          </cell>
          <cell r="O120">
            <v>70</v>
          </cell>
          <cell r="P120">
            <v>2.0649999999999999</v>
          </cell>
          <cell r="Q120">
            <v>10.43</v>
          </cell>
          <cell r="R120">
            <v>21.537949999999999</v>
          </cell>
          <cell r="S120">
            <v>205</v>
          </cell>
          <cell r="T120">
            <v>170.83333333333334</v>
          </cell>
          <cell r="U120">
            <v>85.416666666666671</v>
          </cell>
          <cell r="V120">
            <v>0.74784839024390248</v>
          </cell>
          <cell r="Y120">
            <v>21.537949999999999</v>
          </cell>
        </row>
        <row r="121">
          <cell r="A121" t="str">
            <v>PPRAPDTCGL07-6</v>
          </cell>
          <cell r="B121" t="str">
            <v>PPR</v>
          </cell>
          <cell r="C121" t="str">
            <v>A</v>
          </cell>
          <cell r="D121" t="str">
            <v>PDT</v>
          </cell>
          <cell r="E121" t="str">
            <v>C</v>
          </cell>
          <cell r="F121" t="str">
            <v>G</v>
          </cell>
          <cell r="G121" t="str">
            <v>L</v>
          </cell>
          <cell r="H121" t="str">
            <v>07</v>
          </cell>
          <cell r="I121" t="str">
            <v>PPANB07</v>
          </cell>
          <cell r="J121" t="str">
            <v>PARADIS DES TROPIQUES COULEUR - GRANDE ÉCHELLE</v>
          </cell>
          <cell r="K121" t="str">
            <v>ANANBO-PARADIS DES TROPIQUES-07-L-LÉ</v>
          </cell>
          <cell r="L121" t="str">
            <v>PARADIS DES TROPIQUES</v>
          </cell>
          <cell r="M121" t="str">
            <v>LÉ</v>
          </cell>
          <cell r="N121">
            <v>295</v>
          </cell>
          <cell r="O121">
            <v>70</v>
          </cell>
          <cell r="P121">
            <v>2.0649999999999999</v>
          </cell>
          <cell r="Q121">
            <v>10.43</v>
          </cell>
          <cell r="R121">
            <v>21.537949999999999</v>
          </cell>
          <cell r="S121">
            <v>205</v>
          </cell>
          <cell r="T121">
            <v>170.83333333333334</v>
          </cell>
          <cell r="U121">
            <v>85.416666666666671</v>
          </cell>
          <cell r="V121">
            <v>0.74784839024390248</v>
          </cell>
          <cell r="Y121">
            <v>21.537949999999999</v>
          </cell>
        </row>
        <row r="122">
          <cell r="A122" t="str">
            <v>PPRAPDTCGL07-7</v>
          </cell>
          <cell r="B122" t="str">
            <v>PPR</v>
          </cell>
          <cell r="C122" t="str">
            <v>A</v>
          </cell>
          <cell r="D122" t="str">
            <v>PDT</v>
          </cell>
          <cell r="E122" t="str">
            <v>C</v>
          </cell>
          <cell r="F122" t="str">
            <v>G</v>
          </cell>
          <cell r="G122" t="str">
            <v>L</v>
          </cell>
          <cell r="H122" t="str">
            <v>07</v>
          </cell>
          <cell r="I122" t="str">
            <v>PPANB07</v>
          </cell>
          <cell r="J122" t="str">
            <v>PARADIS DES TROPIQUES COULEUR - GRANDE ÉCHELLE</v>
          </cell>
          <cell r="K122" t="str">
            <v>ANANBO-PARADIS DES TROPIQUES-07-L-LÉ</v>
          </cell>
          <cell r="L122" t="str">
            <v>PARADIS DES TROPIQUES</v>
          </cell>
          <cell r="M122" t="str">
            <v>LÉ</v>
          </cell>
          <cell r="N122">
            <v>295</v>
          </cell>
          <cell r="O122">
            <v>70</v>
          </cell>
          <cell r="P122">
            <v>2.0649999999999999</v>
          </cell>
          <cell r="Q122">
            <v>10.43</v>
          </cell>
          <cell r="R122">
            <v>21.537949999999999</v>
          </cell>
          <cell r="S122">
            <v>205</v>
          </cell>
          <cell r="T122">
            <v>170.83333333333334</v>
          </cell>
          <cell r="U122">
            <v>85.416666666666671</v>
          </cell>
          <cell r="V122">
            <v>0.74784839024390248</v>
          </cell>
          <cell r="Y122">
            <v>21.537949999999999</v>
          </cell>
        </row>
        <row r="123">
          <cell r="A123" t="str">
            <v>PPRAPDTCGL07-8</v>
          </cell>
          <cell r="B123" t="str">
            <v>PPR</v>
          </cell>
          <cell r="C123" t="str">
            <v>A</v>
          </cell>
          <cell r="D123" t="str">
            <v>PDT</v>
          </cell>
          <cell r="E123" t="str">
            <v>C</v>
          </cell>
          <cell r="F123" t="str">
            <v>G</v>
          </cell>
          <cell r="G123" t="str">
            <v>L</v>
          </cell>
          <cell r="H123" t="str">
            <v>07</v>
          </cell>
          <cell r="I123" t="str">
            <v>PPANB07</v>
          </cell>
          <cell r="J123" t="str">
            <v>PARADIS DES TROPIQUES COULEUR - GRANDE ÉCHELLE</v>
          </cell>
          <cell r="K123" t="str">
            <v>ANANBO-PARADIS DES TROPIQUES-07-L-LÉ</v>
          </cell>
          <cell r="L123" t="str">
            <v>PARADIS DES TROPIQUES</v>
          </cell>
          <cell r="M123" t="str">
            <v>LÉ</v>
          </cell>
          <cell r="N123">
            <v>295</v>
          </cell>
          <cell r="O123">
            <v>70</v>
          </cell>
          <cell r="P123">
            <v>2.0649999999999999</v>
          </cell>
          <cell r="Q123">
            <v>10.43</v>
          </cell>
          <cell r="R123">
            <v>21.537949999999999</v>
          </cell>
          <cell r="S123">
            <v>205</v>
          </cell>
          <cell r="T123">
            <v>170.83333333333334</v>
          </cell>
          <cell r="U123">
            <v>85.416666666666671</v>
          </cell>
          <cell r="V123">
            <v>0.74784839024390248</v>
          </cell>
          <cell r="Y123">
            <v>21.537949999999999</v>
          </cell>
        </row>
        <row r="124">
          <cell r="A124" t="str">
            <v>PPRAPDTCGL07-9</v>
          </cell>
          <cell r="B124" t="str">
            <v>PPR</v>
          </cell>
          <cell r="C124" t="str">
            <v>A</v>
          </cell>
          <cell r="D124" t="str">
            <v>PDT</v>
          </cell>
          <cell r="E124" t="str">
            <v>C</v>
          </cell>
          <cell r="F124" t="str">
            <v>G</v>
          </cell>
          <cell r="G124" t="str">
            <v>L</v>
          </cell>
          <cell r="H124" t="str">
            <v>07</v>
          </cell>
          <cell r="I124" t="str">
            <v>PPANB07</v>
          </cell>
          <cell r="J124" t="str">
            <v>PARADIS DES TROPIQUES COULEUR - GRANDE ÉCHELLE</v>
          </cell>
          <cell r="K124" t="str">
            <v>ANANBO-PARADIS DES TROPIQUES-07-L-LÉ</v>
          </cell>
          <cell r="L124" t="str">
            <v>PARADIS DES TROPIQUES</v>
          </cell>
          <cell r="M124" t="str">
            <v>LÉ</v>
          </cell>
          <cell r="N124">
            <v>295</v>
          </cell>
          <cell r="O124">
            <v>70</v>
          </cell>
          <cell r="P124">
            <v>2.0649999999999999</v>
          </cell>
          <cell r="Q124">
            <v>10.43</v>
          </cell>
          <cell r="R124">
            <v>21.537949999999999</v>
          </cell>
          <cell r="S124">
            <v>205</v>
          </cell>
          <cell r="T124">
            <v>170.83333333333334</v>
          </cell>
          <cell r="U124">
            <v>85.416666666666671</v>
          </cell>
          <cell r="V124">
            <v>0.74784839024390248</v>
          </cell>
          <cell r="Y124">
            <v>21.537949999999999</v>
          </cell>
        </row>
        <row r="125">
          <cell r="A125" t="str">
            <v>PPEASCPP08</v>
          </cell>
          <cell r="B125" t="str">
            <v>PPE</v>
          </cell>
          <cell r="C125" t="str">
            <v>A</v>
          </cell>
          <cell r="D125" t="str">
            <v>S</v>
          </cell>
          <cell r="E125" t="str">
            <v>C</v>
          </cell>
          <cell r="F125" t="str">
            <v>P</v>
          </cell>
          <cell r="G125" t="str">
            <v>P</v>
          </cell>
          <cell r="H125" t="str">
            <v>08</v>
          </cell>
          <cell r="I125" t="str">
            <v>PPANB08</v>
          </cell>
          <cell r="J125" t="str">
            <v>SAMOA COULEUR - PETITE ÉCHELLE</v>
          </cell>
          <cell r="K125" t="str">
            <v>ANANBO-SAMOA-08-P-PANORAMA</v>
          </cell>
          <cell r="L125" t="str">
            <v>SAMOA</v>
          </cell>
          <cell r="M125" t="str">
            <v>PANORAMA</v>
          </cell>
          <cell r="N125">
            <v>255</v>
          </cell>
          <cell r="O125">
            <v>490</v>
          </cell>
          <cell r="P125">
            <v>12.494999999999999</v>
          </cell>
          <cell r="Q125">
            <v>10.43</v>
          </cell>
          <cell r="R125">
            <v>130.32284999999999</v>
          </cell>
          <cell r="S125">
            <v>1245</v>
          </cell>
          <cell r="T125">
            <v>1037.5</v>
          </cell>
          <cell r="U125">
            <v>622.5</v>
          </cell>
          <cell r="V125">
            <v>0.79064602409638551</v>
          </cell>
          <cell r="W125">
            <v>622.5</v>
          </cell>
          <cell r="X125">
            <v>249.89999999999998</v>
          </cell>
          <cell r="Y125">
            <v>380.22284999999999</v>
          </cell>
        </row>
        <row r="126">
          <cell r="A126" t="str">
            <v>PPEASCPL08-1</v>
          </cell>
          <cell r="B126" t="str">
            <v>PPE</v>
          </cell>
          <cell r="C126" t="str">
            <v>A</v>
          </cell>
          <cell r="D126" t="str">
            <v>S</v>
          </cell>
          <cell r="E126" t="str">
            <v>C</v>
          </cell>
          <cell r="F126" t="str">
            <v>P</v>
          </cell>
          <cell r="G126" t="str">
            <v>L</v>
          </cell>
          <cell r="H126" t="str">
            <v>08</v>
          </cell>
          <cell r="I126" t="str">
            <v>PPANB08</v>
          </cell>
          <cell r="J126" t="str">
            <v>SAMOA COULEUR - PETITE ÉCHELLE</v>
          </cell>
          <cell r="K126" t="str">
            <v>ANANBO-SAMOA-08-L-LÉ</v>
          </cell>
          <cell r="L126" t="str">
            <v>SAMOA</v>
          </cell>
          <cell r="M126" t="str">
            <v>LÉ</v>
          </cell>
          <cell r="N126">
            <v>255</v>
          </cell>
          <cell r="O126">
            <v>70</v>
          </cell>
          <cell r="P126">
            <v>1.7849999999999999</v>
          </cell>
          <cell r="Q126">
            <v>10.43</v>
          </cell>
          <cell r="R126">
            <v>18.617549999999998</v>
          </cell>
          <cell r="S126">
            <v>178</v>
          </cell>
          <cell r="T126">
            <v>148.33333333333334</v>
          </cell>
          <cell r="U126">
            <v>89</v>
          </cell>
          <cell r="V126">
            <v>0.79081404494382024</v>
          </cell>
          <cell r="W126">
            <v>89</v>
          </cell>
          <cell r="X126">
            <v>35.699999999999996</v>
          </cell>
          <cell r="Y126">
            <v>54.317549999999997</v>
          </cell>
        </row>
        <row r="127">
          <cell r="A127" t="str">
            <v>PPEASCPL08-2</v>
          </cell>
          <cell r="B127" t="str">
            <v>PPE</v>
          </cell>
          <cell r="C127" t="str">
            <v>A</v>
          </cell>
          <cell r="D127" t="str">
            <v>S</v>
          </cell>
          <cell r="E127" t="str">
            <v>C</v>
          </cell>
          <cell r="F127" t="str">
            <v>P</v>
          </cell>
          <cell r="G127" t="str">
            <v>L</v>
          </cell>
          <cell r="H127" t="str">
            <v>08</v>
          </cell>
          <cell r="I127" t="str">
            <v>PPANB08</v>
          </cell>
          <cell r="J127" t="str">
            <v>SAMOA COULEUR - PETITE ÉCHELLE</v>
          </cell>
          <cell r="K127" t="str">
            <v>ANANBO-SAMOA-08-L-LÉ</v>
          </cell>
          <cell r="L127" t="str">
            <v>SAMOA</v>
          </cell>
          <cell r="M127" t="str">
            <v>LÉ</v>
          </cell>
          <cell r="N127">
            <v>255</v>
          </cell>
          <cell r="O127">
            <v>70</v>
          </cell>
          <cell r="P127">
            <v>1.7849999999999999</v>
          </cell>
          <cell r="Q127">
            <v>10.43</v>
          </cell>
          <cell r="R127">
            <v>18.617549999999998</v>
          </cell>
          <cell r="S127">
            <v>178</v>
          </cell>
          <cell r="T127">
            <v>148.33333333333334</v>
          </cell>
          <cell r="U127">
            <v>89</v>
          </cell>
          <cell r="V127">
            <v>0.79081404494382024</v>
          </cell>
          <cell r="W127">
            <v>89</v>
          </cell>
          <cell r="X127">
            <v>35.699999999999996</v>
          </cell>
          <cell r="Y127">
            <v>54.317549999999997</v>
          </cell>
        </row>
        <row r="128">
          <cell r="A128" t="str">
            <v>PPEASCPL08-3</v>
          </cell>
          <cell r="B128" t="str">
            <v>PPE</v>
          </cell>
          <cell r="C128" t="str">
            <v>A</v>
          </cell>
          <cell r="D128" t="str">
            <v>S</v>
          </cell>
          <cell r="E128" t="str">
            <v>C</v>
          </cell>
          <cell r="F128" t="str">
            <v>P</v>
          </cell>
          <cell r="G128" t="str">
            <v>L</v>
          </cell>
          <cell r="H128" t="str">
            <v>08</v>
          </cell>
          <cell r="I128" t="str">
            <v>PPANB08</v>
          </cell>
          <cell r="J128" t="str">
            <v>SAMOA COULEUR - PETITE ÉCHELLE</v>
          </cell>
          <cell r="K128" t="str">
            <v>ANANBO-SAMOA-08-L-LÉ</v>
          </cell>
          <cell r="L128" t="str">
            <v>SAMOA</v>
          </cell>
          <cell r="M128" t="str">
            <v>LÉ</v>
          </cell>
          <cell r="N128">
            <v>255</v>
          </cell>
          <cell r="O128">
            <v>70</v>
          </cell>
          <cell r="P128">
            <v>1.7849999999999999</v>
          </cell>
          <cell r="Q128">
            <v>10.43</v>
          </cell>
          <cell r="R128">
            <v>18.617549999999998</v>
          </cell>
          <cell r="S128">
            <v>178</v>
          </cell>
          <cell r="T128">
            <v>148.33333333333334</v>
          </cell>
          <cell r="U128">
            <v>89</v>
          </cell>
          <cell r="V128">
            <v>0.79081404494382024</v>
          </cell>
          <cell r="W128">
            <v>89</v>
          </cell>
          <cell r="X128">
            <v>35.699999999999996</v>
          </cell>
          <cell r="Y128">
            <v>54.317549999999997</v>
          </cell>
        </row>
        <row r="129">
          <cell r="A129" t="str">
            <v>PPEASCPL08-4</v>
          </cell>
          <cell r="B129" t="str">
            <v>PPE</v>
          </cell>
          <cell r="C129" t="str">
            <v>A</v>
          </cell>
          <cell r="D129" t="str">
            <v>S</v>
          </cell>
          <cell r="E129" t="str">
            <v>C</v>
          </cell>
          <cell r="F129" t="str">
            <v>P</v>
          </cell>
          <cell r="G129" t="str">
            <v>L</v>
          </cell>
          <cell r="H129" t="str">
            <v>08</v>
          </cell>
          <cell r="I129" t="str">
            <v>PPANB08</v>
          </cell>
          <cell r="J129" t="str">
            <v>SAMOA COULEUR - PETITE ÉCHELLE</v>
          </cell>
          <cell r="K129" t="str">
            <v>ANANBO-SAMOA-08-L-LÉ</v>
          </cell>
          <cell r="L129" t="str">
            <v>SAMOA</v>
          </cell>
          <cell r="M129" t="str">
            <v>LÉ</v>
          </cell>
          <cell r="N129">
            <v>255</v>
          </cell>
          <cell r="O129">
            <v>70</v>
          </cell>
          <cell r="P129">
            <v>1.7849999999999999</v>
          </cell>
          <cell r="Q129">
            <v>10.43</v>
          </cell>
          <cell r="R129">
            <v>18.617549999999998</v>
          </cell>
          <cell r="S129">
            <v>178</v>
          </cell>
          <cell r="T129">
            <v>148.33333333333334</v>
          </cell>
          <cell r="U129">
            <v>89</v>
          </cell>
          <cell r="V129">
            <v>0.79081404494382024</v>
          </cell>
          <cell r="W129">
            <v>89</v>
          </cell>
          <cell r="X129">
            <v>35.699999999999996</v>
          </cell>
          <cell r="Y129">
            <v>54.317549999999997</v>
          </cell>
        </row>
        <row r="130">
          <cell r="A130" t="str">
            <v>PPEASCPL08-5</v>
          </cell>
          <cell r="B130" t="str">
            <v>PPE</v>
          </cell>
          <cell r="C130" t="str">
            <v>A</v>
          </cell>
          <cell r="D130" t="str">
            <v>S</v>
          </cell>
          <cell r="E130" t="str">
            <v>C</v>
          </cell>
          <cell r="F130" t="str">
            <v>P</v>
          </cell>
          <cell r="G130" t="str">
            <v>L</v>
          </cell>
          <cell r="H130" t="str">
            <v>08</v>
          </cell>
          <cell r="I130" t="str">
            <v>PPANB08</v>
          </cell>
          <cell r="J130" t="str">
            <v>SAMOA COULEUR - PETITE ÉCHELLE</v>
          </cell>
          <cell r="K130" t="str">
            <v>ANANBO-SAMOA-08-L-LÉ</v>
          </cell>
          <cell r="L130" t="str">
            <v>SAMOA</v>
          </cell>
          <cell r="M130" t="str">
            <v>LÉ</v>
          </cell>
          <cell r="N130">
            <v>255</v>
          </cell>
          <cell r="O130">
            <v>70</v>
          </cell>
          <cell r="P130">
            <v>1.7849999999999999</v>
          </cell>
          <cell r="Q130">
            <v>10.43</v>
          </cell>
          <cell r="R130">
            <v>18.617549999999998</v>
          </cell>
          <cell r="S130">
            <v>178</v>
          </cell>
          <cell r="T130">
            <v>148.33333333333334</v>
          </cell>
          <cell r="U130">
            <v>89</v>
          </cell>
          <cell r="V130">
            <v>0.79081404494382024</v>
          </cell>
          <cell r="W130">
            <v>89</v>
          </cell>
          <cell r="X130">
            <v>35.699999999999996</v>
          </cell>
          <cell r="Y130">
            <v>54.317549999999997</v>
          </cell>
        </row>
        <row r="131">
          <cell r="A131" t="str">
            <v>PPEASCPL08-6</v>
          </cell>
          <cell r="B131" t="str">
            <v>PPE</v>
          </cell>
          <cell r="C131" t="str">
            <v>A</v>
          </cell>
          <cell r="D131" t="str">
            <v>S</v>
          </cell>
          <cell r="E131" t="str">
            <v>C</v>
          </cell>
          <cell r="F131" t="str">
            <v>P</v>
          </cell>
          <cell r="G131" t="str">
            <v>L</v>
          </cell>
          <cell r="H131" t="str">
            <v>08</v>
          </cell>
          <cell r="I131" t="str">
            <v>PPANB08</v>
          </cell>
          <cell r="J131" t="str">
            <v>SAMOA COULEUR - PETITE ÉCHELLE</v>
          </cell>
          <cell r="K131" t="str">
            <v>ANANBO-SAMOA-08-L-LÉ</v>
          </cell>
          <cell r="L131" t="str">
            <v>SAMOA</v>
          </cell>
          <cell r="M131" t="str">
            <v>LÉ</v>
          </cell>
          <cell r="N131">
            <v>255</v>
          </cell>
          <cell r="O131">
            <v>70</v>
          </cell>
          <cell r="P131">
            <v>1.7849999999999999</v>
          </cell>
          <cell r="Q131">
            <v>10.43</v>
          </cell>
          <cell r="R131">
            <v>18.617549999999998</v>
          </cell>
          <cell r="S131">
            <v>178</v>
          </cell>
          <cell r="T131">
            <v>148.33333333333334</v>
          </cell>
          <cell r="U131">
            <v>89</v>
          </cell>
          <cell r="V131">
            <v>0.79081404494382024</v>
          </cell>
          <cell r="W131">
            <v>89</v>
          </cell>
          <cell r="X131">
            <v>35.699999999999996</v>
          </cell>
          <cell r="Y131">
            <v>54.317549999999997</v>
          </cell>
        </row>
        <row r="132">
          <cell r="A132" t="str">
            <v>PPEASCPL08-7</v>
          </cell>
          <cell r="B132" t="str">
            <v>PPE</v>
          </cell>
          <cell r="C132" t="str">
            <v>A</v>
          </cell>
          <cell r="D132" t="str">
            <v>S</v>
          </cell>
          <cell r="E132" t="str">
            <v>C</v>
          </cell>
          <cell r="F132" t="str">
            <v>P</v>
          </cell>
          <cell r="G132" t="str">
            <v>L</v>
          </cell>
          <cell r="H132" t="str">
            <v>08</v>
          </cell>
          <cell r="I132" t="str">
            <v>PPANB08</v>
          </cell>
          <cell r="J132" t="str">
            <v>SAMOA COULEUR - PETITE ÉCHELLE</v>
          </cell>
          <cell r="K132" t="str">
            <v>ANANBO-SAMOA-08-L-LÉ</v>
          </cell>
          <cell r="L132" t="str">
            <v>SAMOA</v>
          </cell>
          <cell r="M132" t="str">
            <v>LÉ</v>
          </cell>
          <cell r="N132">
            <v>255</v>
          </cell>
          <cell r="O132">
            <v>70</v>
          </cell>
          <cell r="P132">
            <v>1.7849999999999999</v>
          </cell>
          <cell r="Q132">
            <v>10.43</v>
          </cell>
          <cell r="R132">
            <v>18.617549999999998</v>
          </cell>
          <cell r="S132">
            <v>178</v>
          </cell>
          <cell r="T132">
            <v>148.33333333333334</v>
          </cell>
          <cell r="U132">
            <v>89</v>
          </cell>
          <cell r="V132">
            <v>0.79081404494382024</v>
          </cell>
          <cell r="W132">
            <v>89</v>
          </cell>
          <cell r="X132">
            <v>35.699999999999996</v>
          </cell>
          <cell r="Y132">
            <v>54.317549999999997</v>
          </cell>
        </row>
        <row r="133">
          <cell r="A133" t="str">
            <v>PPEASCGP08</v>
          </cell>
          <cell r="B133" t="str">
            <v>PPE</v>
          </cell>
          <cell r="C133" t="str">
            <v>A</v>
          </cell>
          <cell r="D133" t="str">
            <v>S</v>
          </cell>
          <cell r="E133" t="str">
            <v>C</v>
          </cell>
          <cell r="F133" t="str">
            <v>G</v>
          </cell>
          <cell r="G133" t="str">
            <v>P</v>
          </cell>
          <cell r="H133" t="str">
            <v>08</v>
          </cell>
          <cell r="I133" t="str">
            <v>PPANB08</v>
          </cell>
          <cell r="J133" t="str">
            <v>SAMOA COULEUR - GRANDE ÉCHELLE</v>
          </cell>
          <cell r="K133" t="str">
            <v>ANANBO-SAMOA-08-P-PANORAMA</v>
          </cell>
          <cell r="L133" t="str">
            <v>SAMOA</v>
          </cell>
          <cell r="M133" t="str">
            <v>PANORAMA</v>
          </cell>
          <cell r="N133">
            <v>290</v>
          </cell>
          <cell r="O133">
            <v>560</v>
          </cell>
          <cell r="P133">
            <v>16.239999999999998</v>
          </cell>
          <cell r="Q133">
            <v>10.43</v>
          </cell>
          <cell r="R133">
            <v>169.38319999999999</v>
          </cell>
          <cell r="S133">
            <v>1618</v>
          </cell>
          <cell r="T133">
            <v>1348.3333333333335</v>
          </cell>
          <cell r="U133">
            <v>809.00000000000011</v>
          </cell>
          <cell r="V133">
            <v>0.79062645241038321</v>
          </cell>
          <cell r="W133">
            <v>809.00000000000011</v>
          </cell>
          <cell r="X133">
            <v>324.79999999999995</v>
          </cell>
          <cell r="Y133">
            <v>494.18319999999994</v>
          </cell>
        </row>
        <row r="134">
          <cell r="A134" t="str">
            <v>PPEASCGL08-1</v>
          </cell>
          <cell r="B134" t="str">
            <v>PPE</v>
          </cell>
          <cell r="C134" t="str">
            <v>A</v>
          </cell>
          <cell r="D134" t="str">
            <v>S</v>
          </cell>
          <cell r="E134" t="str">
            <v>C</v>
          </cell>
          <cell r="F134" t="str">
            <v>G</v>
          </cell>
          <cell r="G134" t="str">
            <v>L</v>
          </cell>
          <cell r="H134" t="str">
            <v>08</v>
          </cell>
          <cell r="I134" t="str">
            <v>PPANB08</v>
          </cell>
          <cell r="J134" t="str">
            <v>SAMOA COULEUR - GRANDE ÉCHELLE</v>
          </cell>
          <cell r="K134" t="str">
            <v>ANANBO-SAMOA-08-L-LÉ</v>
          </cell>
          <cell r="L134" t="str">
            <v>SAMOA</v>
          </cell>
          <cell r="M134" t="str">
            <v>LÉ</v>
          </cell>
          <cell r="N134">
            <v>290</v>
          </cell>
          <cell r="O134">
            <v>70</v>
          </cell>
          <cell r="P134">
            <v>2.0299999999999998</v>
          </cell>
          <cell r="Q134">
            <v>10.43</v>
          </cell>
          <cell r="R134">
            <v>21.172899999999998</v>
          </cell>
          <cell r="S134">
            <v>202</v>
          </cell>
          <cell r="T134">
            <v>168.33333333333334</v>
          </cell>
          <cell r="U134">
            <v>101</v>
          </cell>
          <cell r="V134">
            <v>0.79036732673267329</v>
          </cell>
          <cell r="W134">
            <v>101</v>
          </cell>
          <cell r="X134">
            <v>40.599999999999994</v>
          </cell>
          <cell r="Y134">
            <v>61.772899999999993</v>
          </cell>
        </row>
        <row r="135">
          <cell r="A135" t="str">
            <v>PPEASCGL08-2</v>
          </cell>
          <cell r="B135" t="str">
            <v>PPE</v>
          </cell>
          <cell r="C135" t="str">
            <v>A</v>
          </cell>
          <cell r="D135" t="str">
            <v>S</v>
          </cell>
          <cell r="E135" t="str">
            <v>C</v>
          </cell>
          <cell r="F135" t="str">
            <v>G</v>
          </cell>
          <cell r="G135" t="str">
            <v>L</v>
          </cell>
          <cell r="H135" t="str">
            <v>08</v>
          </cell>
          <cell r="I135" t="str">
            <v>PPANB08</v>
          </cell>
          <cell r="J135" t="str">
            <v>SAMOA COULEUR - GRANDE ÉCHELLE</v>
          </cell>
          <cell r="K135" t="str">
            <v>ANANBO-SAMOA-08-L-LÉ</v>
          </cell>
          <cell r="L135" t="str">
            <v>SAMOA</v>
          </cell>
          <cell r="M135" t="str">
            <v>LÉ</v>
          </cell>
          <cell r="N135">
            <v>290</v>
          </cell>
          <cell r="O135">
            <v>70</v>
          </cell>
          <cell r="P135">
            <v>2.0299999999999998</v>
          </cell>
          <cell r="Q135">
            <v>10.43</v>
          </cell>
          <cell r="R135">
            <v>21.172899999999998</v>
          </cell>
          <cell r="S135">
            <v>202</v>
          </cell>
          <cell r="T135">
            <v>168.33333333333334</v>
          </cell>
          <cell r="U135">
            <v>101</v>
          </cell>
          <cell r="V135">
            <v>0.79036732673267329</v>
          </cell>
          <cell r="W135">
            <v>101</v>
          </cell>
          <cell r="X135">
            <v>40.599999999999994</v>
          </cell>
          <cell r="Y135">
            <v>61.772899999999993</v>
          </cell>
        </row>
        <row r="136">
          <cell r="A136" t="str">
            <v>PPEASCGL08-3</v>
          </cell>
          <cell r="B136" t="str">
            <v>PPE</v>
          </cell>
          <cell r="C136" t="str">
            <v>A</v>
          </cell>
          <cell r="D136" t="str">
            <v>S</v>
          </cell>
          <cell r="E136" t="str">
            <v>C</v>
          </cell>
          <cell r="F136" t="str">
            <v>G</v>
          </cell>
          <cell r="G136" t="str">
            <v>L</v>
          </cell>
          <cell r="H136" t="str">
            <v>08</v>
          </cell>
          <cell r="I136" t="str">
            <v>PPANB08</v>
          </cell>
          <cell r="J136" t="str">
            <v>SAMOA COULEUR - GRANDE ÉCHELLE</v>
          </cell>
          <cell r="K136" t="str">
            <v>ANANBO-SAMOA-08-L-LÉ</v>
          </cell>
          <cell r="L136" t="str">
            <v>SAMOA</v>
          </cell>
          <cell r="M136" t="str">
            <v>LÉ</v>
          </cell>
          <cell r="N136">
            <v>290</v>
          </cell>
          <cell r="O136">
            <v>70</v>
          </cell>
          <cell r="P136">
            <v>2.0299999999999998</v>
          </cell>
          <cell r="Q136">
            <v>10.43</v>
          </cell>
          <cell r="R136">
            <v>21.172899999999998</v>
          </cell>
          <cell r="S136">
            <v>202</v>
          </cell>
          <cell r="T136">
            <v>168.33333333333334</v>
          </cell>
          <cell r="U136">
            <v>101</v>
          </cell>
          <cell r="V136">
            <v>0.79036732673267329</v>
          </cell>
          <cell r="W136">
            <v>101</v>
          </cell>
          <cell r="X136">
            <v>40.599999999999994</v>
          </cell>
          <cell r="Y136">
            <v>61.772899999999993</v>
          </cell>
        </row>
        <row r="137">
          <cell r="A137" t="str">
            <v>PPEASCGL08-4</v>
          </cell>
          <cell r="B137" t="str">
            <v>PPE</v>
          </cell>
          <cell r="C137" t="str">
            <v>A</v>
          </cell>
          <cell r="D137" t="str">
            <v>S</v>
          </cell>
          <cell r="E137" t="str">
            <v>C</v>
          </cell>
          <cell r="F137" t="str">
            <v>G</v>
          </cell>
          <cell r="G137" t="str">
            <v>L</v>
          </cell>
          <cell r="H137" t="str">
            <v>08</v>
          </cell>
          <cell r="I137" t="str">
            <v>PPANB08</v>
          </cell>
          <cell r="J137" t="str">
            <v>SAMOA COULEUR - GRANDE ÉCHELLE</v>
          </cell>
          <cell r="K137" t="str">
            <v>ANANBO-SAMOA-08-L-LÉ</v>
          </cell>
          <cell r="L137" t="str">
            <v>SAMOA</v>
          </cell>
          <cell r="M137" t="str">
            <v>LÉ</v>
          </cell>
          <cell r="N137">
            <v>290</v>
          </cell>
          <cell r="O137">
            <v>70</v>
          </cell>
          <cell r="P137">
            <v>2.0299999999999998</v>
          </cell>
          <cell r="Q137">
            <v>10.43</v>
          </cell>
          <cell r="R137">
            <v>21.172899999999998</v>
          </cell>
          <cell r="S137">
            <v>202</v>
          </cell>
          <cell r="T137">
            <v>168.33333333333334</v>
          </cell>
          <cell r="U137">
            <v>101</v>
          </cell>
          <cell r="V137">
            <v>0.79036732673267329</v>
          </cell>
          <cell r="W137">
            <v>101</v>
          </cell>
          <cell r="X137">
            <v>40.599999999999994</v>
          </cell>
          <cell r="Y137">
            <v>61.772899999999993</v>
          </cell>
        </row>
        <row r="138">
          <cell r="A138" t="str">
            <v>PPEASCGL08-5</v>
          </cell>
          <cell r="B138" t="str">
            <v>PPE</v>
          </cell>
          <cell r="C138" t="str">
            <v>A</v>
          </cell>
          <cell r="D138" t="str">
            <v>S</v>
          </cell>
          <cell r="E138" t="str">
            <v>C</v>
          </cell>
          <cell r="F138" t="str">
            <v>G</v>
          </cell>
          <cell r="G138" t="str">
            <v>L</v>
          </cell>
          <cell r="H138" t="str">
            <v>08</v>
          </cell>
          <cell r="I138" t="str">
            <v>PPANB08</v>
          </cell>
          <cell r="J138" t="str">
            <v>SAMOA COULEUR - GRANDE ÉCHELLE</v>
          </cell>
          <cell r="K138" t="str">
            <v>ANANBO-SAMOA-08-L-LÉ</v>
          </cell>
          <cell r="L138" t="str">
            <v>SAMOA</v>
          </cell>
          <cell r="M138" t="str">
            <v>LÉ</v>
          </cell>
          <cell r="N138">
            <v>290</v>
          </cell>
          <cell r="O138">
            <v>70</v>
          </cell>
          <cell r="P138">
            <v>2.0299999999999998</v>
          </cell>
          <cell r="Q138">
            <v>10.43</v>
          </cell>
          <cell r="R138">
            <v>21.172899999999998</v>
          </cell>
          <cell r="S138">
            <v>202</v>
          </cell>
          <cell r="T138">
            <v>168.33333333333334</v>
          </cell>
          <cell r="U138">
            <v>101</v>
          </cell>
          <cell r="V138">
            <v>0.79036732673267329</v>
          </cell>
          <cell r="W138">
            <v>101</v>
          </cell>
          <cell r="X138">
            <v>40.599999999999994</v>
          </cell>
          <cell r="Y138">
            <v>61.772899999999993</v>
          </cell>
        </row>
        <row r="139">
          <cell r="A139" t="str">
            <v>PPEASCGL08-6</v>
          </cell>
          <cell r="B139" t="str">
            <v>PPE</v>
          </cell>
          <cell r="C139" t="str">
            <v>A</v>
          </cell>
          <cell r="D139" t="str">
            <v>S</v>
          </cell>
          <cell r="E139" t="str">
            <v>C</v>
          </cell>
          <cell r="F139" t="str">
            <v>G</v>
          </cell>
          <cell r="G139" t="str">
            <v>L</v>
          </cell>
          <cell r="H139" t="str">
            <v>08</v>
          </cell>
          <cell r="I139" t="str">
            <v>PPANB08</v>
          </cell>
          <cell r="J139" t="str">
            <v>SAMOA COULEUR - GRANDE ÉCHELLE</v>
          </cell>
          <cell r="K139" t="str">
            <v>ANANBO-SAMOA-08-L-LÉ</v>
          </cell>
          <cell r="L139" t="str">
            <v>SAMOA</v>
          </cell>
          <cell r="M139" t="str">
            <v>LÉ</v>
          </cell>
          <cell r="N139">
            <v>290</v>
          </cell>
          <cell r="O139">
            <v>70</v>
          </cell>
          <cell r="P139">
            <v>2.0299999999999998</v>
          </cell>
          <cell r="Q139">
            <v>10.43</v>
          </cell>
          <cell r="R139">
            <v>21.172899999999998</v>
          </cell>
          <cell r="S139">
            <v>202</v>
          </cell>
          <cell r="T139">
            <v>168.33333333333334</v>
          </cell>
          <cell r="U139">
            <v>101</v>
          </cell>
          <cell r="V139">
            <v>0.79036732673267329</v>
          </cell>
          <cell r="W139">
            <v>101</v>
          </cell>
          <cell r="X139">
            <v>40.599999999999994</v>
          </cell>
          <cell r="Y139">
            <v>61.772899999999993</v>
          </cell>
        </row>
        <row r="140">
          <cell r="A140" t="str">
            <v>PPEASCGL08-7</v>
          </cell>
          <cell r="B140" t="str">
            <v>PPE</v>
          </cell>
          <cell r="C140" t="str">
            <v>A</v>
          </cell>
          <cell r="D140" t="str">
            <v>S</v>
          </cell>
          <cell r="E140" t="str">
            <v>C</v>
          </cell>
          <cell r="F140" t="str">
            <v>G</v>
          </cell>
          <cell r="G140" t="str">
            <v>L</v>
          </cell>
          <cell r="H140" t="str">
            <v>08</v>
          </cell>
          <cell r="I140" t="str">
            <v>PPANB08</v>
          </cell>
          <cell r="J140" t="str">
            <v>SAMOA COULEUR - GRANDE ÉCHELLE</v>
          </cell>
          <cell r="K140" t="str">
            <v>ANANBO-SAMOA-08-L-LÉ</v>
          </cell>
          <cell r="L140" t="str">
            <v>SAMOA</v>
          </cell>
          <cell r="M140" t="str">
            <v>LÉ</v>
          </cell>
          <cell r="N140">
            <v>290</v>
          </cell>
          <cell r="O140">
            <v>70</v>
          </cell>
          <cell r="P140">
            <v>2.0299999999999998</v>
          </cell>
          <cell r="Q140">
            <v>10.43</v>
          </cell>
          <cell r="R140">
            <v>21.172899999999998</v>
          </cell>
          <cell r="S140">
            <v>202</v>
          </cell>
          <cell r="T140">
            <v>168.33333333333334</v>
          </cell>
          <cell r="U140">
            <v>101</v>
          </cell>
          <cell r="V140">
            <v>0.79036732673267329</v>
          </cell>
          <cell r="W140">
            <v>101</v>
          </cell>
          <cell r="X140">
            <v>40.599999999999994</v>
          </cell>
          <cell r="Y140">
            <v>61.772899999999993</v>
          </cell>
        </row>
        <row r="141">
          <cell r="A141" t="str">
            <v>PPEASCGL08-8</v>
          </cell>
          <cell r="B141" t="str">
            <v>PPE</v>
          </cell>
          <cell r="C141" t="str">
            <v>A</v>
          </cell>
          <cell r="D141" t="str">
            <v>S</v>
          </cell>
          <cell r="E141" t="str">
            <v>C</v>
          </cell>
          <cell r="F141" t="str">
            <v>G</v>
          </cell>
          <cell r="G141" t="str">
            <v>L</v>
          </cell>
          <cell r="H141" t="str">
            <v>08</v>
          </cell>
          <cell r="I141" t="str">
            <v>PPANB08</v>
          </cell>
          <cell r="J141" t="str">
            <v>SAMOA COULEUR - GRANDE ÉCHELLE</v>
          </cell>
          <cell r="K141" t="str">
            <v>ANANBO-SAMOA-08-L-LÉ</v>
          </cell>
          <cell r="L141" t="str">
            <v>SAMOA</v>
          </cell>
          <cell r="M141" t="str">
            <v>LÉ</v>
          </cell>
          <cell r="N141">
            <v>290</v>
          </cell>
          <cell r="O141">
            <v>70</v>
          </cell>
          <cell r="P141">
            <v>2.0299999999999998</v>
          </cell>
          <cell r="Q141">
            <v>10.43</v>
          </cell>
          <cell r="R141">
            <v>21.172899999999998</v>
          </cell>
          <cell r="S141">
            <v>202</v>
          </cell>
          <cell r="T141">
            <v>168.33333333333334</v>
          </cell>
          <cell r="U141">
            <v>101</v>
          </cell>
          <cell r="V141">
            <v>0.79036732673267329</v>
          </cell>
          <cell r="W141">
            <v>101</v>
          </cell>
          <cell r="X141">
            <v>40.599999999999994</v>
          </cell>
          <cell r="Y141">
            <v>61.772899999999993</v>
          </cell>
        </row>
        <row r="142">
          <cell r="A142" t="str">
            <v>PPEASMCPP09</v>
          </cell>
          <cell r="B142" t="str">
            <v>PPE</v>
          </cell>
          <cell r="C142" t="str">
            <v>A</v>
          </cell>
          <cell r="D142" t="str">
            <v>SM</v>
          </cell>
          <cell r="E142" t="str">
            <v>C</v>
          </cell>
          <cell r="F142" t="str">
            <v>P</v>
          </cell>
          <cell r="G142" t="str">
            <v>P</v>
          </cell>
          <cell r="H142" t="str">
            <v>09</v>
          </cell>
          <cell r="I142" t="str">
            <v>PPANB09</v>
          </cell>
          <cell r="J142" t="str">
            <v>SAINT MARTIN COULEUR - PETITE ÉCHELLE</v>
          </cell>
          <cell r="K142" t="str">
            <v>ANANBO-SAINT MARTIN -09-P-PANORAMA</v>
          </cell>
          <cell r="L142" t="str">
            <v xml:space="preserve">SAINT MARTIN </v>
          </cell>
          <cell r="M142" t="str">
            <v>PANORAMA</v>
          </cell>
          <cell r="N142">
            <v>255</v>
          </cell>
          <cell r="O142">
            <v>490</v>
          </cell>
          <cell r="P142">
            <v>12.494999999999999</v>
          </cell>
          <cell r="Q142">
            <v>10.43</v>
          </cell>
          <cell r="R142">
            <v>130.32284999999999</v>
          </cell>
          <cell r="S142">
            <v>1245</v>
          </cell>
          <cell r="T142">
            <v>1037.5</v>
          </cell>
          <cell r="U142">
            <v>622.5</v>
          </cell>
          <cell r="V142">
            <v>0.79064602409638551</v>
          </cell>
          <cell r="W142">
            <v>622.5</v>
          </cell>
          <cell r="X142">
            <v>249.89999999999998</v>
          </cell>
          <cell r="Y142">
            <v>380.22284999999999</v>
          </cell>
        </row>
        <row r="143">
          <cell r="A143" t="str">
            <v>PPEASMCPL09-1</v>
          </cell>
          <cell r="B143" t="str">
            <v>PPE</v>
          </cell>
          <cell r="C143" t="str">
            <v>A</v>
          </cell>
          <cell r="D143" t="str">
            <v>SM</v>
          </cell>
          <cell r="E143" t="str">
            <v>C</v>
          </cell>
          <cell r="F143" t="str">
            <v>P</v>
          </cell>
          <cell r="G143" t="str">
            <v>L</v>
          </cell>
          <cell r="H143" t="str">
            <v>09</v>
          </cell>
          <cell r="I143" t="str">
            <v>PPANB09</v>
          </cell>
          <cell r="J143" t="str">
            <v>SAINT MARTIN COULEUR - PETITE ÉCHELLE</v>
          </cell>
          <cell r="K143" t="str">
            <v>ANANBO-SAINT MARTIN -09-L-LÉ</v>
          </cell>
          <cell r="L143" t="str">
            <v xml:space="preserve">SAINT MARTIN </v>
          </cell>
          <cell r="M143" t="str">
            <v>LÉ</v>
          </cell>
          <cell r="N143">
            <v>255</v>
          </cell>
          <cell r="O143">
            <v>70</v>
          </cell>
          <cell r="P143">
            <v>1.7849999999999999</v>
          </cell>
          <cell r="Q143">
            <v>10.43</v>
          </cell>
          <cell r="R143">
            <v>18.617549999999998</v>
          </cell>
          <cell r="S143">
            <v>178</v>
          </cell>
          <cell r="T143">
            <v>148.33333333333334</v>
          </cell>
          <cell r="U143">
            <v>89</v>
          </cell>
          <cell r="V143">
            <v>0.79081404494382024</v>
          </cell>
          <cell r="W143">
            <v>89</v>
          </cell>
          <cell r="X143">
            <v>35.699999999999996</v>
          </cell>
          <cell r="Y143">
            <v>54.317549999999997</v>
          </cell>
        </row>
        <row r="144">
          <cell r="A144" t="str">
            <v>PPEASMCPL09-2</v>
          </cell>
          <cell r="B144" t="str">
            <v>PPE</v>
          </cell>
          <cell r="C144" t="str">
            <v>A</v>
          </cell>
          <cell r="D144" t="str">
            <v>SM</v>
          </cell>
          <cell r="E144" t="str">
            <v>C</v>
          </cell>
          <cell r="F144" t="str">
            <v>P</v>
          </cell>
          <cell r="G144" t="str">
            <v>L</v>
          </cell>
          <cell r="H144" t="str">
            <v>09</v>
          </cell>
          <cell r="I144" t="str">
            <v>PPANB09</v>
          </cell>
          <cell r="J144" t="str">
            <v>SAINT MARTIN COULEUR - PETITE ÉCHELLE</v>
          </cell>
          <cell r="K144" t="str">
            <v>ANANBO-SAINT MARTIN -09-L-LÉ</v>
          </cell>
          <cell r="L144" t="str">
            <v xml:space="preserve">SAINT MARTIN </v>
          </cell>
          <cell r="M144" t="str">
            <v>LÉ</v>
          </cell>
          <cell r="N144">
            <v>255</v>
          </cell>
          <cell r="O144">
            <v>70</v>
          </cell>
          <cell r="P144">
            <v>1.7849999999999999</v>
          </cell>
          <cell r="Q144">
            <v>10.43</v>
          </cell>
          <cell r="R144">
            <v>18.617549999999998</v>
          </cell>
          <cell r="S144">
            <v>178</v>
          </cell>
          <cell r="T144">
            <v>148.33333333333334</v>
          </cell>
          <cell r="U144">
            <v>89</v>
          </cell>
          <cell r="V144">
            <v>0.79081404494382024</v>
          </cell>
          <cell r="W144">
            <v>89</v>
          </cell>
          <cell r="X144">
            <v>35.699999999999996</v>
          </cell>
          <cell r="Y144">
            <v>54.317549999999997</v>
          </cell>
        </row>
        <row r="145">
          <cell r="A145" t="str">
            <v>PPEASMCPL09-3</v>
          </cell>
          <cell r="B145" t="str">
            <v>PPE</v>
          </cell>
          <cell r="C145" t="str">
            <v>A</v>
          </cell>
          <cell r="D145" t="str">
            <v>SM</v>
          </cell>
          <cell r="E145" t="str">
            <v>C</v>
          </cell>
          <cell r="F145" t="str">
            <v>P</v>
          </cell>
          <cell r="G145" t="str">
            <v>L</v>
          </cell>
          <cell r="H145" t="str">
            <v>09</v>
          </cell>
          <cell r="I145" t="str">
            <v>PPANB09</v>
          </cell>
          <cell r="J145" t="str">
            <v>SAINT MARTIN COULEUR - PETITE ÉCHELLE</v>
          </cell>
          <cell r="K145" t="str">
            <v>ANANBO-SAINT MARTIN -09-L-LÉ</v>
          </cell>
          <cell r="L145" t="str">
            <v xml:space="preserve">SAINT MARTIN </v>
          </cell>
          <cell r="M145" t="str">
            <v>LÉ</v>
          </cell>
          <cell r="N145">
            <v>255</v>
          </cell>
          <cell r="O145">
            <v>70</v>
          </cell>
          <cell r="P145">
            <v>1.7849999999999999</v>
          </cell>
          <cell r="Q145">
            <v>10.43</v>
          </cell>
          <cell r="R145">
            <v>18.617549999999998</v>
          </cell>
          <cell r="S145">
            <v>178</v>
          </cell>
          <cell r="T145">
            <v>148.33333333333334</v>
          </cell>
          <cell r="U145">
            <v>89</v>
          </cell>
          <cell r="V145">
            <v>0.79081404494382024</v>
          </cell>
          <cell r="W145">
            <v>89</v>
          </cell>
          <cell r="X145">
            <v>35.699999999999996</v>
          </cell>
          <cell r="Y145">
            <v>54.317549999999997</v>
          </cell>
        </row>
        <row r="146">
          <cell r="A146" t="str">
            <v>PPEASMCPL09-4</v>
          </cell>
          <cell r="B146" t="str">
            <v>PPE</v>
          </cell>
          <cell r="C146" t="str">
            <v>A</v>
          </cell>
          <cell r="D146" t="str">
            <v>SM</v>
          </cell>
          <cell r="E146" t="str">
            <v>C</v>
          </cell>
          <cell r="F146" t="str">
            <v>P</v>
          </cell>
          <cell r="G146" t="str">
            <v>L</v>
          </cell>
          <cell r="H146" t="str">
            <v>09</v>
          </cell>
          <cell r="I146" t="str">
            <v>PPANB09</v>
          </cell>
          <cell r="J146" t="str">
            <v>SAINT MARTIN COULEUR - PETITE ÉCHELLE</v>
          </cell>
          <cell r="K146" t="str">
            <v>ANANBO-SAINT MARTIN -09-L-LÉ</v>
          </cell>
          <cell r="L146" t="str">
            <v xml:space="preserve">SAINT MARTIN </v>
          </cell>
          <cell r="M146" t="str">
            <v>LÉ</v>
          </cell>
          <cell r="N146">
            <v>255</v>
          </cell>
          <cell r="O146">
            <v>70</v>
          </cell>
          <cell r="P146">
            <v>1.7849999999999999</v>
          </cell>
          <cell r="Q146">
            <v>10.43</v>
          </cell>
          <cell r="R146">
            <v>18.617549999999998</v>
          </cell>
          <cell r="S146">
            <v>178</v>
          </cell>
          <cell r="T146">
            <v>148.33333333333334</v>
          </cell>
          <cell r="U146">
            <v>89</v>
          </cell>
          <cell r="V146">
            <v>0.79081404494382024</v>
          </cell>
          <cell r="W146">
            <v>89</v>
          </cell>
          <cell r="X146">
            <v>35.699999999999996</v>
          </cell>
          <cell r="Y146">
            <v>54.317549999999997</v>
          </cell>
        </row>
        <row r="147">
          <cell r="A147" t="str">
            <v>PPEASMCPL09-5</v>
          </cell>
          <cell r="B147" t="str">
            <v>PPE</v>
          </cell>
          <cell r="C147" t="str">
            <v>A</v>
          </cell>
          <cell r="D147" t="str">
            <v>SM</v>
          </cell>
          <cell r="E147" t="str">
            <v>C</v>
          </cell>
          <cell r="F147" t="str">
            <v>P</v>
          </cell>
          <cell r="G147" t="str">
            <v>L</v>
          </cell>
          <cell r="H147" t="str">
            <v>09</v>
          </cell>
          <cell r="I147" t="str">
            <v>PPANB09</v>
          </cell>
          <cell r="J147" t="str">
            <v>SAINT MARTIN COULEUR - PETITE ÉCHELLE</v>
          </cell>
          <cell r="K147" t="str">
            <v>ANANBO-SAINT MARTIN -09-L-LÉ</v>
          </cell>
          <cell r="L147" t="str">
            <v xml:space="preserve">SAINT MARTIN </v>
          </cell>
          <cell r="M147" t="str">
            <v>LÉ</v>
          </cell>
          <cell r="N147">
            <v>255</v>
          </cell>
          <cell r="O147">
            <v>70</v>
          </cell>
          <cell r="P147">
            <v>1.7849999999999999</v>
          </cell>
          <cell r="Q147">
            <v>10.43</v>
          </cell>
          <cell r="R147">
            <v>18.617549999999998</v>
          </cell>
          <cell r="S147">
            <v>178</v>
          </cell>
          <cell r="T147">
            <v>148.33333333333334</v>
          </cell>
          <cell r="U147">
            <v>89</v>
          </cell>
          <cell r="V147">
            <v>0.79081404494382024</v>
          </cell>
          <cell r="W147">
            <v>89</v>
          </cell>
          <cell r="X147">
            <v>35.699999999999996</v>
          </cell>
          <cell r="Y147">
            <v>54.317549999999997</v>
          </cell>
        </row>
        <row r="148">
          <cell r="A148" t="str">
            <v>PPEASMCPL09-6</v>
          </cell>
          <cell r="B148" t="str">
            <v>PPE</v>
          </cell>
          <cell r="C148" t="str">
            <v>A</v>
          </cell>
          <cell r="D148" t="str">
            <v>SM</v>
          </cell>
          <cell r="E148" t="str">
            <v>C</v>
          </cell>
          <cell r="F148" t="str">
            <v>P</v>
          </cell>
          <cell r="G148" t="str">
            <v>L</v>
          </cell>
          <cell r="H148" t="str">
            <v>09</v>
          </cell>
          <cell r="I148" t="str">
            <v>PPANB09</v>
          </cell>
          <cell r="J148" t="str">
            <v>SAINT MARTIN COULEUR - PETITE ÉCHELLE</v>
          </cell>
          <cell r="K148" t="str">
            <v>ANANBO-SAINT MARTIN -09-L-LÉ</v>
          </cell>
          <cell r="L148" t="str">
            <v xml:space="preserve">SAINT MARTIN </v>
          </cell>
          <cell r="M148" t="str">
            <v>LÉ</v>
          </cell>
          <cell r="N148">
            <v>255</v>
          </cell>
          <cell r="O148">
            <v>70</v>
          </cell>
          <cell r="P148">
            <v>1.7849999999999999</v>
          </cell>
          <cell r="Q148">
            <v>10.43</v>
          </cell>
          <cell r="R148">
            <v>18.617549999999998</v>
          </cell>
          <cell r="S148">
            <v>178</v>
          </cell>
          <cell r="T148">
            <v>148.33333333333334</v>
          </cell>
          <cell r="U148">
            <v>89</v>
          </cell>
          <cell r="V148">
            <v>0.79081404494382024</v>
          </cell>
          <cell r="W148">
            <v>89</v>
          </cell>
          <cell r="X148">
            <v>35.699999999999996</v>
          </cell>
          <cell r="Y148">
            <v>54.317549999999997</v>
          </cell>
        </row>
        <row r="149">
          <cell r="A149" t="str">
            <v>PPEASMCPL09-7</v>
          </cell>
          <cell r="B149" t="str">
            <v>PPE</v>
          </cell>
          <cell r="C149" t="str">
            <v>A</v>
          </cell>
          <cell r="D149" t="str">
            <v>SM</v>
          </cell>
          <cell r="E149" t="str">
            <v>C</v>
          </cell>
          <cell r="F149" t="str">
            <v>P</v>
          </cell>
          <cell r="G149" t="str">
            <v>L</v>
          </cell>
          <cell r="H149" t="str">
            <v>09</v>
          </cell>
          <cell r="I149" t="str">
            <v>PPANB09</v>
          </cell>
          <cell r="J149" t="str">
            <v>SAINT MARTIN COULEUR - PETITE ÉCHELLE</v>
          </cell>
          <cell r="K149" t="str">
            <v>ANANBO-SAINT MARTIN -09-L-LÉ</v>
          </cell>
          <cell r="L149" t="str">
            <v xml:space="preserve">SAINT MARTIN </v>
          </cell>
          <cell r="M149" t="str">
            <v>LÉ</v>
          </cell>
          <cell r="N149">
            <v>255</v>
          </cell>
          <cell r="O149">
            <v>70</v>
          </cell>
          <cell r="P149">
            <v>1.7849999999999999</v>
          </cell>
          <cell r="Q149">
            <v>10.43</v>
          </cell>
          <cell r="R149">
            <v>18.617549999999998</v>
          </cell>
          <cell r="S149">
            <v>178</v>
          </cell>
          <cell r="T149">
            <v>148.33333333333334</v>
          </cell>
          <cell r="U149">
            <v>89</v>
          </cell>
          <cell r="V149">
            <v>0.79081404494382024</v>
          </cell>
          <cell r="W149">
            <v>89</v>
          </cell>
          <cell r="X149">
            <v>35.699999999999996</v>
          </cell>
          <cell r="Y149">
            <v>54.317549999999997</v>
          </cell>
        </row>
        <row r="150">
          <cell r="A150" t="str">
            <v>PPEASMCGP09</v>
          </cell>
          <cell r="B150" t="str">
            <v>PPE</v>
          </cell>
          <cell r="C150" t="str">
            <v>A</v>
          </cell>
          <cell r="D150" t="str">
            <v>SM</v>
          </cell>
          <cell r="E150" t="str">
            <v>C</v>
          </cell>
          <cell r="F150" t="str">
            <v>G</v>
          </cell>
          <cell r="G150" t="str">
            <v>P</v>
          </cell>
          <cell r="H150" t="str">
            <v>09</v>
          </cell>
          <cell r="I150" t="str">
            <v>PPANB09</v>
          </cell>
          <cell r="J150" t="str">
            <v>SAINT MARTIN COULEUR - GRANDE ÉCHELLE</v>
          </cell>
          <cell r="K150" t="str">
            <v>ANANBO-SAINT MARTIN -09-P-PANORAMA</v>
          </cell>
          <cell r="L150" t="str">
            <v xml:space="preserve">SAINT MARTIN </v>
          </cell>
          <cell r="M150" t="str">
            <v>PANORAMA</v>
          </cell>
          <cell r="N150">
            <v>290</v>
          </cell>
          <cell r="O150">
            <v>560</v>
          </cell>
          <cell r="P150">
            <v>16.239999999999998</v>
          </cell>
          <cell r="Q150">
            <v>10.43</v>
          </cell>
          <cell r="R150">
            <v>169.38319999999999</v>
          </cell>
          <cell r="S150">
            <v>1618</v>
          </cell>
          <cell r="T150">
            <v>1348.3333333333335</v>
          </cell>
          <cell r="U150">
            <v>809.00000000000011</v>
          </cell>
          <cell r="V150">
            <v>0.79062645241038321</v>
          </cell>
          <cell r="W150">
            <v>809.00000000000011</v>
          </cell>
          <cell r="X150">
            <v>324.79999999999995</v>
          </cell>
          <cell r="Y150">
            <v>494.18319999999994</v>
          </cell>
        </row>
        <row r="151">
          <cell r="A151" t="str">
            <v>PPEASMCGL09-1</v>
          </cell>
          <cell r="B151" t="str">
            <v>PPE</v>
          </cell>
          <cell r="C151" t="str">
            <v>A</v>
          </cell>
          <cell r="D151" t="str">
            <v>SM</v>
          </cell>
          <cell r="E151" t="str">
            <v>C</v>
          </cell>
          <cell r="F151" t="str">
            <v>G</v>
          </cell>
          <cell r="G151" t="str">
            <v>L</v>
          </cell>
          <cell r="H151" t="str">
            <v>09</v>
          </cell>
          <cell r="I151" t="str">
            <v>PPANB09</v>
          </cell>
          <cell r="J151" t="str">
            <v>SAINT MARTIN COULEUR - GRANDE ÉCHELLE</v>
          </cell>
          <cell r="K151" t="str">
            <v>ANANBO-SAINT MARTIN -09-L-LÉ</v>
          </cell>
          <cell r="L151" t="str">
            <v xml:space="preserve">SAINT MARTIN </v>
          </cell>
          <cell r="M151" t="str">
            <v>LÉ</v>
          </cell>
          <cell r="N151">
            <v>290</v>
          </cell>
          <cell r="O151">
            <v>70</v>
          </cell>
          <cell r="P151">
            <v>2.0299999999999998</v>
          </cell>
          <cell r="Q151">
            <v>10.43</v>
          </cell>
          <cell r="R151">
            <v>21.172899999999998</v>
          </cell>
          <cell r="S151">
            <v>202</v>
          </cell>
          <cell r="T151">
            <v>168.33333333333334</v>
          </cell>
          <cell r="U151">
            <v>101</v>
          </cell>
          <cell r="V151">
            <v>0.79036732673267329</v>
          </cell>
          <cell r="W151">
            <v>101</v>
          </cell>
          <cell r="X151">
            <v>40.599999999999994</v>
          </cell>
          <cell r="Y151">
            <v>61.772899999999993</v>
          </cell>
        </row>
        <row r="152">
          <cell r="A152" t="str">
            <v>PPEASMCGL09-2</v>
          </cell>
          <cell r="B152" t="str">
            <v>PPE</v>
          </cell>
          <cell r="C152" t="str">
            <v>A</v>
          </cell>
          <cell r="D152" t="str">
            <v>SM</v>
          </cell>
          <cell r="E152" t="str">
            <v>C</v>
          </cell>
          <cell r="F152" t="str">
            <v>G</v>
          </cell>
          <cell r="G152" t="str">
            <v>L</v>
          </cell>
          <cell r="H152" t="str">
            <v>09</v>
          </cell>
          <cell r="I152" t="str">
            <v>PPANB09</v>
          </cell>
          <cell r="J152" t="str">
            <v>SAINT MARTIN COULEUR - GRANDE ÉCHELLE</v>
          </cell>
          <cell r="K152" t="str">
            <v>ANANBO-SAINT MARTIN -09-L-LÉ</v>
          </cell>
          <cell r="L152" t="str">
            <v xml:space="preserve">SAINT MARTIN </v>
          </cell>
          <cell r="M152" t="str">
            <v>LÉ</v>
          </cell>
          <cell r="N152">
            <v>290</v>
          </cell>
          <cell r="O152">
            <v>70</v>
          </cell>
          <cell r="P152">
            <v>2.0299999999999998</v>
          </cell>
          <cell r="Q152">
            <v>10.43</v>
          </cell>
          <cell r="R152">
            <v>21.172899999999998</v>
          </cell>
          <cell r="S152">
            <v>202</v>
          </cell>
          <cell r="T152">
            <v>168.33333333333334</v>
          </cell>
          <cell r="U152">
            <v>101</v>
          </cell>
          <cell r="V152">
            <v>0.79036732673267329</v>
          </cell>
          <cell r="W152">
            <v>101</v>
          </cell>
          <cell r="X152">
            <v>40.599999999999994</v>
          </cell>
          <cell r="Y152">
            <v>61.772899999999993</v>
          </cell>
        </row>
        <row r="153">
          <cell r="A153" t="str">
            <v>PPEASMCGL09-3</v>
          </cell>
          <cell r="B153" t="str">
            <v>PPE</v>
          </cell>
          <cell r="C153" t="str">
            <v>A</v>
          </cell>
          <cell r="D153" t="str">
            <v>SM</v>
          </cell>
          <cell r="E153" t="str">
            <v>C</v>
          </cell>
          <cell r="F153" t="str">
            <v>G</v>
          </cell>
          <cell r="G153" t="str">
            <v>L</v>
          </cell>
          <cell r="H153" t="str">
            <v>09</v>
          </cell>
          <cell r="I153" t="str">
            <v>PPANB09</v>
          </cell>
          <cell r="J153" t="str">
            <v>SAINT MARTIN COULEUR - GRANDE ÉCHELLE</v>
          </cell>
          <cell r="K153" t="str">
            <v>ANANBO-SAINT MARTIN -09-L-LÉ</v>
          </cell>
          <cell r="L153" t="str">
            <v xml:space="preserve">SAINT MARTIN </v>
          </cell>
          <cell r="M153" t="str">
            <v>LÉ</v>
          </cell>
          <cell r="N153">
            <v>290</v>
          </cell>
          <cell r="O153">
            <v>70</v>
          </cell>
          <cell r="P153">
            <v>2.0299999999999998</v>
          </cell>
          <cell r="Q153">
            <v>10.43</v>
          </cell>
          <cell r="R153">
            <v>21.172899999999998</v>
          </cell>
          <cell r="S153">
            <v>202</v>
          </cell>
          <cell r="T153">
            <v>168.33333333333334</v>
          </cell>
          <cell r="U153">
            <v>101</v>
          </cell>
          <cell r="V153">
            <v>0.79036732673267329</v>
          </cell>
          <cell r="W153">
            <v>101</v>
          </cell>
          <cell r="X153">
            <v>40.599999999999994</v>
          </cell>
          <cell r="Y153">
            <v>61.772899999999993</v>
          </cell>
        </row>
        <row r="154">
          <cell r="A154" t="str">
            <v>PPEASMCGL09-4</v>
          </cell>
          <cell r="B154" t="str">
            <v>PPE</v>
          </cell>
          <cell r="C154" t="str">
            <v>A</v>
          </cell>
          <cell r="D154" t="str">
            <v>SM</v>
          </cell>
          <cell r="E154" t="str">
            <v>C</v>
          </cell>
          <cell r="F154" t="str">
            <v>G</v>
          </cell>
          <cell r="G154" t="str">
            <v>L</v>
          </cell>
          <cell r="H154" t="str">
            <v>09</v>
          </cell>
          <cell r="I154" t="str">
            <v>PPANB09</v>
          </cell>
          <cell r="J154" t="str">
            <v>SAINT MARTIN COULEUR - GRANDE ÉCHELLE</v>
          </cell>
          <cell r="K154" t="str">
            <v>ANANBO-SAINT MARTIN -09-L-LÉ</v>
          </cell>
          <cell r="L154" t="str">
            <v xml:space="preserve">SAINT MARTIN </v>
          </cell>
          <cell r="M154" t="str">
            <v>LÉ</v>
          </cell>
          <cell r="N154">
            <v>290</v>
          </cell>
          <cell r="O154">
            <v>70</v>
          </cell>
          <cell r="P154">
            <v>2.0299999999999998</v>
          </cell>
          <cell r="Q154">
            <v>10.43</v>
          </cell>
          <cell r="R154">
            <v>21.172899999999998</v>
          </cell>
          <cell r="S154">
            <v>202</v>
          </cell>
          <cell r="T154">
            <v>168.33333333333334</v>
          </cell>
          <cell r="U154">
            <v>101</v>
          </cell>
          <cell r="V154">
            <v>0.79036732673267329</v>
          </cell>
          <cell r="W154">
            <v>101</v>
          </cell>
          <cell r="X154">
            <v>40.599999999999994</v>
          </cell>
          <cell r="Y154">
            <v>61.772899999999993</v>
          </cell>
        </row>
        <row r="155">
          <cell r="A155" t="str">
            <v>PPEASMCGL09-5</v>
          </cell>
          <cell r="B155" t="str">
            <v>PPE</v>
          </cell>
          <cell r="C155" t="str">
            <v>A</v>
          </cell>
          <cell r="D155" t="str">
            <v>SM</v>
          </cell>
          <cell r="E155" t="str">
            <v>C</v>
          </cell>
          <cell r="F155" t="str">
            <v>G</v>
          </cell>
          <cell r="G155" t="str">
            <v>L</v>
          </cell>
          <cell r="H155" t="str">
            <v>09</v>
          </cell>
          <cell r="I155" t="str">
            <v>PPANB09</v>
          </cell>
          <cell r="J155" t="str">
            <v>SAINT MARTIN COULEUR - GRANDE ÉCHELLE</v>
          </cell>
          <cell r="K155" t="str">
            <v>ANANBO-SAINT MARTIN -09-L-LÉ</v>
          </cell>
          <cell r="L155" t="str">
            <v xml:space="preserve">SAINT MARTIN </v>
          </cell>
          <cell r="M155" t="str">
            <v>LÉ</v>
          </cell>
          <cell r="N155">
            <v>290</v>
          </cell>
          <cell r="O155">
            <v>70</v>
          </cell>
          <cell r="P155">
            <v>2.0299999999999998</v>
          </cell>
          <cell r="Q155">
            <v>10.43</v>
          </cell>
          <cell r="R155">
            <v>21.172899999999998</v>
          </cell>
          <cell r="S155">
            <v>202</v>
          </cell>
          <cell r="T155">
            <v>168.33333333333334</v>
          </cell>
          <cell r="U155">
            <v>101</v>
          </cell>
          <cell r="V155">
            <v>0.79036732673267329</v>
          </cell>
          <cell r="W155">
            <v>101</v>
          </cell>
          <cell r="X155">
            <v>40.599999999999994</v>
          </cell>
          <cell r="Y155">
            <v>61.772899999999993</v>
          </cell>
        </row>
        <row r="156">
          <cell r="A156" t="str">
            <v>PPEASMCGL09-6</v>
          </cell>
          <cell r="B156" t="str">
            <v>PPE</v>
          </cell>
          <cell r="C156" t="str">
            <v>A</v>
          </cell>
          <cell r="D156" t="str">
            <v>SM</v>
          </cell>
          <cell r="E156" t="str">
            <v>C</v>
          </cell>
          <cell r="F156" t="str">
            <v>G</v>
          </cell>
          <cell r="G156" t="str">
            <v>L</v>
          </cell>
          <cell r="H156" t="str">
            <v>09</v>
          </cell>
          <cell r="I156" t="str">
            <v>PPANB09</v>
          </cell>
          <cell r="J156" t="str">
            <v>SAINT MARTIN COULEUR - GRANDE ÉCHELLE</v>
          </cell>
          <cell r="K156" t="str">
            <v>ANANBO-SAINT MARTIN -09-L-LÉ</v>
          </cell>
          <cell r="L156" t="str">
            <v xml:space="preserve">SAINT MARTIN </v>
          </cell>
          <cell r="M156" t="str">
            <v>LÉ</v>
          </cell>
          <cell r="N156">
            <v>290</v>
          </cell>
          <cell r="O156">
            <v>70</v>
          </cell>
          <cell r="P156">
            <v>2.0299999999999998</v>
          </cell>
          <cell r="Q156">
            <v>10.43</v>
          </cell>
          <cell r="R156">
            <v>21.172899999999998</v>
          </cell>
          <cell r="S156">
            <v>202</v>
          </cell>
          <cell r="T156">
            <v>168.33333333333334</v>
          </cell>
          <cell r="U156">
            <v>101</v>
          </cell>
          <cell r="V156">
            <v>0.79036732673267329</v>
          </cell>
          <cell r="W156">
            <v>101</v>
          </cell>
          <cell r="X156">
            <v>40.599999999999994</v>
          </cell>
          <cell r="Y156">
            <v>61.772899999999993</v>
          </cell>
        </row>
        <row r="157">
          <cell r="A157" t="str">
            <v>PPEASMCGL09-7</v>
          </cell>
          <cell r="B157" t="str">
            <v>PPE</v>
          </cell>
          <cell r="C157" t="str">
            <v>A</v>
          </cell>
          <cell r="D157" t="str">
            <v>SM</v>
          </cell>
          <cell r="E157" t="str">
            <v>C</v>
          </cell>
          <cell r="F157" t="str">
            <v>G</v>
          </cell>
          <cell r="G157" t="str">
            <v>L</v>
          </cell>
          <cell r="H157" t="str">
            <v>09</v>
          </cell>
          <cell r="I157" t="str">
            <v>PPANB09</v>
          </cell>
          <cell r="J157" t="str">
            <v>SAINT MARTIN COULEUR - GRANDE ÉCHELLE</v>
          </cell>
          <cell r="K157" t="str">
            <v>ANANBO-SAINT MARTIN -09-L-LÉ</v>
          </cell>
          <cell r="L157" t="str">
            <v xml:space="preserve">SAINT MARTIN </v>
          </cell>
          <cell r="M157" t="str">
            <v>LÉ</v>
          </cell>
          <cell r="N157">
            <v>290</v>
          </cell>
          <cell r="O157">
            <v>70</v>
          </cell>
          <cell r="P157">
            <v>2.0299999999999998</v>
          </cell>
          <cell r="Q157">
            <v>10.43</v>
          </cell>
          <cell r="R157">
            <v>21.172899999999998</v>
          </cell>
          <cell r="S157">
            <v>202</v>
          </cell>
          <cell r="T157">
            <v>168.33333333333334</v>
          </cell>
          <cell r="U157">
            <v>101</v>
          </cell>
          <cell r="V157">
            <v>0.79036732673267329</v>
          </cell>
          <cell r="W157">
            <v>101</v>
          </cell>
          <cell r="X157">
            <v>40.599999999999994</v>
          </cell>
          <cell r="Y157">
            <v>61.772899999999993</v>
          </cell>
        </row>
        <row r="158">
          <cell r="A158" t="str">
            <v>PPEASMCGL09-8</v>
          </cell>
          <cell r="B158" t="str">
            <v>PPE</v>
          </cell>
          <cell r="C158" t="str">
            <v>A</v>
          </cell>
          <cell r="D158" t="str">
            <v>SM</v>
          </cell>
          <cell r="E158" t="str">
            <v>C</v>
          </cell>
          <cell r="F158" t="str">
            <v>G</v>
          </cell>
          <cell r="G158" t="str">
            <v>L</v>
          </cell>
          <cell r="H158" t="str">
            <v>09</v>
          </cell>
          <cell r="I158" t="str">
            <v>PPANB09</v>
          </cell>
          <cell r="J158" t="str">
            <v>SAINT MARTIN COULEUR - GRANDE ÉCHELLE</v>
          </cell>
          <cell r="K158" t="str">
            <v>ANANBO-SAINT MARTIN -09-L-LÉ</v>
          </cell>
          <cell r="L158" t="str">
            <v xml:space="preserve">SAINT MARTIN </v>
          </cell>
          <cell r="M158" t="str">
            <v>LÉ</v>
          </cell>
          <cell r="N158">
            <v>290</v>
          </cell>
          <cell r="O158">
            <v>70</v>
          </cell>
          <cell r="P158">
            <v>2.0299999999999998</v>
          </cell>
          <cell r="Q158">
            <v>10.43</v>
          </cell>
          <cell r="R158">
            <v>21.172899999999998</v>
          </cell>
          <cell r="S158">
            <v>202</v>
          </cell>
          <cell r="T158">
            <v>168.33333333333334</v>
          </cell>
          <cell r="U158">
            <v>101</v>
          </cell>
          <cell r="V158">
            <v>0.79036732673267329</v>
          </cell>
          <cell r="W158">
            <v>101</v>
          </cell>
          <cell r="X158">
            <v>40.599999999999994</v>
          </cell>
          <cell r="Y158">
            <v>61.772899999999993</v>
          </cell>
        </row>
        <row r="159">
          <cell r="A159" t="str">
            <v>PPEACPCPP10</v>
          </cell>
          <cell r="B159" t="str">
            <v>PPE</v>
          </cell>
          <cell r="C159" t="str">
            <v>A</v>
          </cell>
          <cell r="D159" t="str">
            <v>CP</v>
          </cell>
          <cell r="E159" t="str">
            <v>C</v>
          </cell>
          <cell r="F159" t="str">
            <v>P</v>
          </cell>
          <cell r="G159" t="str">
            <v>P</v>
          </cell>
          <cell r="H159" t="str">
            <v>10</v>
          </cell>
          <cell r="I159" t="str">
            <v>PPANB10</v>
          </cell>
          <cell r="J159" t="str">
            <v>CHAO PHRAYA COULEUR - PETITE ÉCHELLE</v>
          </cell>
          <cell r="K159" t="str">
            <v>ANANBO-CHAO PHRAYA-10-P-PANORAMA</v>
          </cell>
          <cell r="L159" t="str">
            <v>CHAO PHRAYA</v>
          </cell>
          <cell r="M159" t="str">
            <v>PANORAMA</v>
          </cell>
          <cell r="N159">
            <v>255</v>
          </cell>
          <cell r="O159">
            <v>490</v>
          </cell>
          <cell r="P159">
            <v>12.494999999999999</v>
          </cell>
          <cell r="Q159">
            <v>10.43</v>
          </cell>
          <cell r="R159">
            <v>130.32284999999999</v>
          </cell>
          <cell r="S159">
            <v>1245</v>
          </cell>
          <cell r="T159">
            <v>1037.5</v>
          </cell>
          <cell r="U159">
            <v>622.5</v>
          </cell>
          <cell r="V159">
            <v>0.79064602409638551</v>
          </cell>
          <cell r="W159">
            <v>622.5</v>
          </cell>
          <cell r="X159">
            <v>249.89999999999998</v>
          </cell>
          <cell r="Y159">
            <v>380.22284999999999</v>
          </cell>
        </row>
        <row r="160">
          <cell r="A160" t="str">
            <v>PPEACPCPL10-1</v>
          </cell>
          <cell r="B160" t="str">
            <v>PPE</v>
          </cell>
          <cell r="C160" t="str">
            <v>A</v>
          </cell>
          <cell r="D160" t="str">
            <v>CP</v>
          </cell>
          <cell r="E160" t="str">
            <v>C</v>
          </cell>
          <cell r="F160" t="str">
            <v>P</v>
          </cell>
          <cell r="G160" t="str">
            <v>L</v>
          </cell>
          <cell r="H160" t="str">
            <v>10</v>
          </cell>
          <cell r="I160" t="str">
            <v>PPANB10</v>
          </cell>
          <cell r="J160" t="str">
            <v>CHAO PHRAYA COULEUR - PETITE ÉCHELLE</v>
          </cell>
          <cell r="K160" t="str">
            <v>ANANBO-CHAO PHRAYA-10-L-LÉ</v>
          </cell>
          <cell r="L160" t="str">
            <v>CHAO PHRAYA</v>
          </cell>
          <cell r="M160" t="str">
            <v>LÉ</v>
          </cell>
          <cell r="N160">
            <v>255</v>
          </cell>
          <cell r="O160">
            <v>70</v>
          </cell>
          <cell r="P160">
            <v>1.7849999999999999</v>
          </cell>
          <cell r="Q160">
            <v>10.43</v>
          </cell>
          <cell r="R160">
            <v>18.617549999999998</v>
          </cell>
          <cell r="S160">
            <v>178</v>
          </cell>
          <cell r="T160">
            <v>148.33333333333334</v>
          </cell>
          <cell r="U160">
            <v>89</v>
          </cell>
          <cell r="V160">
            <v>0.79081404494382024</v>
          </cell>
          <cell r="W160">
            <v>89</v>
          </cell>
          <cell r="X160">
            <v>35.699999999999996</v>
          </cell>
          <cell r="Y160">
            <v>54.317549999999997</v>
          </cell>
        </row>
        <row r="161">
          <cell r="A161" t="str">
            <v>PPEACPCPL10-2</v>
          </cell>
          <cell r="B161" t="str">
            <v>PPE</v>
          </cell>
          <cell r="C161" t="str">
            <v>A</v>
          </cell>
          <cell r="D161" t="str">
            <v>CP</v>
          </cell>
          <cell r="E161" t="str">
            <v>C</v>
          </cell>
          <cell r="F161" t="str">
            <v>P</v>
          </cell>
          <cell r="G161" t="str">
            <v>L</v>
          </cell>
          <cell r="H161" t="str">
            <v>10</v>
          </cell>
          <cell r="I161" t="str">
            <v>PPANB10</v>
          </cell>
          <cell r="J161" t="str">
            <v>CHAO PHRAYA COULEUR - PETITE ÉCHELLE</v>
          </cell>
          <cell r="K161" t="str">
            <v>ANANBO-CHAO PHRAYA-10-L-LÉ</v>
          </cell>
          <cell r="L161" t="str">
            <v>CHAO PHRAYA</v>
          </cell>
          <cell r="M161" t="str">
            <v>LÉ</v>
          </cell>
          <cell r="N161">
            <v>255</v>
          </cell>
          <cell r="O161">
            <v>70</v>
          </cell>
          <cell r="P161">
            <v>1.7849999999999999</v>
          </cell>
          <cell r="Q161">
            <v>10.43</v>
          </cell>
          <cell r="R161">
            <v>18.617549999999998</v>
          </cell>
          <cell r="S161">
            <v>178</v>
          </cell>
          <cell r="T161">
            <v>148.33333333333334</v>
          </cell>
          <cell r="U161">
            <v>89</v>
          </cell>
          <cell r="V161">
            <v>0.79081404494382024</v>
          </cell>
          <cell r="W161">
            <v>89</v>
          </cell>
          <cell r="X161">
            <v>35.699999999999996</v>
          </cell>
          <cell r="Y161">
            <v>54.317549999999997</v>
          </cell>
        </row>
        <row r="162">
          <cell r="A162" t="str">
            <v>PPEACPCPL10-3</v>
          </cell>
          <cell r="B162" t="str">
            <v>PPE</v>
          </cell>
          <cell r="C162" t="str">
            <v>A</v>
          </cell>
          <cell r="D162" t="str">
            <v>CP</v>
          </cell>
          <cell r="E162" t="str">
            <v>C</v>
          </cell>
          <cell r="F162" t="str">
            <v>P</v>
          </cell>
          <cell r="G162" t="str">
            <v>L</v>
          </cell>
          <cell r="H162" t="str">
            <v>10</v>
          </cell>
          <cell r="I162" t="str">
            <v>PPANB10</v>
          </cell>
          <cell r="J162" t="str">
            <v>CHAO PHRAYA COULEUR - PETITE ÉCHELLE</v>
          </cell>
          <cell r="K162" t="str">
            <v>ANANBO-CHAO PHRAYA-10-L-LÉ</v>
          </cell>
          <cell r="L162" t="str">
            <v>CHAO PHRAYA</v>
          </cell>
          <cell r="M162" t="str">
            <v>LÉ</v>
          </cell>
          <cell r="N162">
            <v>255</v>
          </cell>
          <cell r="O162">
            <v>70</v>
          </cell>
          <cell r="P162">
            <v>1.7849999999999999</v>
          </cell>
          <cell r="Q162">
            <v>10.43</v>
          </cell>
          <cell r="R162">
            <v>18.617549999999998</v>
          </cell>
          <cell r="S162">
            <v>178</v>
          </cell>
          <cell r="T162">
            <v>148.33333333333334</v>
          </cell>
          <cell r="U162">
            <v>89</v>
          </cell>
          <cell r="V162">
            <v>0.79081404494382024</v>
          </cell>
          <cell r="W162">
            <v>89</v>
          </cell>
          <cell r="X162">
            <v>35.699999999999996</v>
          </cell>
          <cell r="Y162">
            <v>54.317549999999997</v>
          </cell>
        </row>
        <row r="163">
          <cell r="A163" t="str">
            <v>PPEACPCPL10-4</v>
          </cell>
          <cell r="B163" t="str">
            <v>PPE</v>
          </cell>
          <cell r="C163" t="str">
            <v>A</v>
          </cell>
          <cell r="D163" t="str">
            <v>CP</v>
          </cell>
          <cell r="E163" t="str">
            <v>C</v>
          </cell>
          <cell r="F163" t="str">
            <v>P</v>
          </cell>
          <cell r="G163" t="str">
            <v>L</v>
          </cell>
          <cell r="H163" t="str">
            <v>10</v>
          </cell>
          <cell r="I163" t="str">
            <v>PPANB10</v>
          </cell>
          <cell r="J163" t="str">
            <v>CHAO PHRAYA COULEUR - PETITE ÉCHELLE</v>
          </cell>
          <cell r="K163" t="str">
            <v>ANANBO-CHAO PHRAYA-10-L-LÉ</v>
          </cell>
          <cell r="L163" t="str">
            <v>CHAO PHRAYA</v>
          </cell>
          <cell r="M163" t="str">
            <v>LÉ</v>
          </cell>
          <cell r="N163">
            <v>255</v>
          </cell>
          <cell r="O163">
            <v>70</v>
          </cell>
          <cell r="P163">
            <v>1.7849999999999999</v>
          </cell>
          <cell r="Q163">
            <v>10.43</v>
          </cell>
          <cell r="R163">
            <v>18.617549999999998</v>
          </cell>
          <cell r="S163">
            <v>178</v>
          </cell>
          <cell r="T163">
            <v>148.33333333333334</v>
          </cell>
          <cell r="U163">
            <v>89</v>
          </cell>
          <cell r="V163">
            <v>0.79081404494382024</v>
          </cell>
          <cell r="W163">
            <v>89</v>
          </cell>
          <cell r="X163">
            <v>35.699999999999996</v>
          </cell>
          <cell r="Y163">
            <v>54.317549999999997</v>
          </cell>
        </row>
        <row r="164">
          <cell r="A164" t="str">
            <v>PPEACPCPL10-5</v>
          </cell>
          <cell r="B164" t="str">
            <v>PPE</v>
          </cell>
          <cell r="C164" t="str">
            <v>A</v>
          </cell>
          <cell r="D164" t="str">
            <v>CP</v>
          </cell>
          <cell r="E164" t="str">
            <v>C</v>
          </cell>
          <cell r="F164" t="str">
            <v>P</v>
          </cell>
          <cell r="G164" t="str">
            <v>L</v>
          </cell>
          <cell r="H164" t="str">
            <v>10</v>
          </cell>
          <cell r="I164" t="str">
            <v>PPANB10</v>
          </cell>
          <cell r="J164" t="str">
            <v>CHAO PHRAYA COULEUR - PETITE ÉCHELLE</v>
          </cell>
          <cell r="K164" t="str">
            <v>ANANBO-CHAO PHRAYA-10-L-LÉ</v>
          </cell>
          <cell r="L164" t="str">
            <v>CHAO PHRAYA</v>
          </cell>
          <cell r="M164" t="str">
            <v>LÉ</v>
          </cell>
          <cell r="N164">
            <v>255</v>
          </cell>
          <cell r="O164">
            <v>70</v>
          </cell>
          <cell r="P164">
            <v>1.7849999999999999</v>
          </cell>
          <cell r="Q164">
            <v>10.43</v>
          </cell>
          <cell r="R164">
            <v>18.617549999999998</v>
          </cell>
          <cell r="S164">
            <v>178</v>
          </cell>
          <cell r="T164">
            <v>148.33333333333334</v>
          </cell>
          <cell r="U164">
            <v>89</v>
          </cell>
          <cell r="V164">
            <v>0.79081404494382024</v>
          </cell>
          <cell r="W164">
            <v>89</v>
          </cell>
          <cell r="X164">
            <v>35.699999999999996</v>
          </cell>
          <cell r="Y164">
            <v>54.317549999999997</v>
          </cell>
        </row>
        <row r="165">
          <cell r="A165" t="str">
            <v>PPEACPCPL10-6</v>
          </cell>
          <cell r="B165" t="str">
            <v>PPE</v>
          </cell>
          <cell r="C165" t="str">
            <v>A</v>
          </cell>
          <cell r="D165" t="str">
            <v>CP</v>
          </cell>
          <cell r="E165" t="str">
            <v>C</v>
          </cell>
          <cell r="F165" t="str">
            <v>P</v>
          </cell>
          <cell r="G165" t="str">
            <v>L</v>
          </cell>
          <cell r="H165" t="str">
            <v>10</v>
          </cell>
          <cell r="I165" t="str">
            <v>PPANB10</v>
          </cell>
          <cell r="J165" t="str">
            <v>CHAO PHRAYA COULEUR - PETITE ÉCHELLE</v>
          </cell>
          <cell r="K165" t="str">
            <v>ANANBO-CHAO PHRAYA-10-L-LÉ</v>
          </cell>
          <cell r="L165" t="str">
            <v>CHAO PHRAYA</v>
          </cell>
          <cell r="M165" t="str">
            <v>LÉ</v>
          </cell>
          <cell r="N165">
            <v>255</v>
          </cell>
          <cell r="O165">
            <v>70</v>
          </cell>
          <cell r="P165">
            <v>1.7849999999999999</v>
          </cell>
          <cell r="Q165">
            <v>10.43</v>
          </cell>
          <cell r="R165">
            <v>18.617549999999998</v>
          </cell>
          <cell r="S165">
            <v>178</v>
          </cell>
          <cell r="T165">
            <v>148.33333333333334</v>
          </cell>
          <cell r="U165">
            <v>89</v>
          </cell>
          <cell r="V165">
            <v>0.79081404494382024</v>
          </cell>
          <cell r="W165">
            <v>89</v>
          </cell>
          <cell r="X165">
            <v>35.699999999999996</v>
          </cell>
          <cell r="Y165">
            <v>54.317549999999997</v>
          </cell>
        </row>
        <row r="166">
          <cell r="A166" t="str">
            <v>PPEACPCPL10-7</v>
          </cell>
          <cell r="B166" t="str">
            <v>PPE</v>
          </cell>
          <cell r="C166" t="str">
            <v>A</v>
          </cell>
          <cell r="D166" t="str">
            <v>CP</v>
          </cell>
          <cell r="E166" t="str">
            <v>C</v>
          </cell>
          <cell r="F166" t="str">
            <v>P</v>
          </cell>
          <cell r="G166" t="str">
            <v>L</v>
          </cell>
          <cell r="H166" t="str">
            <v>10</v>
          </cell>
          <cell r="I166" t="str">
            <v>PPANB10</v>
          </cell>
          <cell r="J166" t="str">
            <v>CHAO PHRAYA COULEUR - PETITE ÉCHELLE</v>
          </cell>
          <cell r="K166" t="str">
            <v>ANANBO-CHAO PHRAYA-10-L-LÉ</v>
          </cell>
          <cell r="L166" t="str">
            <v>CHAO PHRAYA</v>
          </cell>
          <cell r="M166" t="str">
            <v>LÉ</v>
          </cell>
          <cell r="N166">
            <v>255</v>
          </cell>
          <cell r="O166">
            <v>70</v>
          </cell>
          <cell r="P166">
            <v>1.7849999999999999</v>
          </cell>
          <cell r="Q166">
            <v>10.43</v>
          </cell>
          <cell r="R166">
            <v>18.617549999999998</v>
          </cell>
          <cell r="S166">
            <v>178</v>
          </cell>
          <cell r="T166">
            <v>148.33333333333334</v>
          </cell>
          <cell r="U166">
            <v>89</v>
          </cell>
          <cell r="V166">
            <v>0.79081404494382024</v>
          </cell>
          <cell r="W166">
            <v>89</v>
          </cell>
          <cell r="X166">
            <v>35.699999999999996</v>
          </cell>
          <cell r="Y166">
            <v>54.317549999999997</v>
          </cell>
        </row>
        <row r="167">
          <cell r="A167" t="str">
            <v>PPEACPCGP10</v>
          </cell>
          <cell r="B167" t="str">
            <v>PPE</v>
          </cell>
          <cell r="C167" t="str">
            <v>A</v>
          </cell>
          <cell r="D167" t="str">
            <v>CP</v>
          </cell>
          <cell r="E167" t="str">
            <v>C</v>
          </cell>
          <cell r="F167" t="str">
            <v>G</v>
          </cell>
          <cell r="G167" t="str">
            <v>P</v>
          </cell>
          <cell r="H167" t="str">
            <v>10</v>
          </cell>
          <cell r="I167" t="str">
            <v>PPANB10</v>
          </cell>
          <cell r="J167" t="str">
            <v>CHAO PHRAYA COULEUR - GRANDE ÉCHELLE</v>
          </cell>
          <cell r="K167" t="str">
            <v>ANANBO-CHAO PHRAYA-10-P-PANORAMA</v>
          </cell>
          <cell r="L167" t="str">
            <v>CHAO PHRAYA</v>
          </cell>
          <cell r="M167" t="str">
            <v>PANORAMA</v>
          </cell>
          <cell r="N167">
            <v>290</v>
          </cell>
          <cell r="O167">
            <v>560</v>
          </cell>
          <cell r="P167">
            <v>16.239999999999998</v>
          </cell>
          <cell r="Q167">
            <v>10.43</v>
          </cell>
          <cell r="R167">
            <v>169.38319999999999</v>
          </cell>
          <cell r="S167">
            <v>1618</v>
          </cell>
          <cell r="T167">
            <v>1348.3333333333335</v>
          </cell>
          <cell r="U167">
            <v>809.00000000000011</v>
          </cell>
          <cell r="V167">
            <v>0.79062645241038321</v>
          </cell>
          <cell r="W167">
            <v>809.00000000000011</v>
          </cell>
          <cell r="X167">
            <v>324.79999999999995</v>
          </cell>
          <cell r="Y167">
            <v>494.18319999999994</v>
          </cell>
        </row>
        <row r="168">
          <cell r="A168" t="str">
            <v>PPEACPCGL10-1</v>
          </cell>
          <cell r="B168" t="str">
            <v>PPE</v>
          </cell>
          <cell r="C168" t="str">
            <v>A</v>
          </cell>
          <cell r="D168" t="str">
            <v>CP</v>
          </cell>
          <cell r="E168" t="str">
            <v>C</v>
          </cell>
          <cell r="F168" t="str">
            <v>G</v>
          </cell>
          <cell r="G168" t="str">
            <v>L</v>
          </cell>
          <cell r="H168" t="str">
            <v>10</v>
          </cell>
          <cell r="I168" t="str">
            <v>PPANB10</v>
          </cell>
          <cell r="J168" t="str">
            <v>CHAO PHRAYA COULEUR - GRANDE ÉCHELLE</v>
          </cell>
          <cell r="K168" t="str">
            <v>ANANBO-CHAO PHRAYA-10-L-LÉ</v>
          </cell>
          <cell r="L168" t="str">
            <v>CHAO PHRAYA</v>
          </cell>
          <cell r="M168" t="str">
            <v>LÉ</v>
          </cell>
          <cell r="N168">
            <v>290</v>
          </cell>
          <cell r="O168">
            <v>70</v>
          </cell>
          <cell r="P168">
            <v>2.0299999999999998</v>
          </cell>
          <cell r="Q168">
            <v>10.43</v>
          </cell>
          <cell r="R168">
            <v>21.172899999999998</v>
          </cell>
          <cell r="S168">
            <v>202</v>
          </cell>
          <cell r="T168">
            <v>168.33333333333334</v>
          </cell>
          <cell r="U168">
            <v>101</v>
          </cell>
          <cell r="V168">
            <v>0.79036732673267329</v>
          </cell>
          <cell r="W168">
            <v>101</v>
          </cell>
          <cell r="X168">
            <v>40.599999999999994</v>
          </cell>
          <cell r="Y168">
            <v>61.772899999999993</v>
          </cell>
        </row>
        <row r="169">
          <cell r="A169" t="str">
            <v>PPEACPCGL10-2</v>
          </cell>
          <cell r="B169" t="str">
            <v>PPE</v>
          </cell>
          <cell r="C169" t="str">
            <v>A</v>
          </cell>
          <cell r="D169" t="str">
            <v>CP</v>
          </cell>
          <cell r="E169" t="str">
            <v>C</v>
          </cell>
          <cell r="F169" t="str">
            <v>G</v>
          </cell>
          <cell r="G169" t="str">
            <v>L</v>
          </cell>
          <cell r="H169" t="str">
            <v>10</v>
          </cell>
          <cell r="I169" t="str">
            <v>PPANB10</v>
          </cell>
          <cell r="J169" t="str">
            <v>CHAO PHRAYA COULEUR - GRANDE ÉCHELLE</v>
          </cell>
          <cell r="K169" t="str">
            <v>ANANBO-CHAO PHRAYA-10-L-LÉ</v>
          </cell>
          <cell r="L169" t="str">
            <v>CHAO PHRAYA</v>
          </cell>
          <cell r="M169" t="str">
            <v>LÉ</v>
          </cell>
          <cell r="N169">
            <v>290</v>
          </cell>
          <cell r="O169">
            <v>70</v>
          </cell>
          <cell r="P169">
            <v>2.0299999999999998</v>
          </cell>
          <cell r="Q169">
            <v>10.43</v>
          </cell>
          <cell r="R169">
            <v>21.172899999999998</v>
          </cell>
          <cell r="S169">
            <v>202</v>
          </cell>
          <cell r="T169">
            <v>168.33333333333334</v>
          </cell>
          <cell r="U169">
            <v>101</v>
          </cell>
          <cell r="V169">
            <v>0.79036732673267329</v>
          </cell>
          <cell r="W169">
            <v>101</v>
          </cell>
          <cell r="X169">
            <v>40.599999999999994</v>
          </cell>
          <cell r="Y169">
            <v>61.772899999999993</v>
          </cell>
        </row>
        <row r="170">
          <cell r="A170" t="str">
            <v>PPEACPCGL10-3</v>
          </cell>
          <cell r="B170" t="str">
            <v>PPE</v>
          </cell>
          <cell r="C170" t="str">
            <v>A</v>
          </cell>
          <cell r="D170" t="str">
            <v>CP</v>
          </cell>
          <cell r="E170" t="str">
            <v>C</v>
          </cell>
          <cell r="F170" t="str">
            <v>G</v>
          </cell>
          <cell r="G170" t="str">
            <v>L</v>
          </cell>
          <cell r="H170" t="str">
            <v>10</v>
          </cell>
          <cell r="I170" t="str">
            <v>PPANB10</v>
          </cell>
          <cell r="J170" t="str">
            <v>CHAO PHRAYA COULEUR - GRANDE ÉCHELLE</v>
          </cell>
          <cell r="K170" t="str">
            <v>ANANBO-CHAO PHRAYA-10-L-LÉ</v>
          </cell>
          <cell r="L170" t="str">
            <v>CHAO PHRAYA</v>
          </cell>
          <cell r="M170" t="str">
            <v>LÉ</v>
          </cell>
          <cell r="N170">
            <v>290</v>
          </cell>
          <cell r="O170">
            <v>70</v>
          </cell>
          <cell r="P170">
            <v>2.0299999999999998</v>
          </cell>
          <cell r="Q170">
            <v>10.43</v>
          </cell>
          <cell r="R170">
            <v>21.172899999999998</v>
          </cell>
          <cell r="S170">
            <v>202</v>
          </cell>
          <cell r="T170">
            <v>168.33333333333334</v>
          </cell>
          <cell r="U170">
            <v>101</v>
          </cell>
          <cell r="V170">
            <v>0.79036732673267329</v>
          </cell>
          <cell r="W170">
            <v>101</v>
          </cell>
          <cell r="X170">
            <v>40.599999999999994</v>
          </cell>
          <cell r="Y170">
            <v>61.772899999999993</v>
          </cell>
        </row>
        <row r="171">
          <cell r="A171" t="str">
            <v>PPEACPCGL10-4</v>
          </cell>
          <cell r="B171" t="str">
            <v>PPE</v>
          </cell>
          <cell r="C171" t="str">
            <v>A</v>
          </cell>
          <cell r="D171" t="str">
            <v>CP</v>
          </cell>
          <cell r="E171" t="str">
            <v>C</v>
          </cell>
          <cell r="F171" t="str">
            <v>G</v>
          </cell>
          <cell r="G171" t="str">
            <v>L</v>
          </cell>
          <cell r="H171" t="str">
            <v>10</v>
          </cell>
          <cell r="I171" t="str">
            <v>PPANB10</v>
          </cell>
          <cell r="J171" t="str">
            <v>CHAO PHRAYA COULEUR - GRANDE ÉCHELLE</v>
          </cell>
          <cell r="K171" t="str">
            <v>ANANBO-CHAO PHRAYA-10-L-LÉ</v>
          </cell>
          <cell r="L171" t="str">
            <v>CHAO PHRAYA</v>
          </cell>
          <cell r="M171" t="str">
            <v>LÉ</v>
          </cell>
          <cell r="N171">
            <v>290</v>
          </cell>
          <cell r="O171">
            <v>70</v>
          </cell>
          <cell r="P171">
            <v>2.0299999999999998</v>
          </cell>
          <cell r="Q171">
            <v>10.43</v>
          </cell>
          <cell r="R171">
            <v>21.172899999999998</v>
          </cell>
          <cell r="S171">
            <v>202</v>
          </cell>
          <cell r="T171">
            <v>168.33333333333334</v>
          </cell>
          <cell r="U171">
            <v>101</v>
          </cell>
          <cell r="V171">
            <v>0.79036732673267329</v>
          </cell>
          <cell r="W171">
            <v>101</v>
          </cell>
          <cell r="X171">
            <v>40.599999999999994</v>
          </cell>
          <cell r="Y171">
            <v>61.772899999999993</v>
          </cell>
        </row>
        <row r="172">
          <cell r="A172" t="str">
            <v>PPEACPCGL10-5</v>
          </cell>
          <cell r="B172" t="str">
            <v>PPE</v>
          </cell>
          <cell r="C172" t="str">
            <v>A</v>
          </cell>
          <cell r="D172" t="str">
            <v>CP</v>
          </cell>
          <cell r="E172" t="str">
            <v>C</v>
          </cell>
          <cell r="F172" t="str">
            <v>G</v>
          </cell>
          <cell r="G172" t="str">
            <v>L</v>
          </cell>
          <cell r="H172" t="str">
            <v>10</v>
          </cell>
          <cell r="I172" t="str">
            <v>PPANB10</v>
          </cell>
          <cell r="J172" t="str">
            <v>CHAO PHRAYA COULEUR - GRANDE ÉCHELLE</v>
          </cell>
          <cell r="K172" t="str">
            <v>ANANBO-CHAO PHRAYA-10-L-LÉ</v>
          </cell>
          <cell r="L172" t="str">
            <v>CHAO PHRAYA</v>
          </cell>
          <cell r="M172" t="str">
            <v>LÉ</v>
          </cell>
          <cell r="N172">
            <v>290</v>
          </cell>
          <cell r="O172">
            <v>70</v>
          </cell>
          <cell r="P172">
            <v>2.0299999999999998</v>
          </cell>
          <cell r="Q172">
            <v>10.43</v>
          </cell>
          <cell r="R172">
            <v>21.172899999999998</v>
          </cell>
          <cell r="S172">
            <v>202</v>
          </cell>
          <cell r="T172">
            <v>168.33333333333334</v>
          </cell>
          <cell r="U172">
            <v>101</v>
          </cell>
          <cell r="V172">
            <v>0.79036732673267329</v>
          </cell>
          <cell r="W172">
            <v>101</v>
          </cell>
          <cell r="X172">
            <v>40.599999999999994</v>
          </cell>
          <cell r="Y172">
            <v>61.772899999999993</v>
          </cell>
        </row>
        <row r="173">
          <cell r="A173" t="str">
            <v>PPEACPCGL10-6</v>
          </cell>
          <cell r="B173" t="str">
            <v>PPE</v>
          </cell>
          <cell r="C173" t="str">
            <v>A</v>
          </cell>
          <cell r="D173" t="str">
            <v>CP</v>
          </cell>
          <cell r="E173" t="str">
            <v>C</v>
          </cell>
          <cell r="F173" t="str">
            <v>G</v>
          </cell>
          <cell r="G173" t="str">
            <v>L</v>
          </cell>
          <cell r="H173" t="str">
            <v>10</v>
          </cell>
          <cell r="I173" t="str">
            <v>PPANB10</v>
          </cell>
          <cell r="J173" t="str">
            <v>CHAO PHRAYA COULEUR - GRANDE ÉCHELLE</v>
          </cell>
          <cell r="K173" t="str">
            <v>ANANBO-CHAO PHRAYA-10-L-LÉ</v>
          </cell>
          <cell r="L173" t="str">
            <v>CHAO PHRAYA</v>
          </cell>
          <cell r="M173" t="str">
            <v>LÉ</v>
          </cell>
          <cell r="N173">
            <v>290</v>
          </cell>
          <cell r="O173">
            <v>70</v>
          </cell>
          <cell r="P173">
            <v>2.0299999999999998</v>
          </cell>
          <cell r="Q173">
            <v>10.43</v>
          </cell>
          <cell r="R173">
            <v>21.172899999999998</v>
          </cell>
          <cell r="S173">
            <v>202</v>
          </cell>
          <cell r="T173">
            <v>168.33333333333334</v>
          </cell>
          <cell r="U173">
            <v>101</v>
          </cell>
          <cell r="V173">
            <v>0.79036732673267329</v>
          </cell>
          <cell r="W173">
            <v>101</v>
          </cell>
          <cell r="X173">
            <v>40.599999999999994</v>
          </cell>
          <cell r="Y173">
            <v>61.772899999999993</v>
          </cell>
        </row>
        <row r="174">
          <cell r="A174" t="str">
            <v>PPEACPCGL10-7</v>
          </cell>
          <cell r="B174" t="str">
            <v>PPE</v>
          </cell>
          <cell r="C174" t="str">
            <v>A</v>
          </cell>
          <cell r="D174" t="str">
            <v>CP</v>
          </cell>
          <cell r="E174" t="str">
            <v>C</v>
          </cell>
          <cell r="F174" t="str">
            <v>G</v>
          </cell>
          <cell r="G174" t="str">
            <v>L</v>
          </cell>
          <cell r="H174" t="str">
            <v>10</v>
          </cell>
          <cell r="I174" t="str">
            <v>PPANB10</v>
          </cell>
          <cell r="J174" t="str">
            <v>CHAO PHRAYA COULEUR - GRANDE ÉCHELLE</v>
          </cell>
          <cell r="K174" t="str">
            <v>ANANBO-CHAO PHRAYA-10-L-LÉ</v>
          </cell>
          <cell r="L174" t="str">
            <v>CHAO PHRAYA</v>
          </cell>
          <cell r="M174" t="str">
            <v>LÉ</v>
          </cell>
          <cell r="N174">
            <v>290</v>
          </cell>
          <cell r="O174">
            <v>70</v>
          </cell>
          <cell r="P174">
            <v>2.0299999999999998</v>
          </cell>
          <cell r="Q174">
            <v>10.43</v>
          </cell>
          <cell r="R174">
            <v>21.172899999999998</v>
          </cell>
          <cell r="S174">
            <v>202</v>
          </cell>
          <cell r="T174">
            <v>168.33333333333334</v>
          </cell>
          <cell r="U174">
            <v>101</v>
          </cell>
          <cell r="V174">
            <v>0.79036732673267329</v>
          </cell>
          <cell r="W174">
            <v>101</v>
          </cell>
          <cell r="X174">
            <v>40.599999999999994</v>
          </cell>
          <cell r="Y174">
            <v>61.772899999999993</v>
          </cell>
        </row>
        <row r="175">
          <cell r="A175" t="str">
            <v>PPEACPCGL10-8</v>
          </cell>
          <cell r="B175" t="str">
            <v>PPE</v>
          </cell>
          <cell r="C175" t="str">
            <v>A</v>
          </cell>
          <cell r="D175" t="str">
            <v>CP</v>
          </cell>
          <cell r="E175" t="str">
            <v>C</v>
          </cell>
          <cell r="F175" t="str">
            <v>G</v>
          </cell>
          <cell r="G175" t="str">
            <v>L</v>
          </cell>
          <cell r="H175" t="str">
            <v>10</v>
          </cell>
          <cell r="I175" t="str">
            <v>PPANB10</v>
          </cell>
          <cell r="J175" t="str">
            <v>CHAO PHRAYA COULEUR - GRANDE ÉCHELLE</v>
          </cell>
          <cell r="K175" t="str">
            <v>ANANBO-CHAO PHRAYA-10-L-LÉ</v>
          </cell>
          <cell r="L175" t="str">
            <v>CHAO PHRAYA</v>
          </cell>
          <cell r="M175" t="str">
            <v>LÉ</v>
          </cell>
          <cell r="N175">
            <v>290</v>
          </cell>
          <cell r="O175">
            <v>70</v>
          </cell>
          <cell r="P175">
            <v>2.0299999999999998</v>
          </cell>
          <cell r="Q175">
            <v>10.43</v>
          </cell>
          <cell r="R175">
            <v>21.172899999999998</v>
          </cell>
          <cell r="S175">
            <v>202</v>
          </cell>
          <cell r="T175">
            <v>168.33333333333334</v>
          </cell>
          <cell r="U175">
            <v>101</v>
          </cell>
          <cell r="V175">
            <v>0.79036732673267329</v>
          </cell>
          <cell r="W175">
            <v>101</v>
          </cell>
          <cell r="X175">
            <v>40.599999999999994</v>
          </cell>
          <cell r="Y175">
            <v>61.772899999999993</v>
          </cell>
        </row>
        <row r="176">
          <cell r="A176" t="str">
            <v>PPEATGPP11</v>
          </cell>
          <cell r="B176" t="str">
            <v>PPE</v>
          </cell>
          <cell r="C176" t="str">
            <v>A</v>
          </cell>
          <cell r="D176" t="str">
            <v>T</v>
          </cell>
          <cell r="E176" t="str">
            <v>G</v>
          </cell>
          <cell r="F176" t="str">
            <v>P</v>
          </cell>
          <cell r="G176" t="str">
            <v>P</v>
          </cell>
          <cell r="H176" t="str">
            <v>11</v>
          </cell>
          <cell r="I176" t="str">
            <v>PPANB11</v>
          </cell>
          <cell r="J176" t="str">
            <v>TANA GRISAILLE -PETITE ÉCHELLE</v>
          </cell>
          <cell r="K176" t="str">
            <v>ANANBO-TANA-11-P-PANORAMA</v>
          </cell>
          <cell r="L176" t="str">
            <v>TANA</v>
          </cell>
          <cell r="M176" t="str">
            <v>PANORAMA</v>
          </cell>
          <cell r="N176">
            <v>255</v>
          </cell>
          <cell r="O176">
            <v>490</v>
          </cell>
          <cell r="P176">
            <v>12.494999999999999</v>
          </cell>
          <cell r="Q176">
            <v>10.43</v>
          </cell>
          <cell r="R176">
            <v>130.32284999999999</v>
          </cell>
          <cell r="S176">
            <v>1245</v>
          </cell>
          <cell r="T176">
            <v>1037.5</v>
          </cell>
          <cell r="U176">
            <v>622.5</v>
          </cell>
          <cell r="V176">
            <v>0.79064602409638551</v>
          </cell>
          <cell r="W176">
            <v>622.5</v>
          </cell>
          <cell r="X176">
            <v>249.89999999999998</v>
          </cell>
          <cell r="Y176">
            <v>380.22284999999999</v>
          </cell>
        </row>
        <row r="177">
          <cell r="A177" t="str">
            <v>PPEATGPL11-1</v>
          </cell>
          <cell r="B177" t="str">
            <v>PPE</v>
          </cell>
          <cell r="C177" t="str">
            <v>A</v>
          </cell>
          <cell r="D177" t="str">
            <v>T</v>
          </cell>
          <cell r="E177" t="str">
            <v>G</v>
          </cell>
          <cell r="F177" t="str">
            <v>P</v>
          </cell>
          <cell r="G177" t="str">
            <v>L</v>
          </cell>
          <cell r="H177" t="str">
            <v>11</v>
          </cell>
          <cell r="I177" t="str">
            <v>PPANB11</v>
          </cell>
          <cell r="J177" t="str">
            <v>TANA GRISAILLE -PETITE ÉCHELLE</v>
          </cell>
          <cell r="K177" t="str">
            <v>ANANBO-TANA-11-L-LÉ</v>
          </cell>
          <cell r="L177" t="str">
            <v>TANA</v>
          </cell>
          <cell r="M177" t="str">
            <v>LÉ</v>
          </cell>
          <cell r="N177">
            <v>255</v>
          </cell>
          <cell r="O177">
            <v>70</v>
          </cell>
          <cell r="P177">
            <v>1.7849999999999999</v>
          </cell>
          <cell r="Q177">
            <v>10.43</v>
          </cell>
          <cell r="R177">
            <v>18.617549999999998</v>
          </cell>
          <cell r="S177">
            <v>178</v>
          </cell>
          <cell r="T177">
            <v>148.33333333333334</v>
          </cell>
          <cell r="U177">
            <v>89</v>
          </cell>
          <cell r="V177">
            <v>0.79081404494382024</v>
          </cell>
          <cell r="W177">
            <v>89</v>
          </cell>
          <cell r="X177">
            <v>35.699999999999996</v>
          </cell>
          <cell r="Y177">
            <v>54.317549999999997</v>
          </cell>
        </row>
        <row r="178">
          <cell r="A178" t="str">
            <v>PPEATGPL11-2</v>
          </cell>
          <cell r="B178" t="str">
            <v>PPE</v>
          </cell>
          <cell r="C178" t="str">
            <v>A</v>
          </cell>
          <cell r="D178" t="str">
            <v>T</v>
          </cell>
          <cell r="E178" t="str">
            <v>G</v>
          </cell>
          <cell r="F178" t="str">
            <v>P</v>
          </cell>
          <cell r="G178" t="str">
            <v>L</v>
          </cell>
          <cell r="H178" t="str">
            <v>11</v>
          </cell>
          <cell r="I178" t="str">
            <v>PPANB11</v>
          </cell>
          <cell r="J178" t="str">
            <v>TANA GRISAILLE -PETITE ÉCHELLE</v>
          </cell>
          <cell r="K178" t="str">
            <v>ANANBO-TANA-11-L-LÉ</v>
          </cell>
          <cell r="L178" t="str">
            <v>TANA</v>
          </cell>
          <cell r="M178" t="str">
            <v>LÉ</v>
          </cell>
          <cell r="N178">
            <v>255</v>
          </cell>
          <cell r="O178">
            <v>70</v>
          </cell>
          <cell r="P178">
            <v>1.7849999999999999</v>
          </cell>
          <cell r="Q178">
            <v>10.43</v>
          </cell>
          <cell r="R178">
            <v>18.617549999999998</v>
          </cell>
          <cell r="S178">
            <v>178</v>
          </cell>
          <cell r="T178">
            <v>148.33333333333334</v>
          </cell>
          <cell r="U178">
            <v>89</v>
          </cell>
          <cell r="V178">
            <v>0.79081404494382024</v>
          </cell>
          <cell r="W178">
            <v>89</v>
          </cell>
          <cell r="X178">
            <v>35.699999999999996</v>
          </cell>
          <cell r="Y178">
            <v>54.317549999999997</v>
          </cell>
        </row>
        <row r="179">
          <cell r="A179" t="str">
            <v>PPEATGPL11-3</v>
          </cell>
          <cell r="B179" t="str">
            <v>PPE</v>
          </cell>
          <cell r="C179" t="str">
            <v>A</v>
          </cell>
          <cell r="D179" t="str">
            <v>T</v>
          </cell>
          <cell r="E179" t="str">
            <v>G</v>
          </cell>
          <cell r="F179" t="str">
            <v>P</v>
          </cell>
          <cell r="G179" t="str">
            <v>L</v>
          </cell>
          <cell r="H179" t="str">
            <v>11</v>
          </cell>
          <cell r="I179" t="str">
            <v>PPANB11</v>
          </cell>
          <cell r="J179" t="str">
            <v>TANA GRISAILLE -PETITE ÉCHELLE</v>
          </cell>
          <cell r="K179" t="str">
            <v>ANANBO-TANA-11-L-LÉ</v>
          </cell>
          <cell r="L179" t="str">
            <v>TANA</v>
          </cell>
          <cell r="M179" t="str">
            <v>LÉ</v>
          </cell>
          <cell r="N179">
            <v>255</v>
          </cell>
          <cell r="O179">
            <v>70</v>
          </cell>
          <cell r="P179">
            <v>1.7849999999999999</v>
          </cell>
          <cell r="Q179">
            <v>10.43</v>
          </cell>
          <cell r="R179">
            <v>18.617549999999998</v>
          </cell>
          <cell r="S179">
            <v>178</v>
          </cell>
          <cell r="T179">
            <v>148.33333333333334</v>
          </cell>
          <cell r="U179">
            <v>89</v>
          </cell>
          <cell r="V179">
            <v>0.79081404494382024</v>
          </cell>
          <cell r="W179">
            <v>89</v>
          </cell>
          <cell r="X179">
            <v>35.699999999999996</v>
          </cell>
          <cell r="Y179">
            <v>54.317549999999997</v>
          </cell>
        </row>
        <row r="180">
          <cell r="A180" t="str">
            <v>PPEATGPL11-4</v>
          </cell>
          <cell r="B180" t="str">
            <v>PPE</v>
          </cell>
          <cell r="C180" t="str">
            <v>A</v>
          </cell>
          <cell r="D180" t="str">
            <v>T</v>
          </cell>
          <cell r="E180" t="str">
            <v>G</v>
          </cell>
          <cell r="F180" t="str">
            <v>P</v>
          </cell>
          <cell r="G180" t="str">
            <v>L</v>
          </cell>
          <cell r="H180" t="str">
            <v>11</v>
          </cell>
          <cell r="I180" t="str">
            <v>PPANB11</v>
          </cell>
          <cell r="J180" t="str">
            <v>TANA GRISAILLE -PETITE ÉCHELLE</v>
          </cell>
          <cell r="K180" t="str">
            <v>ANANBO-TANA-11-L-LÉ</v>
          </cell>
          <cell r="L180" t="str">
            <v>TANA</v>
          </cell>
          <cell r="M180" t="str">
            <v>LÉ</v>
          </cell>
          <cell r="N180">
            <v>255</v>
          </cell>
          <cell r="O180">
            <v>70</v>
          </cell>
          <cell r="P180">
            <v>1.7849999999999999</v>
          </cell>
          <cell r="Q180">
            <v>10.43</v>
          </cell>
          <cell r="R180">
            <v>18.617549999999998</v>
          </cell>
          <cell r="S180">
            <v>178</v>
          </cell>
          <cell r="T180">
            <v>148.33333333333334</v>
          </cell>
          <cell r="U180">
            <v>89</v>
          </cell>
          <cell r="V180">
            <v>0.79081404494382024</v>
          </cell>
          <cell r="W180">
            <v>89</v>
          </cell>
          <cell r="X180">
            <v>35.699999999999996</v>
          </cell>
          <cell r="Y180">
            <v>54.317549999999997</v>
          </cell>
        </row>
        <row r="181">
          <cell r="A181" t="str">
            <v>PPEATGPL11-5</v>
          </cell>
          <cell r="B181" t="str">
            <v>PPE</v>
          </cell>
          <cell r="C181" t="str">
            <v>A</v>
          </cell>
          <cell r="D181" t="str">
            <v>T</v>
          </cell>
          <cell r="E181" t="str">
            <v>G</v>
          </cell>
          <cell r="F181" t="str">
            <v>P</v>
          </cell>
          <cell r="G181" t="str">
            <v>L</v>
          </cell>
          <cell r="H181" t="str">
            <v>11</v>
          </cell>
          <cell r="I181" t="str">
            <v>PPANB11</v>
          </cell>
          <cell r="J181" t="str">
            <v>TANA GRISAILLE -PETITE ÉCHELLE</v>
          </cell>
          <cell r="K181" t="str">
            <v>ANANBO-TANA-11-L-LÉ</v>
          </cell>
          <cell r="L181" t="str">
            <v>TANA</v>
          </cell>
          <cell r="M181" t="str">
            <v>LÉ</v>
          </cell>
          <cell r="N181">
            <v>255</v>
          </cell>
          <cell r="O181">
            <v>70</v>
          </cell>
          <cell r="P181">
            <v>1.7849999999999999</v>
          </cell>
          <cell r="Q181">
            <v>10.43</v>
          </cell>
          <cell r="R181">
            <v>18.617549999999998</v>
          </cell>
          <cell r="S181">
            <v>178</v>
          </cell>
          <cell r="T181">
            <v>148.33333333333334</v>
          </cell>
          <cell r="U181">
            <v>89</v>
          </cell>
          <cell r="V181">
            <v>0.79081404494382024</v>
          </cell>
          <cell r="W181">
            <v>89</v>
          </cell>
          <cell r="X181">
            <v>35.699999999999996</v>
          </cell>
          <cell r="Y181">
            <v>54.317549999999997</v>
          </cell>
        </row>
        <row r="182">
          <cell r="A182" t="str">
            <v>PPEATGPL11-6</v>
          </cell>
          <cell r="B182" t="str">
            <v>PPE</v>
          </cell>
          <cell r="C182" t="str">
            <v>A</v>
          </cell>
          <cell r="D182" t="str">
            <v>T</v>
          </cell>
          <cell r="E182" t="str">
            <v>G</v>
          </cell>
          <cell r="F182" t="str">
            <v>P</v>
          </cell>
          <cell r="G182" t="str">
            <v>L</v>
          </cell>
          <cell r="H182" t="str">
            <v>11</v>
          </cell>
          <cell r="I182" t="str">
            <v>PPANB11</v>
          </cell>
          <cell r="J182" t="str">
            <v>TANA GRISAILLE -PETITE ÉCHELLE</v>
          </cell>
          <cell r="K182" t="str">
            <v>ANANBO-TANA-11-L-LÉ</v>
          </cell>
          <cell r="L182" t="str">
            <v>TANA</v>
          </cell>
          <cell r="M182" t="str">
            <v>LÉ</v>
          </cell>
          <cell r="N182">
            <v>255</v>
          </cell>
          <cell r="O182">
            <v>70</v>
          </cell>
          <cell r="P182">
            <v>1.7849999999999999</v>
          </cell>
          <cell r="Q182">
            <v>10.43</v>
          </cell>
          <cell r="R182">
            <v>18.617549999999998</v>
          </cell>
          <cell r="S182">
            <v>178</v>
          </cell>
          <cell r="T182">
            <v>148.33333333333334</v>
          </cell>
          <cell r="U182">
            <v>89</v>
          </cell>
          <cell r="V182">
            <v>0.79081404494382024</v>
          </cell>
          <cell r="W182">
            <v>89</v>
          </cell>
          <cell r="X182">
            <v>35.699999999999996</v>
          </cell>
          <cell r="Y182">
            <v>54.317549999999997</v>
          </cell>
        </row>
        <row r="183">
          <cell r="A183" t="str">
            <v>PPEATGPL11-7</v>
          </cell>
          <cell r="B183" t="str">
            <v>PPE</v>
          </cell>
          <cell r="C183" t="str">
            <v>A</v>
          </cell>
          <cell r="D183" t="str">
            <v>T</v>
          </cell>
          <cell r="E183" t="str">
            <v>G</v>
          </cell>
          <cell r="F183" t="str">
            <v>P</v>
          </cell>
          <cell r="G183" t="str">
            <v>L</v>
          </cell>
          <cell r="H183" t="str">
            <v>11</v>
          </cell>
          <cell r="I183" t="str">
            <v>PPANB11</v>
          </cell>
          <cell r="J183" t="str">
            <v>TANA GRISAILLE -PETITE ÉCHELLE</v>
          </cell>
          <cell r="K183" t="str">
            <v>ANANBO-TANA-11-L-LÉ</v>
          </cell>
          <cell r="L183" t="str">
            <v>TANA</v>
          </cell>
          <cell r="M183" t="str">
            <v>LÉ</v>
          </cell>
          <cell r="N183">
            <v>255</v>
          </cell>
          <cell r="O183">
            <v>70</v>
          </cell>
          <cell r="P183">
            <v>1.7849999999999999</v>
          </cell>
          <cell r="Q183">
            <v>10.43</v>
          </cell>
          <cell r="R183">
            <v>18.617549999999998</v>
          </cell>
          <cell r="S183">
            <v>178</v>
          </cell>
          <cell r="T183">
            <v>148.33333333333334</v>
          </cell>
          <cell r="U183">
            <v>89</v>
          </cell>
          <cell r="V183">
            <v>0.79081404494382024</v>
          </cell>
          <cell r="W183">
            <v>89</v>
          </cell>
          <cell r="X183">
            <v>35.699999999999996</v>
          </cell>
          <cell r="Y183">
            <v>54.317549999999997</v>
          </cell>
        </row>
        <row r="184">
          <cell r="A184" t="str">
            <v>PPEATGGP11</v>
          </cell>
          <cell r="B184" t="str">
            <v>PPE</v>
          </cell>
          <cell r="C184" t="str">
            <v>A</v>
          </cell>
          <cell r="D184" t="str">
            <v>T</v>
          </cell>
          <cell r="E184" t="str">
            <v>G</v>
          </cell>
          <cell r="F184" t="str">
            <v>G</v>
          </cell>
          <cell r="G184" t="str">
            <v>P</v>
          </cell>
          <cell r="H184" t="str">
            <v>11</v>
          </cell>
          <cell r="I184" t="str">
            <v>PPANB11</v>
          </cell>
          <cell r="J184" t="str">
            <v>TANA GRISAILLE -GRANDE ÉCHELLE</v>
          </cell>
          <cell r="K184" t="str">
            <v>ANANBO-TANA-11-P-PANORAMA</v>
          </cell>
          <cell r="L184" t="str">
            <v>TANA</v>
          </cell>
          <cell r="M184" t="str">
            <v>PANORAMA</v>
          </cell>
          <cell r="N184">
            <v>290</v>
          </cell>
          <cell r="O184">
            <v>560</v>
          </cell>
          <cell r="P184">
            <v>16.239999999999998</v>
          </cell>
          <cell r="Q184">
            <v>10.43</v>
          </cell>
          <cell r="R184">
            <v>169.38319999999999</v>
          </cell>
          <cell r="S184">
            <v>1618</v>
          </cell>
          <cell r="T184">
            <v>1348.3333333333335</v>
          </cell>
          <cell r="U184">
            <v>809.00000000000011</v>
          </cell>
          <cell r="V184">
            <v>0.79062645241038321</v>
          </cell>
          <cell r="W184">
            <v>809.00000000000011</v>
          </cell>
          <cell r="X184">
            <v>324.79999999999995</v>
          </cell>
          <cell r="Y184">
            <v>494.18319999999994</v>
          </cell>
        </row>
        <row r="185">
          <cell r="A185" t="str">
            <v>PPEATGGL11-1</v>
          </cell>
          <cell r="B185" t="str">
            <v>PPE</v>
          </cell>
          <cell r="C185" t="str">
            <v>A</v>
          </cell>
          <cell r="D185" t="str">
            <v>T</v>
          </cell>
          <cell r="E185" t="str">
            <v>G</v>
          </cell>
          <cell r="F185" t="str">
            <v>G</v>
          </cell>
          <cell r="G185" t="str">
            <v>L</v>
          </cell>
          <cell r="H185" t="str">
            <v>11</v>
          </cell>
          <cell r="I185" t="str">
            <v>PPANB11</v>
          </cell>
          <cell r="J185" t="str">
            <v>TANA GRISAILLE -GRANDE ÉCHELLE</v>
          </cell>
          <cell r="K185" t="str">
            <v>ANANBO-TANA-11-L-LÉ</v>
          </cell>
          <cell r="L185" t="str">
            <v>TANA</v>
          </cell>
          <cell r="M185" t="str">
            <v>LÉ</v>
          </cell>
          <cell r="N185">
            <v>290</v>
          </cell>
          <cell r="O185">
            <v>70</v>
          </cell>
          <cell r="P185">
            <v>2.0299999999999998</v>
          </cell>
          <cell r="Q185">
            <v>10.43</v>
          </cell>
          <cell r="R185">
            <v>21.172899999999998</v>
          </cell>
          <cell r="S185">
            <v>202</v>
          </cell>
          <cell r="T185">
            <v>168.33333333333334</v>
          </cell>
          <cell r="U185">
            <v>101</v>
          </cell>
          <cell r="V185">
            <v>0.79036732673267329</v>
          </cell>
          <cell r="W185">
            <v>101</v>
          </cell>
          <cell r="X185">
            <v>40.599999999999994</v>
          </cell>
          <cell r="Y185">
            <v>61.772899999999993</v>
          </cell>
        </row>
        <row r="186">
          <cell r="A186" t="str">
            <v>PPEATGGL11-2</v>
          </cell>
          <cell r="B186" t="str">
            <v>PPE</v>
          </cell>
          <cell r="C186" t="str">
            <v>A</v>
          </cell>
          <cell r="D186" t="str">
            <v>T</v>
          </cell>
          <cell r="E186" t="str">
            <v>G</v>
          </cell>
          <cell r="F186" t="str">
            <v>G</v>
          </cell>
          <cell r="G186" t="str">
            <v>L</v>
          </cell>
          <cell r="H186" t="str">
            <v>11</v>
          </cell>
          <cell r="I186" t="str">
            <v>PPANB11</v>
          </cell>
          <cell r="J186" t="str">
            <v>TANA GRISAILLE -GRANDE ÉCHELLE</v>
          </cell>
          <cell r="K186" t="str">
            <v>ANANBO-TANA-11-L-LÉ</v>
          </cell>
          <cell r="L186" t="str">
            <v>TANA</v>
          </cell>
          <cell r="M186" t="str">
            <v>LÉ</v>
          </cell>
          <cell r="N186">
            <v>290</v>
          </cell>
          <cell r="O186">
            <v>70</v>
          </cell>
          <cell r="P186">
            <v>2.0299999999999998</v>
          </cell>
          <cell r="Q186">
            <v>10.43</v>
          </cell>
          <cell r="R186">
            <v>21.172899999999998</v>
          </cell>
          <cell r="S186">
            <v>202</v>
          </cell>
          <cell r="T186">
            <v>168.33333333333334</v>
          </cell>
          <cell r="U186">
            <v>101</v>
          </cell>
          <cell r="V186">
            <v>0.79036732673267329</v>
          </cell>
          <cell r="W186">
            <v>101</v>
          </cell>
          <cell r="X186">
            <v>40.599999999999994</v>
          </cell>
          <cell r="Y186">
            <v>61.772899999999993</v>
          </cell>
        </row>
        <row r="187">
          <cell r="A187" t="str">
            <v>PPEATGGL11-3</v>
          </cell>
          <cell r="B187" t="str">
            <v>PPE</v>
          </cell>
          <cell r="C187" t="str">
            <v>A</v>
          </cell>
          <cell r="D187" t="str">
            <v>T</v>
          </cell>
          <cell r="E187" t="str">
            <v>G</v>
          </cell>
          <cell r="F187" t="str">
            <v>G</v>
          </cell>
          <cell r="G187" t="str">
            <v>L</v>
          </cell>
          <cell r="H187" t="str">
            <v>11</v>
          </cell>
          <cell r="I187" t="str">
            <v>PPANB11</v>
          </cell>
          <cell r="J187" t="str">
            <v>TANA GRISAILLE -GRANDE ÉCHELLE</v>
          </cell>
          <cell r="K187" t="str">
            <v>ANANBO-TANA-11-L-LÉ</v>
          </cell>
          <cell r="L187" t="str">
            <v>TANA</v>
          </cell>
          <cell r="M187" t="str">
            <v>LÉ</v>
          </cell>
          <cell r="N187">
            <v>290</v>
          </cell>
          <cell r="O187">
            <v>70</v>
          </cell>
          <cell r="P187">
            <v>2.0299999999999998</v>
          </cell>
          <cell r="Q187">
            <v>10.43</v>
          </cell>
          <cell r="R187">
            <v>21.172899999999998</v>
          </cell>
          <cell r="S187">
            <v>202</v>
          </cell>
          <cell r="T187">
            <v>168.33333333333334</v>
          </cell>
          <cell r="U187">
            <v>101</v>
          </cell>
          <cell r="V187">
            <v>0.79036732673267329</v>
          </cell>
          <cell r="W187">
            <v>101</v>
          </cell>
          <cell r="X187">
            <v>40.599999999999994</v>
          </cell>
          <cell r="Y187">
            <v>61.772899999999993</v>
          </cell>
        </row>
        <row r="188">
          <cell r="A188" t="str">
            <v>PPEATGGL11-4</v>
          </cell>
          <cell r="B188" t="str">
            <v>PPE</v>
          </cell>
          <cell r="C188" t="str">
            <v>A</v>
          </cell>
          <cell r="D188" t="str">
            <v>T</v>
          </cell>
          <cell r="E188" t="str">
            <v>G</v>
          </cell>
          <cell r="F188" t="str">
            <v>G</v>
          </cell>
          <cell r="G188" t="str">
            <v>L</v>
          </cell>
          <cell r="H188" t="str">
            <v>11</v>
          </cell>
          <cell r="I188" t="str">
            <v>PPANB11</v>
          </cell>
          <cell r="J188" t="str">
            <v>TANA GRISAILLE -GRANDE ÉCHELLE</v>
          </cell>
          <cell r="K188" t="str">
            <v>ANANBO-TANA-11-L-LÉ</v>
          </cell>
          <cell r="L188" t="str">
            <v>TANA</v>
          </cell>
          <cell r="M188" t="str">
            <v>LÉ</v>
          </cell>
          <cell r="N188">
            <v>290</v>
          </cell>
          <cell r="O188">
            <v>70</v>
          </cell>
          <cell r="P188">
            <v>2.0299999999999998</v>
          </cell>
          <cell r="Q188">
            <v>10.43</v>
          </cell>
          <cell r="R188">
            <v>21.172899999999998</v>
          </cell>
          <cell r="S188">
            <v>202</v>
          </cell>
          <cell r="T188">
            <v>168.33333333333334</v>
          </cell>
          <cell r="U188">
            <v>101</v>
          </cell>
          <cell r="V188">
            <v>0.79036732673267329</v>
          </cell>
          <cell r="W188">
            <v>101</v>
          </cell>
          <cell r="X188">
            <v>40.599999999999994</v>
          </cell>
          <cell r="Y188">
            <v>61.772899999999993</v>
          </cell>
        </row>
        <row r="189">
          <cell r="A189" t="str">
            <v>PPEATGGL11-5</v>
          </cell>
          <cell r="B189" t="str">
            <v>PPE</v>
          </cell>
          <cell r="C189" t="str">
            <v>A</v>
          </cell>
          <cell r="D189" t="str">
            <v>T</v>
          </cell>
          <cell r="E189" t="str">
            <v>G</v>
          </cell>
          <cell r="F189" t="str">
            <v>G</v>
          </cell>
          <cell r="G189" t="str">
            <v>L</v>
          </cell>
          <cell r="H189" t="str">
            <v>11</v>
          </cell>
          <cell r="I189" t="str">
            <v>PPANB11</v>
          </cell>
          <cell r="J189" t="str">
            <v>TANA GRISAILLE -GRANDE ÉCHELLE</v>
          </cell>
          <cell r="K189" t="str">
            <v>ANANBO-TANA-11-L-LÉ</v>
          </cell>
          <cell r="L189" t="str">
            <v>TANA</v>
          </cell>
          <cell r="M189" t="str">
            <v>LÉ</v>
          </cell>
          <cell r="N189">
            <v>290</v>
          </cell>
          <cell r="O189">
            <v>70</v>
          </cell>
          <cell r="P189">
            <v>2.0299999999999998</v>
          </cell>
          <cell r="Q189">
            <v>10.43</v>
          </cell>
          <cell r="R189">
            <v>21.172899999999998</v>
          </cell>
          <cell r="S189">
            <v>202</v>
          </cell>
          <cell r="T189">
            <v>168.33333333333334</v>
          </cell>
          <cell r="U189">
            <v>101</v>
          </cell>
          <cell r="V189">
            <v>0.79036732673267329</v>
          </cell>
          <cell r="W189">
            <v>101</v>
          </cell>
          <cell r="X189">
            <v>40.599999999999994</v>
          </cell>
          <cell r="Y189">
            <v>61.772899999999993</v>
          </cell>
        </row>
        <row r="190">
          <cell r="A190" t="str">
            <v>PPEATGGL11-6</v>
          </cell>
          <cell r="B190" t="str">
            <v>PPE</v>
          </cell>
          <cell r="C190" t="str">
            <v>A</v>
          </cell>
          <cell r="D190" t="str">
            <v>T</v>
          </cell>
          <cell r="E190" t="str">
            <v>G</v>
          </cell>
          <cell r="F190" t="str">
            <v>G</v>
          </cell>
          <cell r="G190" t="str">
            <v>L</v>
          </cell>
          <cell r="H190" t="str">
            <v>11</v>
          </cell>
          <cell r="I190" t="str">
            <v>PPANB11</v>
          </cell>
          <cell r="J190" t="str">
            <v>TANA GRISAILLE -GRANDE ÉCHELLE</v>
          </cell>
          <cell r="K190" t="str">
            <v>ANANBO-TANA-11-L-LÉ</v>
          </cell>
          <cell r="L190" t="str">
            <v>TANA</v>
          </cell>
          <cell r="M190" t="str">
            <v>LÉ</v>
          </cell>
          <cell r="N190">
            <v>290</v>
          </cell>
          <cell r="O190">
            <v>70</v>
          </cell>
          <cell r="P190">
            <v>2.0299999999999998</v>
          </cell>
          <cell r="Q190">
            <v>10.43</v>
          </cell>
          <cell r="R190">
            <v>21.172899999999998</v>
          </cell>
          <cell r="S190">
            <v>202</v>
          </cell>
          <cell r="T190">
            <v>168.33333333333334</v>
          </cell>
          <cell r="U190">
            <v>101</v>
          </cell>
          <cell r="V190">
            <v>0.79036732673267329</v>
          </cell>
          <cell r="W190">
            <v>101</v>
          </cell>
          <cell r="X190">
            <v>40.599999999999994</v>
          </cell>
          <cell r="Y190">
            <v>61.772899999999993</v>
          </cell>
        </row>
        <row r="191">
          <cell r="A191" t="str">
            <v>PPEATGGL11-7</v>
          </cell>
          <cell r="B191" t="str">
            <v>PPE</v>
          </cell>
          <cell r="C191" t="str">
            <v>A</v>
          </cell>
          <cell r="D191" t="str">
            <v>T</v>
          </cell>
          <cell r="E191" t="str">
            <v>G</v>
          </cell>
          <cell r="F191" t="str">
            <v>G</v>
          </cell>
          <cell r="G191" t="str">
            <v>L</v>
          </cell>
          <cell r="H191" t="str">
            <v>11</v>
          </cell>
          <cell r="I191" t="str">
            <v>PPANB11</v>
          </cell>
          <cell r="J191" t="str">
            <v>TANA GRISAILLE -GRANDE ÉCHELLE</v>
          </cell>
          <cell r="K191" t="str">
            <v>ANANBO-TANA-11-L-LÉ</v>
          </cell>
          <cell r="L191" t="str">
            <v>TANA</v>
          </cell>
          <cell r="M191" t="str">
            <v>LÉ</v>
          </cell>
          <cell r="N191">
            <v>290</v>
          </cell>
          <cell r="O191">
            <v>70</v>
          </cell>
          <cell r="P191">
            <v>2.0299999999999998</v>
          </cell>
          <cell r="Q191">
            <v>10.43</v>
          </cell>
          <cell r="R191">
            <v>21.172899999999998</v>
          </cell>
          <cell r="S191">
            <v>202</v>
          </cell>
          <cell r="T191">
            <v>168.33333333333334</v>
          </cell>
          <cell r="U191">
            <v>101</v>
          </cell>
          <cell r="V191">
            <v>0.79036732673267329</v>
          </cell>
          <cell r="W191">
            <v>101</v>
          </cell>
          <cell r="X191">
            <v>40.599999999999994</v>
          </cell>
          <cell r="Y191">
            <v>61.772899999999993</v>
          </cell>
        </row>
        <row r="192">
          <cell r="A192" t="str">
            <v>PPEATGGL11-8</v>
          </cell>
          <cell r="B192" t="str">
            <v>PPE</v>
          </cell>
          <cell r="C192" t="str">
            <v>A</v>
          </cell>
          <cell r="D192" t="str">
            <v>T</v>
          </cell>
          <cell r="E192" t="str">
            <v>G</v>
          </cell>
          <cell r="F192" t="str">
            <v>G</v>
          </cell>
          <cell r="G192" t="str">
            <v>L</v>
          </cell>
          <cell r="H192" t="str">
            <v>11</v>
          </cell>
          <cell r="I192" t="str">
            <v>PPANB11</v>
          </cell>
          <cell r="J192" t="str">
            <v>TANA GRISAILLE -GRANDE ÉCHELLE</v>
          </cell>
          <cell r="K192" t="str">
            <v>ANANBO-TANA-11-L-LÉ</v>
          </cell>
          <cell r="L192" t="str">
            <v>TANA</v>
          </cell>
          <cell r="M192" t="str">
            <v>LÉ</v>
          </cell>
          <cell r="N192">
            <v>290</v>
          </cell>
          <cell r="O192">
            <v>70</v>
          </cell>
          <cell r="P192">
            <v>2.0299999999999998</v>
          </cell>
          <cell r="Q192">
            <v>10.43</v>
          </cell>
          <cell r="R192">
            <v>21.172899999999998</v>
          </cell>
          <cell r="S192">
            <v>202</v>
          </cell>
          <cell r="T192">
            <v>168.33333333333334</v>
          </cell>
          <cell r="U192">
            <v>101</v>
          </cell>
          <cell r="V192">
            <v>0.79036732673267329</v>
          </cell>
          <cell r="W192">
            <v>101</v>
          </cell>
          <cell r="X192">
            <v>40.599999999999994</v>
          </cell>
          <cell r="Y192">
            <v>61.772899999999993</v>
          </cell>
        </row>
        <row r="193">
          <cell r="A193" t="str">
            <v>PPEAMGPP12</v>
          </cell>
          <cell r="B193" t="str">
            <v>PPE</v>
          </cell>
          <cell r="C193" t="str">
            <v>A</v>
          </cell>
          <cell r="D193" t="str">
            <v>M</v>
          </cell>
          <cell r="E193" t="str">
            <v>G</v>
          </cell>
          <cell r="F193" t="str">
            <v>P</v>
          </cell>
          <cell r="G193" t="str">
            <v>P</v>
          </cell>
          <cell r="H193" t="str">
            <v>12</v>
          </cell>
          <cell r="I193" t="str">
            <v>PPANB12</v>
          </cell>
          <cell r="J193" t="str">
            <v>MISTRAL GRISAILLE - PETITE ÉCHELLE</v>
          </cell>
          <cell r="K193" t="str">
            <v>ANANBO-MISTRAL-12-P-PANORAMA</v>
          </cell>
          <cell r="L193" t="str">
            <v>MISTRAL</v>
          </cell>
          <cell r="M193" t="str">
            <v>PANORAMA</v>
          </cell>
          <cell r="N193">
            <v>255</v>
          </cell>
          <cell r="O193">
            <v>490</v>
          </cell>
          <cell r="P193">
            <v>12.494999999999999</v>
          </cell>
          <cell r="Q193">
            <v>10.43</v>
          </cell>
          <cell r="R193">
            <v>130.32284999999999</v>
          </cell>
          <cell r="S193">
            <v>1245</v>
          </cell>
          <cell r="T193">
            <v>1037.5</v>
          </cell>
          <cell r="U193">
            <v>622.5</v>
          </cell>
          <cell r="V193">
            <v>0.79064602409638551</v>
          </cell>
          <cell r="W193">
            <v>622.5</v>
          </cell>
          <cell r="X193">
            <v>249.89999999999998</v>
          </cell>
          <cell r="Y193">
            <v>380.22284999999999</v>
          </cell>
        </row>
        <row r="194">
          <cell r="A194" t="str">
            <v>PPEAMGPL12-1</v>
          </cell>
          <cell r="B194" t="str">
            <v>PPE</v>
          </cell>
          <cell r="C194" t="str">
            <v>A</v>
          </cell>
          <cell r="D194" t="str">
            <v>M</v>
          </cell>
          <cell r="E194" t="str">
            <v>G</v>
          </cell>
          <cell r="F194" t="str">
            <v>P</v>
          </cell>
          <cell r="G194" t="str">
            <v>L</v>
          </cell>
          <cell r="H194" t="str">
            <v>12</v>
          </cell>
          <cell r="I194" t="str">
            <v>PPANB12</v>
          </cell>
          <cell r="J194" t="str">
            <v>MISTRAL GRISAILLE - PETITE ÉCHELLE</v>
          </cell>
          <cell r="K194" t="str">
            <v>ANANBO-MISTRAL-12-L-LÉ</v>
          </cell>
          <cell r="L194" t="str">
            <v>MISTRAL</v>
          </cell>
          <cell r="M194" t="str">
            <v>LÉ</v>
          </cell>
          <cell r="N194">
            <v>255</v>
          </cell>
          <cell r="O194">
            <v>70</v>
          </cell>
          <cell r="P194">
            <v>1.7849999999999999</v>
          </cell>
          <cell r="Q194">
            <v>10.43</v>
          </cell>
          <cell r="R194">
            <v>18.617549999999998</v>
          </cell>
          <cell r="S194">
            <v>178</v>
          </cell>
          <cell r="T194">
            <v>148.33333333333334</v>
          </cell>
          <cell r="U194">
            <v>89</v>
          </cell>
          <cell r="V194">
            <v>0.79081404494382024</v>
          </cell>
          <cell r="W194">
            <v>89</v>
          </cell>
          <cell r="X194">
            <v>35.699999999999996</v>
          </cell>
          <cell r="Y194">
            <v>54.317549999999997</v>
          </cell>
        </row>
        <row r="195">
          <cell r="A195" t="str">
            <v>PPEAMGPL12-2</v>
          </cell>
          <cell r="B195" t="str">
            <v>PPE</v>
          </cell>
          <cell r="C195" t="str">
            <v>A</v>
          </cell>
          <cell r="D195" t="str">
            <v>M</v>
          </cell>
          <cell r="E195" t="str">
            <v>G</v>
          </cell>
          <cell r="F195" t="str">
            <v>P</v>
          </cell>
          <cell r="G195" t="str">
            <v>L</v>
          </cell>
          <cell r="H195" t="str">
            <v>12</v>
          </cell>
          <cell r="I195" t="str">
            <v>PPANB12</v>
          </cell>
          <cell r="J195" t="str">
            <v>MISTRAL GRISAILLE - PETITE ÉCHELLE</v>
          </cell>
          <cell r="K195" t="str">
            <v>ANANBO-MISTRAL-12-L-LÉ</v>
          </cell>
          <cell r="L195" t="str">
            <v>MISTRAL</v>
          </cell>
          <cell r="M195" t="str">
            <v>LÉ</v>
          </cell>
          <cell r="N195">
            <v>255</v>
          </cell>
          <cell r="O195">
            <v>70</v>
          </cell>
          <cell r="P195">
            <v>1.7849999999999999</v>
          </cell>
          <cell r="Q195">
            <v>10.43</v>
          </cell>
          <cell r="R195">
            <v>18.617549999999998</v>
          </cell>
          <cell r="S195">
            <v>178</v>
          </cell>
          <cell r="T195">
            <v>148.33333333333334</v>
          </cell>
          <cell r="U195">
            <v>89</v>
          </cell>
          <cell r="V195">
            <v>0.79081404494382024</v>
          </cell>
          <cell r="W195">
            <v>89</v>
          </cell>
          <cell r="X195">
            <v>35.699999999999996</v>
          </cell>
          <cell r="Y195">
            <v>54.317549999999997</v>
          </cell>
        </row>
        <row r="196">
          <cell r="A196" t="str">
            <v>PPEAMGPL12-3</v>
          </cell>
          <cell r="B196" t="str">
            <v>PPE</v>
          </cell>
          <cell r="C196" t="str">
            <v>A</v>
          </cell>
          <cell r="D196" t="str">
            <v>M</v>
          </cell>
          <cell r="E196" t="str">
            <v>G</v>
          </cell>
          <cell r="F196" t="str">
            <v>P</v>
          </cell>
          <cell r="G196" t="str">
            <v>L</v>
          </cell>
          <cell r="H196" t="str">
            <v>12</v>
          </cell>
          <cell r="I196" t="str">
            <v>PPANB12</v>
          </cell>
          <cell r="J196" t="str">
            <v>MISTRAL GRISAILLE - PETITE ÉCHELLE</v>
          </cell>
          <cell r="K196" t="str">
            <v>ANANBO-MISTRAL-12-L-LÉ</v>
          </cell>
          <cell r="L196" t="str">
            <v>MISTRAL</v>
          </cell>
          <cell r="M196" t="str">
            <v>LÉ</v>
          </cell>
          <cell r="N196">
            <v>255</v>
          </cell>
          <cell r="O196">
            <v>70</v>
          </cell>
          <cell r="P196">
            <v>1.7849999999999999</v>
          </cell>
          <cell r="Q196">
            <v>10.43</v>
          </cell>
          <cell r="R196">
            <v>18.617549999999998</v>
          </cell>
          <cell r="S196">
            <v>178</v>
          </cell>
          <cell r="T196">
            <v>148.33333333333334</v>
          </cell>
          <cell r="U196">
            <v>89</v>
          </cell>
          <cell r="V196">
            <v>0.79081404494382024</v>
          </cell>
          <cell r="W196">
            <v>89</v>
          </cell>
          <cell r="X196">
            <v>35.699999999999996</v>
          </cell>
          <cell r="Y196">
            <v>54.317549999999997</v>
          </cell>
        </row>
        <row r="197">
          <cell r="A197" t="str">
            <v>PPEAMGPL12-4</v>
          </cell>
          <cell r="B197" t="str">
            <v>PPE</v>
          </cell>
          <cell r="C197" t="str">
            <v>A</v>
          </cell>
          <cell r="D197" t="str">
            <v>M</v>
          </cell>
          <cell r="E197" t="str">
            <v>G</v>
          </cell>
          <cell r="F197" t="str">
            <v>P</v>
          </cell>
          <cell r="G197" t="str">
            <v>L</v>
          </cell>
          <cell r="H197" t="str">
            <v>12</v>
          </cell>
          <cell r="I197" t="str">
            <v>PPANB12</v>
          </cell>
          <cell r="J197" t="str">
            <v>MISTRAL GRISAILLE - PETITE ÉCHELLE</v>
          </cell>
          <cell r="K197" t="str">
            <v>ANANBO-MISTRAL-12-L-LÉ</v>
          </cell>
          <cell r="L197" t="str">
            <v>MISTRAL</v>
          </cell>
          <cell r="M197" t="str">
            <v>LÉ</v>
          </cell>
          <cell r="N197">
            <v>255</v>
          </cell>
          <cell r="O197">
            <v>70</v>
          </cell>
          <cell r="P197">
            <v>1.7849999999999999</v>
          </cell>
          <cell r="Q197">
            <v>10.43</v>
          </cell>
          <cell r="R197">
            <v>18.617549999999998</v>
          </cell>
          <cell r="S197">
            <v>178</v>
          </cell>
          <cell r="T197">
            <v>148.33333333333334</v>
          </cell>
          <cell r="U197">
            <v>89</v>
          </cell>
          <cell r="V197">
            <v>0.79081404494382024</v>
          </cell>
          <cell r="W197">
            <v>89</v>
          </cell>
          <cell r="X197">
            <v>35.699999999999996</v>
          </cell>
          <cell r="Y197">
            <v>54.317549999999997</v>
          </cell>
        </row>
        <row r="198">
          <cell r="A198" t="str">
            <v>PPEAMGPL12-5</v>
          </cell>
          <cell r="B198" t="str">
            <v>PPE</v>
          </cell>
          <cell r="C198" t="str">
            <v>A</v>
          </cell>
          <cell r="D198" t="str">
            <v>M</v>
          </cell>
          <cell r="E198" t="str">
            <v>G</v>
          </cell>
          <cell r="F198" t="str">
            <v>P</v>
          </cell>
          <cell r="G198" t="str">
            <v>L</v>
          </cell>
          <cell r="H198" t="str">
            <v>12</v>
          </cell>
          <cell r="I198" t="str">
            <v>PPANB12</v>
          </cell>
          <cell r="J198" t="str">
            <v>MISTRAL GRISAILLE - PETITE ÉCHELLE</v>
          </cell>
          <cell r="K198" t="str">
            <v>ANANBO-MISTRAL-12-L-LÉ</v>
          </cell>
          <cell r="L198" t="str">
            <v>MISTRAL</v>
          </cell>
          <cell r="M198" t="str">
            <v>LÉ</v>
          </cell>
          <cell r="N198">
            <v>255</v>
          </cell>
          <cell r="O198">
            <v>70</v>
          </cell>
          <cell r="P198">
            <v>1.7849999999999999</v>
          </cell>
          <cell r="Q198">
            <v>10.43</v>
          </cell>
          <cell r="R198">
            <v>18.617549999999998</v>
          </cell>
          <cell r="S198">
            <v>178</v>
          </cell>
          <cell r="T198">
            <v>148.33333333333334</v>
          </cell>
          <cell r="U198">
            <v>89</v>
          </cell>
          <cell r="V198">
            <v>0.79081404494382024</v>
          </cell>
          <cell r="W198">
            <v>89</v>
          </cell>
          <cell r="X198">
            <v>35.699999999999996</v>
          </cell>
          <cell r="Y198">
            <v>54.317549999999997</v>
          </cell>
        </row>
        <row r="199">
          <cell r="A199" t="str">
            <v>PPEAMGPL12-6</v>
          </cell>
          <cell r="B199" t="str">
            <v>PPE</v>
          </cell>
          <cell r="C199" t="str">
            <v>A</v>
          </cell>
          <cell r="D199" t="str">
            <v>M</v>
          </cell>
          <cell r="E199" t="str">
            <v>G</v>
          </cell>
          <cell r="F199" t="str">
            <v>P</v>
          </cell>
          <cell r="G199" t="str">
            <v>L</v>
          </cell>
          <cell r="H199" t="str">
            <v>12</v>
          </cell>
          <cell r="I199" t="str">
            <v>PPANB12</v>
          </cell>
          <cell r="J199" t="str">
            <v>MISTRAL GRISAILLE - PETITE ÉCHELLE</v>
          </cell>
          <cell r="K199" t="str">
            <v>ANANBO-MISTRAL-12-L-LÉ</v>
          </cell>
          <cell r="L199" t="str">
            <v>MISTRAL</v>
          </cell>
          <cell r="M199" t="str">
            <v>LÉ</v>
          </cell>
          <cell r="N199">
            <v>255</v>
          </cell>
          <cell r="O199">
            <v>70</v>
          </cell>
          <cell r="P199">
            <v>1.7849999999999999</v>
          </cell>
          <cell r="Q199">
            <v>10.43</v>
          </cell>
          <cell r="R199">
            <v>18.617549999999998</v>
          </cell>
          <cell r="S199">
            <v>178</v>
          </cell>
          <cell r="T199">
            <v>148.33333333333334</v>
          </cell>
          <cell r="U199">
            <v>89</v>
          </cell>
          <cell r="V199">
            <v>0.79081404494382024</v>
          </cell>
          <cell r="W199">
            <v>89</v>
          </cell>
          <cell r="X199">
            <v>35.699999999999996</v>
          </cell>
          <cell r="Y199">
            <v>54.317549999999997</v>
          </cell>
        </row>
        <row r="200">
          <cell r="A200" t="str">
            <v>PPEAMGPL12-7</v>
          </cell>
          <cell r="B200" t="str">
            <v>PPE</v>
          </cell>
          <cell r="C200" t="str">
            <v>A</v>
          </cell>
          <cell r="D200" t="str">
            <v>M</v>
          </cell>
          <cell r="E200" t="str">
            <v>G</v>
          </cell>
          <cell r="F200" t="str">
            <v>P</v>
          </cell>
          <cell r="G200" t="str">
            <v>L</v>
          </cell>
          <cell r="H200" t="str">
            <v>12</v>
          </cell>
          <cell r="I200" t="str">
            <v>PPANB12</v>
          </cell>
          <cell r="J200" t="str">
            <v>MISTRAL GRISAILLE - PETITE ÉCHELLE</v>
          </cell>
          <cell r="K200" t="str">
            <v>ANANBO-MISTRAL-12-L-LÉ</v>
          </cell>
          <cell r="L200" t="str">
            <v>MISTRAL</v>
          </cell>
          <cell r="M200" t="str">
            <v>LÉ</v>
          </cell>
          <cell r="N200">
            <v>255</v>
          </cell>
          <cell r="O200">
            <v>70</v>
          </cell>
          <cell r="P200">
            <v>1.7849999999999999</v>
          </cell>
          <cell r="Q200">
            <v>10.43</v>
          </cell>
          <cell r="R200">
            <v>18.617549999999998</v>
          </cell>
          <cell r="S200">
            <v>178</v>
          </cell>
          <cell r="T200">
            <v>148.33333333333334</v>
          </cell>
          <cell r="U200">
            <v>89</v>
          </cell>
          <cell r="V200">
            <v>0.79081404494382024</v>
          </cell>
          <cell r="W200">
            <v>89</v>
          </cell>
          <cell r="X200">
            <v>35.699999999999996</v>
          </cell>
          <cell r="Y200">
            <v>54.317549999999997</v>
          </cell>
        </row>
        <row r="201">
          <cell r="A201" t="str">
            <v>PPEAMGGP12</v>
          </cell>
          <cell r="B201" t="str">
            <v>PPE</v>
          </cell>
          <cell r="C201" t="str">
            <v>A</v>
          </cell>
          <cell r="D201" t="str">
            <v>M</v>
          </cell>
          <cell r="E201" t="str">
            <v>G</v>
          </cell>
          <cell r="F201" t="str">
            <v>G</v>
          </cell>
          <cell r="G201" t="str">
            <v>P</v>
          </cell>
          <cell r="H201" t="str">
            <v>12</v>
          </cell>
          <cell r="I201" t="str">
            <v>PPANB12</v>
          </cell>
          <cell r="J201" t="str">
            <v>MISTRAL GRISAILLE - GRANDE ÉCHELLE</v>
          </cell>
          <cell r="K201" t="str">
            <v>ANANBO-MISTRAL-12-P-PANORAMA</v>
          </cell>
          <cell r="L201" t="str">
            <v>MISTRAL</v>
          </cell>
          <cell r="M201" t="str">
            <v>PANORAMA</v>
          </cell>
          <cell r="N201">
            <v>290</v>
          </cell>
          <cell r="O201">
            <v>560</v>
          </cell>
          <cell r="P201">
            <v>16.239999999999998</v>
          </cell>
          <cell r="Q201">
            <v>10.43</v>
          </cell>
          <cell r="R201">
            <v>169.38319999999999</v>
          </cell>
          <cell r="S201">
            <v>1618</v>
          </cell>
          <cell r="T201">
            <v>1348.3333333333335</v>
          </cell>
          <cell r="U201">
            <v>809.00000000000011</v>
          </cell>
          <cell r="V201">
            <v>0.79062645241038321</v>
          </cell>
          <cell r="W201">
            <v>809.00000000000011</v>
          </cell>
          <cell r="X201">
            <v>324.79999999999995</v>
          </cell>
          <cell r="Y201">
            <v>494.18319999999994</v>
          </cell>
        </row>
        <row r="202">
          <cell r="A202" t="str">
            <v>PPEAMGGL12-1</v>
          </cell>
          <cell r="B202" t="str">
            <v>PPE</v>
          </cell>
          <cell r="C202" t="str">
            <v>A</v>
          </cell>
          <cell r="D202" t="str">
            <v>M</v>
          </cell>
          <cell r="E202" t="str">
            <v>G</v>
          </cell>
          <cell r="F202" t="str">
            <v>G</v>
          </cell>
          <cell r="G202" t="str">
            <v>L</v>
          </cell>
          <cell r="H202" t="str">
            <v>12</v>
          </cell>
          <cell r="I202" t="str">
            <v>PPANB12</v>
          </cell>
          <cell r="J202" t="str">
            <v>MISTRAL GRISAILLE - GRANDE ÉCHELLE</v>
          </cell>
          <cell r="K202" t="str">
            <v>ANANBO-MISTRAL-12-L-LÉ</v>
          </cell>
          <cell r="L202" t="str">
            <v>MISTRAL</v>
          </cell>
          <cell r="M202" t="str">
            <v>LÉ</v>
          </cell>
          <cell r="N202">
            <v>290</v>
          </cell>
          <cell r="O202">
            <v>70</v>
          </cell>
          <cell r="P202">
            <v>2.0299999999999998</v>
          </cell>
          <cell r="Q202">
            <v>10.43</v>
          </cell>
          <cell r="R202">
            <v>21.172899999999998</v>
          </cell>
          <cell r="S202">
            <v>202</v>
          </cell>
          <cell r="T202">
            <v>168.33333333333334</v>
          </cell>
          <cell r="U202">
            <v>101</v>
          </cell>
          <cell r="V202">
            <v>0.79036732673267329</v>
          </cell>
          <cell r="W202">
            <v>101</v>
          </cell>
          <cell r="X202">
            <v>40.599999999999994</v>
          </cell>
          <cell r="Y202">
            <v>61.772899999999993</v>
          </cell>
        </row>
        <row r="203">
          <cell r="A203" t="str">
            <v>PPEAMGGL12-2</v>
          </cell>
          <cell r="B203" t="str">
            <v>PPE</v>
          </cell>
          <cell r="C203" t="str">
            <v>A</v>
          </cell>
          <cell r="D203" t="str">
            <v>M</v>
          </cell>
          <cell r="E203" t="str">
            <v>G</v>
          </cell>
          <cell r="F203" t="str">
            <v>G</v>
          </cell>
          <cell r="G203" t="str">
            <v>L</v>
          </cell>
          <cell r="H203" t="str">
            <v>12</v>
          </cell>
          <cell r="I203" t="str">
            <v>PPANB12</v>
          </cell>
          <cell r="J203" t="str">
            <v>MISTRAL GRISAILLE - GRANDE ÉCHELLE</v>
          </cell>
          <cell r="K203" t="str">
            <v>ANANBO-MISTRAL-12-L-LÉ</v>
          </cell>
          <cell r="L203" t="str">
            <v>MISTRAL</v>
          </cell>
          <cell r="M203" t="str">
            <v>LÉ</v>
          </cell>
          <cell r="N203">
            <v>290</v>
          </cell>
          <cell r="O203">
            <v>70</v>
          </cell>
          <cell r="P203">
            <v>2.0299999999999998</v>
          </cell>
          <cell r="Q203">
            <v>10.43</v>
          </cell>
          <cell r="R203">
            <v>21.172899999999998</v>
          </cell>
          <cell r="S203">
            <v>202</v>
          </cell>
          <cell r="T203">
            <v>168.33333333333334</v>
          </cell>
          <cell r="U203">
            <v>101</v>
          </cell>
          <cell r="V203">
            <v>0.79036732673267329</v>
          </cell>
          <cell r="W203">
            <v>101</v>
          </cell>
          <cell r="X203">
            <v>40.599999999999994</v>
          </cell>
          <cell r="Y203">
            <v>61.772899999999993</v>
          </cell>
        </row>
        <row r="204">
          <cell r="A204" t="str">
            <v>PPEAMGGL12-3</v>
          </cell>
          <cell r="B204" t="str">
            <v>PPE</v>
          </cell>
          <cell r="C204" t="str">
            <v>A</v>
          </cell>
          <cell r="D204" t="str">
            <v>M</v>
          </cell>
          <cell r="E204" t="str">
            <v>G</v>
          </cell>
          <cell r="F204" t="str">
            <v>G</v>
          </cell>
          <cell r="G204" t="str">
            <v>L</v>
          </cell>
          <cell r="H204" t="str">
            <v>12</v>
          </cell>
          <cell r="I204" t="str">
            <v>PPANB12</v>
          </cell>
          <cell r="J204" t="str">
            <v>MISTRAL GRISAILLE - GRANDE ÉCHELLE</v>
          </cell>
          <cell r="K204" t="str">
            <v>ANANBO-MISTRAL-12-L-LÉ</v>
          </cell>
          <cell r="L204" t="str">
            <v>MISTRAL</v>
          </cell>
          <cell r="M204" t="str">
            <v>LÉ</v>
          </cell>
          <cell r="N204">
            <v>290</v>
          </cell>
          <cell r="O204">
            <v>70</v>
          </cell>
          <cell r="P204">
            <v>2.0299999999999998</v>
          </cell>
          <cell r="Q204">
            <v>10.43</v>
          </cell>
          <cell r="R204">
            <v>21.172899999999998</v>
          </cell>
          <cell r="S204">
            <v>202</v>
          </cell>
          <cell r="T204">
            <v>168.33333333333334</v>
          </cell>
          <cell r="U204">
            <v>101</v>
          </cell>
          <cell r="V204">
            <v>0.79036732673267329</v>
          </cell>
          <cell r="W204">
            <v>101</v>
          </cell>
          <cell r="X204">
            <v>40.599999999999994</v>
          </cell>
          <cell r="Y204">
            <v>61.772899999999993</v>
          </cell>
        </row>
        <row r="205">
          <cell r="A205" t="str">
            <v>PPEAMGGL12-4</v>
          </cell>
          <cell r="B205" t="str">
            <v>PPE</v>
          </cell>
          <cell r="C205" t="str">
            <v>A</v>
          </cell>
          <cell r="D205" t="str">
            <v>M</v>
          </cell>
          <cell r="E205" t="str">
            <v>G</v>
          </cell>
          <cell r="F205" t="str">
            <v>G</v>
          </cell>
          <cell r="G205" t="str">
            <v>L</v>
          </cell>
          <cell r="H205" t="str">
            <v>12</v>
          </cell>
          <cell r="I205" t="str">
            <v>PPANB12</v>
          </cell>
          <cell r="J205" t="str">
            <v>MISTRAL GRISAILLE - GRANDE ÉCHELLE</v>
          </cell>
          <cell r="K205" t="str">
            <v>ANANBO-MISTRAL-12-L-LÉ</v>
          </cell>
          <cell r="L205" t="str">
            <v>MISTRAL</v>
          </cell>
          <cell r="M205" t="str">
            <v>LÉ</v>
          </cell>
          <cell r="N205">
            <v>290</v>
          </cell>
          <cell r="O205">
            <v>70</v>
          </cell>
          <cell r="P205">
            <v>2.0299999999999998</v>
          </cell>
          <cell r="Q205">
            <v>10.43</v>
          </cell>
          <cell r="R205">
            <v>21.172899999999998</v>
          </cell>
          <cell r="S205">
            <v>202</v>
          </cell>
          <cell r="T205">
            <v>168.33333333333334</v>
          </cell>
          <cell r="U205">
            <v>101</v>
          </cell>
          <cell r="V205">
            <v>0.79036732673267329</v>
          </cell>
          <cell r="W205">
            <v>101</v>
          </cell>
          <cell r="X205">
            <v>40.599999999999994</v>
          </cell>
          <cell r="Y205">
            <v>61.772899999999993</v>
          </cell>
        </row>
        <row r="206">
          <cell r="A206" t="str">
            <v>PPEAMGGL12-5</v>
          </cell>
          <cell r="B206" t="str">
            <v>PPE</v>
          </cell>
          <cell r="C206" t="str">
            <v>A</v>
          </cell>
          <cell r="D206" t="str">
            <v>M</v>
          </cell>
          <cell r="E206" t="str">
            <v>G</v>
          </cell>
          <cell r="F206" t="str">
            <v>G</v>
          </cell>
          <cell r="G206" t="str">
            <v>L</v>
          </cell>
          <cell r="H206" t="str">
            <v>12</v>
          </cell>
          <cell r="I206" t="str">
            <v>PPANB12</v>
          </cell>
          <cell r="J206" t="str">
            <v>MISTRAL GRISAILLE - GRANDE ÉCHELLE</v>
          </cell>
          <cell r="K206" t="str">
            <v>ANANBO-MISTRAL-12-L-LÉ</v>
          </cell>
          <cell r="L206" t="str">
            <v>MISTRAL</v>
          </cell>
          <cell r="M206" t="str">
            <v>LÉ</v>
          </cell>
          <cell r="N206">
            <v>290</v>
          </cell>
          <cell r="O206">
            <v>70</v>
          </cell>
          <cell r="P206">
            <v>2.0299999999999998</v>
          </cell>
          <cell r="Q206">
            <v>10.43</v>
          </cell>
          <cell r="R206">
            <v>21.172899999999998</v>
          </cell>
          <cell r="S206">
            <v>202</v>
          </cell>
          <cell r="T206">
            <v>168.33333333333334</v>
          </cell>
          <cell r="U206">
            <v>101</v>
          </cell>
          <cell r="V206">
            <v>0.79036732673267329</v>
          </cell>
          <cell r="W206">
            <v>101</v>
          </cell>
          <cell r="X206">
            <v>40.599999999999994</v>
          </cell>
          <cell r="Y206">
            <v>61.772899999999993</v>
          </cell>
        </row>
        <row r="207">
          <cell r="A207" t="str">
            <v>PPEAMGGL12-6</v>
          </cell>
          <cell r="B207" t="str">
            <v>PPE</v>
          </cell>
          <cell r="C207" t="str">
            <v>A</v>
          </cell>
          <cell r="D207" t="str">
            <v>M</v>
          </cell>
          <cell r="E207" t="str">
            <v>G</v>
          </cell>
          <cell r="F207" t="str">
            <v>G</v>
          </cell>
          <cell r="G207" t="str">
            <v>L</v>
          </cell>
          <cell r="H207" t="str">
            <v>12</v>
          </cell>
          <cell r="I207" t="str">
            <v>PPANB12</v>
          </cell>
          <cell r="J207" t="str">
            <v>MISTRAL GRISAILLE - GRANDE ÉCHELLE</v>
          </cell>
          <cell r="K207" t="str">
            <v>ANANBO-MISTRAL-12-L-LÉ</v>
          </cell>
          <cell r="L207" t="str">
            <v>MISTRAL</v>
          </cell>
          <cell r="M207" t="str">
            <v>LÉ</v>
          </cell>
          <cell r="N207">
            <v>290</v>
          </cell>
          <cell r="O207">
            <v>70</v>
          </cell>
          <cell r="P207">
            <v>2.0299999999999998</v>
          </cell>
          <cell r="Q207">
            <v>10.43</v>
          </cell>
          <cell r="R207">
            <v>21.172899999999998</v>
          </cell>
          <cell r="S207">
            <v>202</v>
          </cell>
          <cell r="T207">
            <v>168.33333333333334</v>
          </cell>
          <cell r="U207">
            <v>101</v>
          </cell>
          <cell r="V207">
            <v>0.79036732673267329</v>
          </cell>
          <cell r="W207">
            <v>101</v>
          </cell>
          <cell r="X207">
            <v>40.599999999999994</v>
          </cell>
          <cell r="Y207">
            <v>61.772899999999993</v>
          </cell>
        </row>
        <row r="208">
          <cell r="A208" t="str">
            <v>PPEAMGGL12-7</v>
          </cell>
          <cell r="B208" t="str">
            <v>PPE</v>
          </cell>
          <cell r="C208" t="str">
            <v>A</v>
          </cell>
          <cell r="D208" t="str">
            <v>M</v>
          </cell>
          <cell r="E208" t="str">
            <v>G</v>
          </cell>
          <cell r="F208" t="str">
            <v>G</v>
          </cell>
          <cell r="G208" t="str">
            <v>L</v>
          </cell>
          <cell r="H208" t="str">
            <v>12</v>
          </cell>
          <cell r="I208" t="str">
            <v>PPANB12</v>
          </cell>
          <cell r="J208" t="str">
            <v>MISTRAL GRISAILLE - GRANDE ÉCHELLE</v>
          </cell>
          <cell r="K208" t="str">
            <v>ANANBO-MISTRAL-12-L-LÉ</v>
          </cell>
          <cell r="L208" t="str">
            <v>MISTRAL</v>
          </cell>
          <cell r="M208" t="str">
            <v>LÉ</v>
          </cell>
          <cell r="N208">
            <v>290</v>
          </cell>
          <cell r="O208">
            <v>70</v>
          </cell>
          <cell r="P208">
            <v>2.0299999999999998</v>
          </cell>
          <cell r="Q208">
            <v>10.43</v>
          </cell>
          <cell r="R208">
            <v>21.172899999999998</v>
          </cell>
          <cell r="S208">
            <v>202</v>
          </cell>
          <cell r="T208">
            <v>168.33333333333334</v>
          </cell>
          <cell r="U208">
            <v>101</v>
          </cell>
          <cell r="V208">
            <v>0.79036732673267329</v>
          </cell>
          <cell r="W208">
            <v>101</v>
          </cell>
          <cell r="X208">
            <v>40.599999999999994</v>
          </cell>
          <cell r="Y208">
            <v>61.772899999999993</v>
          </cell>
        </row>
        <row r="209">
          <cell r="A209" t="str">
            <v>PPEAMGGL12-8</v>
          </cell>
          <cell r="B209" t="str">
            <v>PPE</v>
          </cell>
          <cell r="C209" t="str">
            <v>A</v>
          </cell>
          <cell r="D209" t="str">
            <v>M</v>
          </cell>
          <cell r="E209" t="str">
            <v>G</v>
          </cell>
          <cell r="F209" t="str">
            <v>G</v>
          </cell>
          <cell r="G209" t="str">
            <v>L</v>
          </cell>
          <cell r="H209" t="str">
            <v>12</v>
          </cell>
          <cell r="I209" t="str">
            <v>PPANB12</v>
          </cell>
          <cell r="J209" t="str">
            <v>MISTRAL GRISAILLE - GRANDE ÉCHELLE</v>
          </cell>
          <cell r="K209" t="str">
            <v>ANANBO-MISTRAL-12-L-LÉ</v>
          </cell>
          <cell r="L209" t="str">
            <v>MISTRAL</v>
          </cell>
          <cell r="M209" t="str">
            <v>LÉ</v>
          </cell>
          <cell r="N209">
            <v>290</v>
          </cell>
          <cell r="O209">
            <v>70</v>
          </cell>
          <cell r="P209">
            <v>2.0299999999999998</v>
          </cell>
          <cell r="Q209">
            <v>10.43</v>
          </cell>
          <cell r="R209">
            <v>21.172899999999998</v>
          </cell>
          <cell r="S209">
            <v>202</v>
          </cell>
          <cell r="T209">
            <v>168.33333333333334</v>
          </cell>
          <cell r="U209">
            <v>101</v>
          </cell>
          <cell r="V209">
            <v>0.79036732673267329</v>
          </cell>
          <cell r="W209">
            <v>101</v>
          </cell>
          <cell r="X209">
            <v>40.599999999999994</v>
          </cell>
          <cell r="Y209">
            <v>61.772899999999993</v>
          </cell>
        </row>
        <row r="210">
          <cell r="A210" t="str">
            <v>PPEAACPP13</v>
          </cell>
          <cell r="B210" t="str">
            <v>PPE</v>
          </cell>
          <cell r="C210" t="str">
            <v>A</v>
          </cell>
          <cell r="D210" t="str">
            <v>A</v>
          </cell>
          <cell r="E210" t="str">
            <v>C</v>
          </cell>
          <cell r="F210" t="str">
            <v>P</v>
          </cell>
          <cell r="G210" t="str">
            <v>P</v>
          </cell>
          <cell r="H210" t="str">
            <v>13</v>
          </cell>
          <cell r="I210" t="str">
            <v>PPANB13</v>
          </cell>
          <cell r="J210" t="str">
            <v>ANDAMAN COULEUR - PETITE ÉCHELLE</v>
          </cell>
          <cell r="K210" t="str">
            <v>ANANBO-ANDAMAN-13-P-PANORAMA</v>
          </cell>
          <cell r="L210" t="str">
            <v>ANDAMAN</v>
          </cell>
          <cell r="M210" t="str">
            <v>PANORAMA</v>
          </cell>
          <cell r="N210">
            <v>255</v>
          </cell>
          <cell r="O210">
            <v>490</v>
          </cell>
          <cell r="P210">
            <v>12.494999999999999</v>
          </cell>
          <cell r="Q210">
            <v>10.43</v>
          </cell>
          <cell r="R210">
            <v>130.32284999999999</v>
          </cell>
          <cell r="S210">
            <v>1245</v>
          </cell>
          <cell r="T210">
            <v>1037.5</v>
          </cell>
          <cell r="U210">
            <v>622.5</v>
          </cell>
          <cell r="V210">
            <v>0.79064602409638551</v>
          </cell>
          <cell r="W210">
            <v>622.5</v>
          </cell>
          <cell r="X210">
            <v>249.89999999999998</v>
          </cell>
          <cell r="Y210">
            <v>380.22284999999999</v>
          </cell>
        </row>
        <row r="211">
          <cell r="A211" t="str">
            <v>PPEAACPL13-1</v>
          </cell>
          <cell r="B211" t="str">
            <v>PPE</v>
          </cell>
          <cell r="C211" t="str">
            <v>A</v>
          </cell>
          <cell r="D211" t="str">
            <v>A</v>
          </cell>
          <cell r="E211" t="str">
            <v>C</v>
          </cell>
          <cell r="F211" t="str">
            <v>P</v>
          </cell>
          <cell r="G211" t="str">
            <v>L</v>
          </cell>
          <cell r="H211" t="str">
            <v>13</v>
          </cell>
          <cell r="I211" t="str">
            <v>PPANB13</v>
          </cell>
          <cell r="J211" t="str">
            <v>ANDAMAN COULEUR - PETITE ÉCHELLE</v>
          </cell>
          <cell r="K211" t="str">
            <v>ANANBO-ANDAMAN-13-L-LÉ</v>
          </cell>
          <cell r="L211" t="str">
            <v>ANDAMAN</v>
          </cell>
          <cell r="M211" t="str">
            <v>LÉ</v>
          </cell>
          <cell r="N211">
            <v>255</v>
          </cell>
          <cell r="O211">
            <v>70</v>
          </cell>
          <cell r="P211">
            <v>1.7849999999999999</v>
          </cell>
          <cell r="Q211">
            <v>10.43</v>
          </cell>
          <cell r="R211">
            <v>18.617549999999998</v>
          </cell>
          <cell r="S211">
            <v>178</v>
          </cell>
          <cell r="T211">
            <v>148.33333333333334</v>
          </cell>
          <cell r="U211">
            <v>89</v>
          </cell>
          <cell r="V211">
            <v>0.79081404494382024</v>
          </cell>
          <cell r="W211">
            <v>89</v>
          </cell>
          <cell r="X211">
            <v>35.699999999999996</v>
          </cell>
          <cell r="Y211">
            <v>54.317549999999997</v>
          </cell>
        </row>
        <row r="212">
          <cell r="A212" t="str">
            <v>PPEAACPL13-2</v>
          </cell>
          <cell r="B212" t="str">
            <v>PPE</v>
          </cell>
          <cell r="C212" t="str">
            <v>A</v>
          </cell>
          <cell r="D212" t="str">
            <v>A</v>
          </cell>
          <cell r="E212" t="str">
            <v>C</v>
          </cell>
          <cell r="F212" t="str">
            <v>P</v>
          </cell>
          <cell r="G212" t="str">
            <v>L</v>
          </cell>
          <cell r="H212" t="str">
            <v>13</v>
          </cell>
          <cell r="I212" t="str">
            <v>PPANB13</v>
          </cell>
          <cell r="J212" t="str">
            <v>ANDAMAN COULEUR - PETITE ÉCHELLE</v>
          </cell>
          <cell r="K212" t="str">
            <v>ANANBO-ANDAMAN-13-L-LÉ</v>
          </cell>
          <cell r="L212" t="str">
            <v>ANDAMAN</v>
          </cell>
          <cell r="M212" t="str">
            <v>LÉ</v>
          </cell>
          <cell r="N212">
            <v>255</v>
          </cell>
          <cell r="O212">
            <v>70</v>
          </cell>
          <cell r="P212">
            <v>1.7849999999999999</v>
          </cell>
          <cell r="Q212">
            <v>10.43</v>
          </cell>
          <cell r="R212">
            <v>18.617549999999998</v>
          </cell>
          <cell r="S212">
            <v>178</v>
          </cell>
          <cell r="T212">
            <v>148.33333333333334</v>
          </cell>
          <cell r="U212">
            <v>89</v>
          </cell>
          <cell r="V212">
            <v>0.79081404494382024</v>
          </cell>
          <cell r="W212">
            <v>89</v>
          </cell>
          <cell r="X212">
            <v>35.699999999999996</v>
          </cell>
          <cell r="Y212">
            <v>54.317549999999997</v>
          </cell>
        </row>
        <row r="213">
          <cell r="A213" t="str">
            <v>PPEAACPL13-3</v>
          </cell>
          <cell r="B213" t="str">
            <v>PPE</v>
          </cell>
          <cell r="C213" t="str">
            <v>A</v>
          </cell>
          <cell r="D213" t="str">
            <v>A</v>
          </cell>
          <cell r="E213" t="str">
            <v>C</v>
          </cell>
          <cell r="F213" t="str">
            <v>P</v>
          </cell>
          <cell r="G213" t="str">
            <v>L</v>
          </cell>
          <cell r="H213" t="str">
            <v>13</v>
          </cell>
          <cell r="I213" t="str">
            <v>PPANB13</v>
          </cell>
          <cell r="J213" t="str">
            <v>ANDAMAN COULEUR - PETITE ÉCHELLE</v>
          </cell>
          <cell r="K213" t="str">
            <v>ANANBO-ANDAMAN-13-L-LÉ</v>
          </cell>
          <cell r="L213" t="str">
            <v>ANDAMAN</v>
          </cell>
          <cell r="M213" t="str">
            <v>LÉ</v>
          </cell>
          <cell r="N213">
            <v>255</v>
          </cell>
          <cell r="O213">
            <v>70</v>
          </cell>
          <cell r="P213">
            <v>1.7849999999999999</v>
          </cell>
          <cell r="Q213">
            <v>10.43</v>
          </cell>
          <cell r="R213">
            <v>18.617549999999998</v>
          </cell>
          <cell r="S213">
            <v>178</v>
          </cell>
          <cell r="T213">
            <v>148.33333333333334</v>
          </cell>
          <cell r="U213">
            <v>89</v>
          </cell>
          <cell r="V213">
            <v>0.79081404494382024</v>
          </cell>
          <cell r="W213">
            <v>89</v>
          </cell>
          <cell r="X213">
            <v>35.699999999999996</v>
          </cell>
          <cell r="Y213">
            <v>54.317549999999997</v>
          </cell>
        </row>
        <row r="214">
          <cell r="A214" t="str">
            <v>PPEAACPL13-4</v>
          </cell>
          <cell r="B214" t="str">
            <v>PPE</v>
          </cell>
          <cell r="C214" t="str">
            <v>A</v>
          </cell>
          <cell r="D214" t="str">
            <v>A</v>
          </cell>
          <cell r="E214" t="str">
            <v>C</v>
          </cell>
          <cell r="F214" t="str">
            <v>P</v>
          </cell>
          <cell r="G214" t="str">
            <v>L</v>
          </cell>
          <cell r="H214" t="str">
            <v>13</v>
          </cell>
          <cell r="I214" t="str">
            <v>PPANB13</v>
          </cell>
          <cell r="J214" t="str">
            <v>ANDAMAN COULEUR - PETITE ÉCHELLE</v>
          </cell>
          <cell r="K214" t="str">
            <v>ANANBO-ANDAMAN-13-L-LÉ</v>
          </cell>
          <cell r="L214" t="str">
            <v>ANDAMAN</v>
          </cell>
          <cell r="M214" t="str">
            <v>LÉ</v>
          </cell>
          <cell r="N214">
            <v>255</v>
          </cell>
          <cell r="O214">
            <v>70</v>
          </cell>
          <cell r="P214">
            <v>1.7849999999999999</v>
          </cell>
          <cell r="Q214">
            <v>10.43</v>
          </cell>
          <cell r="R214">
            <v>18.617549999999998</v>
          </cell>
          <cell r="S214">
            <v>178</v>
          </cell>
          <cell r="T214">
            <v>148.33333333333334</v>
          </cell>
          <cell r="U214">
            <v>89</v>
          </cell>
          <cell r="V214">
            <v>0.79081404494382024</v>
          </cell>
          <cell r="W214">
            <v>89</v>
          </cell>
          <cell r="X214">
            <v>35.699999999999996</v>
          </cell>
          <cell r="Y214">
            <v>54.317549999999997</v>
          </cell>
        </row>
        <row r="215">
          <cell r="A215" t="str">
            <v>PPEAACPL13-5</v>
          </cell>
          <cell r="B215" t="str">
            <v>PPE</v>
          </cell>
          <cell r="C215" t="str">
            <v>A</v>
          </cell>
          <cell r="D215" t="str">
            <v>A</v>
          </cell>
          <cell r="E215" t="str">
            <v>C</v>
          </cell>
          <cell r="F215" t="str">
            <v>P</v>
          </cell>
          <cell r="G215" t="str">
            <v>L</v>
          </cell>
          <cell r="H215" t="str">
            <v>13</v>
          </cell>
          <cell r="I215" t="str">
            <v>PPANB13</v>
          </cell>
          <cell r="J215" t="str">
            <v>ANDAMAN COULEUR - PETITE ÉCHELLE</v>
          </cell>
          <cell r="K215" t="str">
            <v>ANANBO-ANDAMAN-13-L-LÉ</v>
          </cell>
          <cell r="L215" t="str">
            <v>ANDAMAN</v>
          </cell>
          <cell r="M215" t="str">
            <v>LÉ</v>
          </cell>
          <cell r="N215">
            <v>255</v>
          </cell>
          <cell r="O215">
            <v>70</v>
          </cell>
          <cell r="P215">
            <v>1.7849999999999999</v>
          </cell>
          <cell r="Q215">
            <v>10.43</v>
          </cell>
          <cell r="R215">
            <v>18.617549999999998</v>
          </cell>
          <cell r="S215">
            <v>178</v>
          </cell>
          <cell r="T215">
            <v>148.33333333333334</v>
          </cell>
          <cell r="U215">
            <v>89</v>
          </cell>
          <cell r="V215">
            <v>0.79081404494382024</v>
          </cell>
          <cell r="W215">
            <v>89</v>
          </cell>
          <cell r="X215">
            <v>35.699999999999996</v>
          </cell>
          <cell r="Y215">
            <v>54.317549999999997</v>
          </cell>
        </row>
        <row r="216">
          <cell r="A216" t="str">
            <v>PPEAACPL13-6</v>
          </cell>
          <cell r="B216" t="str">
            <v>PPE</v>
          </cell>
          <cell r="C216" t="str">
            <v>A</v>
          </cell>
          <cell r="D216" t="str">
            <v>A</v>
          </cell>
          <cell r="E216" t="str">
            <v>C</v>
          </cell>
          <cell r="F216" t="str">
            <v>P</v>
          </cell>
          <cell r="G216" t="str">
            <v>L</v>
          </cell>
          <cell r="H216" t="str">
            <v>13</v>
          </cell>
          <cell r="I216" t="str">
            <v>PPANB13</v>
          </cell>
          <cell r="J216" t="str">
            <v>ANDAMAN COULEUR - PETITE ÉCHELLE</v>
          </cell>
          <cell r="K216" t="str">
            <v>ANANBO-ANDAMAN-13-L-LÉ</v>
          </cell>
          <cell r="L216" t="str">
            <v>ANDAMAN</v>
          </cell>
          <cell r="M216" t="str">
            <v>LÉ</v>
          </cell>
          <cell r="N216">
            <v>255</v>
          </cell>
          <cell r="O216">
            <v>70</v>
          </cell>
          <cell r="P216">
            <v>1.7849999999999999</v>
          </cell>
          <cell r="Q216">
            <v>10.43</v>
          </cell>
          <cell r="R216">
            <v>18.617549999999998</v>
          </cell>
          <cell r="S216">
            <v>178</v>
          </cell>
          <cell r="T216">
            <v>148.33333333333334</v>
          </cell>
          <cell r="U216">
            <v>89</v>
          </cell>
          <cell r="V216">
            <v>0.79081404494382024</v>
          </cell>
          <cell r="W216">
            <v>89</v>
          </cell>
          <cell r="X216">
            <v>35.699999999999996</v>
          </cell>
          <cell r="Y216">
            <v>54.317549999999997</v>
          </cell>
        </row>
        <row r="217">
          <cell r="A217" t="str">
            <v>PPEAACPL13-7</v>
          </cell>
          <cell r="B217" t="str">
            <v>PPE</v>
          </cell>
          <cell r="C217" t="str">
            <v>A</v>
          </cell>
          <cell r="D217" t="str">
            <v>A</v>
          </cell>
          <cell r="E217" t="str">
            <v>C</v>
          </cell>
          <cell r="F217" t="str">
            <v>P</v>
          </cell>
          <cell r="G217" t="str">
            <v>L</v>
          </cell>
          <cell r="H217" t="str">
            <v>13</v>
          </cell>
          <cell r="I217" t="str">
            <v>PPANB13</v>
          </cell>
          <cell r="J217" t="str">
            <v>ANDAMAN COULEUR - PETITE ÉCHELLE</v>
          </cell>
          <cell r="K217" t="str">
            <v>ANANBO-ANDAMAN-13-L-LÉ</v>
          </cell>
          <cell r="L217" t="str">
            <v>ANDAMAN</v>
          </cell>
          <cell r="M217" t="str">
            <v>LÉ</v>
          </cell>
          <cell r="N217">
            <v>255</v>
          </cell>
          <cell r="O217">
            <v>70</v>
          </cell>
          <cell r="P217">
            <v>1.7849999999999999</v>
          </cell>
          <cell r="Q217">
            <v>10.43</v>
          </cell>
          <cell r="R217">
            <v>18.617549999999998</v>
          </cell>
          <cell r="S217">
            <v>178</v>
          </cell>
          <cell r="T217">
            <v>148.33333333333334</v>
          </cell>
          <cell r="U217">
            <v>89</v>
          </cell>
          <cell r="V217">
            <v>0.79081404494382024</v>
          </cell>
          <cell r="W217">
            <v>89</v>
          </cell>
          <cell r="X217">
            <v>35.699999999999996</v>
          </cell>
          <cell r="Y217">
            <v>54.317549999999997</v>
          </cell>
        </row>
        <row r="218">
          <cell r="A218" t="str">
            <v>PPEAACGP13</v>
          </cell>
          <cell r="B218" t="str">
            <v>PPE</v>
          </cell>
          <cell r="C218" t="str">
            <v>A</v>
          </cell>
          <cell r="D218" t="str">
            <v>A</v>
          </cell>
          <cell r="E218" t="str">
            <v>C</v>
          </cell>
          <cell r="F218" t="str">
            <v>G</v>
          </cell>
          <cell r="G218" t="str">
            <v>P</v>
          </cell>
          <cell r="H218" t="str">
            <v>13</v>
          </cell>
          <cell r="I218" t="str">
            <v>PPANB13</v>
          </cell>
          <cell r="J218" t="str">
            <v>ANDAMAN COULEUR - GRANDE ÉCHELLE</v>
          </cell>
          <cell r="K218" t="str">
            <v>ANANBO-ANDAMAN-13-P-PANORAMA</v>
          </cell>
          <cell r="L218" t="str">
            <v>ANDAMAN</v>
          </cell>
          <cell r="M218" t="str">
            <v>PANORAMA</v>
          </cell>
          <cell r="N218">
            <v>290</v>
          </cell>
          <cell r="O218">
            <v>560</v>
          </cell>
          <cell r="P218">
            <v>16.239999999999998</v>
          </cell>
          <cell r="Q218">
            <v>10.43</v>
          </cell>
          <cell r="R218">
            <v>169.38319999999999</v>
          </cell>
          <cell r="S218">
            <v>1618</v>
          </cell>
          <cell r="T218">
            <v>1348.3333333333335</v>
          </cell>
          <cell r="U218">
            <v>809.00000000000011</v>
          </cell>
          <cell r="V218">
            <v>0.79062645241038321</v>
          </cell>
          <cell r="W218">
            <v>809.00000000000011</v>
          </cell>
          <cell r="X218">
            <v>324.79999999999995</v>
          </cell>
          <cell r="Y218">
            <v>494.18319999999994</v>
          </cell>
        </row>
        <row r="219">
          <cell r="A219" t="str">
            <v>PPEAACGL13-1</v>
          </cell>
          <cell r="B219" t="str">
            <v>PPE</v>
          </cell>
          <cell r="C219" t="str">
            <v>A</v>
          </cell>
          <cell r="D219" t="str">
            <v>A</v>
          </cell>
          <cell r="E219" t="str">
            <v>C</v>
          </cell>
          <cell r="F219" t="str">
            <v>G</v>
          </cell>
          <cell r="G219" t="str">
            <v>L</v>
          </cell>
          <cell r="H219" t="str">
            <v>13</v>
          </cell>
          <cell r="I219" t="str">
            <v>PPANB13</v>
          </cell>
          <cell r="J219" t="str">
            <v>ANDAMAN COULEUR - GRANDE ÉCHELLE</v>
          </cell>
          <cell r="K219" t="str">
            <v>ANANBO-ANDAMAN-13-L-LÉ</v>
          </cell>
          <cell r="L219" t="str">
            <v>ANDAMAN</v>
          </cell>
          <cell r="M219" t="str">
            <v>LÉ</v>
          </cell>
          <cell r="N219">
            <v>290</v>
          </cell>
          <cell r="O219">
            <v>70</v>
          </cell>
          <cell r="P219">
            <v>2.0299999999999998</v>
          </cell>
          <cell r="Q219">
            <v>10.43</v>
          </cell>
          <cell r="R219">
            <v>21.172899999999998</v>
          </cell>
          <cell r="S219">
            <v>202</v>
          </cell>
          <cell r="T219">
            <v>168.33333333333334</v>
          </cell>
          <cell r="U219">
            <v>101</v>
          </cell>
          <cell r="V219">
            <v>0.79036732673267329</v>
          </cell>
          <cell r="W219">
            <v>101</v>
          </cell>
          <cell r="X219">
            <v>40.599999999999994</v>
          </cell>
          <cell r="Y219">
            <v>61.772899999999993</v>
          </cell>
        </row>
        <row r="220">
          <cell r="A220" t="str">
            <v>PPEAACGL13-2</v>
          </cell>
          <cell r="B220" t="str">
            <v>PPE</v>
          </cell>
          <cell r="C220" t="str">
            <v>A</v>
          </cell>
          <cell r="D220" t="str">
            <v>A</v>
          </cell>
          <cell r="E220" t="str">
            <v>C</v>
          </cell>
          <cell r="F220" t="str">
            <v>G</v>
          </cell>
          <cell r="G220" t="str">
            <v>L</v>
          </cell>
          <cell r="H220" t="str">
            <v>13</v>
          </cell>
          <cell r="I220" t="str">
            <v>PPANB13</v>
          </cell>
          <cell r="J220" t="str">
            <v>ANDAMAN COULEUR - GRANDE ÉCHELLE</v>
          </cell>
          <cell r="K220" t="str">
            <v>ANANBO-ANDAMAN-13-L-LÉ</v>
          </cell>
          <cell r="L220" t="str">
            <v>ANDAMAN</v>
          </cell>
          <cell r="M220" t="str">
            <v>LÉ</v>
          </cell>
          <cell r="N220">
            <v>290</v>
          </cell>
          <cell r="O220">
            <v>70</v>
          </cell>
          <cell r="P220">
            <v>2.0299999999999998</v>
          </cell>
          <cell r="Q220">
            <v>10.43</v>
          </cell>
          <cell r="R220">
            <v>21.172899999999998</v>
          </cell>
          <cell r="S220">
            <v>202</v>
          </cell>
          <cell r="T220">
            <v>168.33333333333334</v>
          </cell>
          <cell r="U220">
            <v>101</v>
          </cell>
          <cell r="V220">
            <v>0.79036732673267329</v>
          </cell>
          <cell r="W220">
            <v>101</v>
          </cell>
          <cell r="X220">
            <v>40.599999999999994</v>
          </cell>
          <cell r="Y220">
            <v>61.772899999999993</v>
          </cell>
        </row>
        <row r="221">
          <cell r="A221" t="str">
            <v>PPEAACGL13-3</v>
          </cell>
          <cell r="B221" t="str">
            <v>PPE</v>
          </cell>
          <cell r="C221" t="str">
            <v>A</v>
          </cell>
          <cell r="D221" t="str">
            <v>A</v>
          </cell>
          <cell r="E221" t="str">
            <v>C</v>
          </cell>
          <cell r="F221" t="str">
            <v>G</v>
          </cell>
          <cell r="G221" t="str">
            <v>L</v>
          </cell>
          <cell r="H221" t="str">
            <v>13</v>
          </cell>
          <cell r="I221" t="str">
            <v>PPANB13</v>
          </cell>
          <cell r="J221" t="str">
            <v>ANDAMAN COULEUR - GRANDE ÉCHELLE</v>
          </cell>
          <cell r="K221" t="str">
            <v>ANANBO-ANDAMAN-13-L-LÉ</v>
          </cell>
          <cell r="L221" t="str">
            <v>ANDAMAN</v>
          </cell>
          <cell r="M221" t="str">
            <v>LÉ</v>
          </cell>
          <cell r="N221">
            <v>290</v>
          </cell>
          <cell r="O221">
            <v>70</v>
          </cell>
          <cell r="P221">
            <v>2.0299999999999998</v>
          </cell>
          <cell r="Q221">
            <v>10.43</v>
          </cell>
          <cell r="R221">
            <v>21.172899999999998</v>
          </cell>
          <cell r="S221">
            <v>202</v>
          </cell>
          <cell r="T221">
            <v>168.33333333333334</v>
          </cell>
          <cell r="U221">
            <v>101</v>
          </cell>
          <cell r="V221">
            <v>0.79036732673267329</v>
          </cell>
          <cell r="W221">
            <v>101</v>
          </cell>
          <cell r="X221">
            <v>40.599999999999994</v>
          </cell>
          <cell r="Y221">
            <v>61.772899999999993</v>
          </cell>
        </row>
        <row r="222">
          <cell r="A222" t="str">
            <v>PPEAACGL13-4</v>
          </cell>
          <cell r="B222" t="str">
            <v>PPE</v>
          </cell>
          <cell r="C222" t="str">
            <v>A</v>
          </cell>
          <cell r="D222" t="str">
            <v>A</v>
          </cell>
          <cell r="E222" t="str">
            <v>C</v>
          </cell>
          <cell r="F222" t="str">
            <v>G</v>
          </cell>
          <cell r="G222" t="str">
            <v>L</v>
          </cell>
          <cell r="H222" t="str">
            <v>13</v>
          </cell>
          <cell r="I222" t="str">
            <v>PPANB13</v>
          </cell>
          <cell r="J222" t="str">
            <v>ANDAMAN COULEUR - GRANDE ÉCHELLE</v>
          </cell>
          <cell r="K222" t="str">
            <v>ANANBO-ANDAMAN-13-L-LÉ</v>
          </cell>
          <cell r="L222" t="str">
            <v>ANDAMAN</v>
          </cell>
          <cell r="M222" t="str">
            <v>LÉ</v>
          </cell>
          <cell r="N222">
            <v>290</v>
          </cell>
          <cell r="O222">
            <v>70</v>
          </cell>
          <cell r="P222">
            <v>2.0299999999999998</v>
          </cell>
          <cell r="Q222">
            <v>10.43</v>
          </cell>
          <cell r="R222">
            <v>21.172899999999998</v>
          </cell>
          <cell r="S222">
            <v>202</v>
          </cell>
          <cell r="T222">
            <v>168.33333333333334</v>
          </cell>
          <cell r="U222">
            <v>101</v>
          </cell>
          <cell r="V222">
            <v>0.79036732673267329</v>
          </cell>
          <cell r="W222">
            <v>101</v>
          </cell>
          <cell r="X222">
            <v>40.599999999999994</v>
          </cell>
          <cell r="Y222">
            <v>61.772899999999993</v>
          </cell>
        </row>
        <row r="223">
          <cell r="A223" t="str">
            <v>PPEAACGL13-5</v>
          </cell>
          <cell r="B223" t="str">
            <v>PPE</v>
          </cell>
          <cell r="C223" t="str">
            <v>A</v>
          </cell>
          <cell r="D223" t="str">
            <v>A</v>
          </cell>
          <cell r="E223" t="str">
            <v>C</v>
          </cell>
          <cell r="F223" t="str">
            <v>G</v>
          </cell>
          <cell r="G223" t="str">
            <v>L</v>
          </cell>
          <cell r="H223" t="str">
            <v>13</v>
          </cell>
          <cell r="I223" t="str">
            <v>PPANB13</v>
          </cell>
          <cell r="J223" t="str">
            <v>ANDAMAN COULEUR - GRANDE ÉCHELLE</v>
          </cell>
          <cell r="K223" t="str">
            <v>ANANBO-ANDAMAN-13-L-LÉ</v>
          </cell>
          <cell r="L223" t="str">
            <v>ANDAMAN</v>
          </cell>
          <cell r="M223" t="str">
            <v>LÉ</v>
          </cell>
          <cell r="N223">
            <v>290</v>
          </cell>
          <cell r="O223">
            <v>70</v>
          </cell>
          <cell r="P223">
            <v>2.0299999999999998</v>
          </cell>
          <cell r="Q223">
            <v>10.43</v>
          </cell>
          <cell r="R223">
            <v>21.172899999999998</v>
          </cell>
          <cell r="S223">
            <v>202</v>
          </cell>
          <cell r="T223">
            <v>168.33333333333334</v>
          </cell>
          <cell r="U223">
            <v>101</v>
          </cell>
          <cell r="V223">
            <v>0.79036732673267329</v>
          </cell>
          <cell r="W223">
            <v>101</v>
          </cell>
          <cell r="X223">
            <v>40.599999999999994</v>
          </cell>
          <cell r="Y223">
            <v>61.772899999999993</v>
          </cell>
        </row>
        <row r="224">
          <cell r="A224" t="str">
            <v>PPEAACGL13-6</v>
          </cell>
          <cell r="B224" t="str">
            <v>PPE</v>
          </cell>
          <cell r="C224" t="str">
            <v>A</v>
          </cell>
          <cell r="D224" t="str">
            <v>A</v>
          </cell>
          <cell r="E224" t="str">
            <v>C</v>
          </cell>
          <cell r="F224" t="str">
            <v>G</v>
          </cell>
          <cell r="G224" t="str">
            <v>L</v>
          </cell>
          <cell r="H224" t="str">
            <v>13</v>
          </cell>
          <cell r="I224" t="str">
            <v>PPANB13</v>
          </cell>
          <cell r="J224" t="str">
            <v>ANDAMAN COULEUR - GRANDE ÉCHELLE</v>
          </cell>
          <cell r="K224" t="str">
            <v>ANANBO-ANDAMAN-13-L-LÉ</v>
          </cell>
          <cell r="L224" t="str">
            <v>ANDAMAN</v>
          </cell>
          <cell r="M224" t="str">
            <v>LÉ</v>
          </cell>
          <cell r="N224">
            <v>290</v>
          </cell>
          <cell r="O224">
            <v>70</v>
          </cell>
          <cell r="P224">
            <v>2.0299999999999998</v>
          </cell>
          <cell r="Q224">
            <v>10.43</v>
          </cell>
          <cell r="R224">
            <v>21.172899999999998</v>
          </cell>
          <cell r="S224">
            <v>202</v>
          </cell>
          <cell r="T224">
            <v>168.33333333333334</v>
          </cell>
          <cell r="U224">
            <v>101</v>
          </cell>
          <cell r="V224">
            <v>0.79036732673267329</v>
          </cell>
          <cell r="W224">
            <v>101</v>
          </cell>
          <cell r="X224">
            <v>40.599999999999994</v>
          </cell>
          <cell r="Y224">
            <v>61.772899999999993</v>
          </cell>
        </row>
        <row r="225">
          <cell r="A225" t="str">
            <v>PPEAACGL13-7</v>
          </cell>
          <cell r="B225" t="str">
            <v>PPE</v>
          </cell>
          <cell r="C225" t="str">
            <v>A</v>
          </cell>
          <cell r="D225" t="str">
            <v>A</v>
          </cell>
          <cell r="E225" t="str">
            <v>C</v>
          </cell>
          <cell r="F225" t="str">
            <v>G</v>
          </cell>
          <cell r="G225" t="str">
            <v>L</v>
          </cell>
          <cell r="H225" t="str">
            <v>13</v>
          </cell>
          <cell r="I225" t="str">
            <v>PPANB13</v>
          </cell>
          <cell r="J225" t="str">
            <v>ANDAMAN COULEUR - GRANDE ÉCHELLE</v>
          </cell>
          <cell r="K225" t="str">
            <v>ANANBO-ANDAMAN-13-L-LÉ</v>
          </cell>
          <cell r="L225" t="str">
            <v>ANDAMAN</v>
          </cell>
          <cell r="M225" t="str">
            <v>LÉ</v>
          </cell>
          <cell r="N225">
            <v>290</v>
          </cell>
          <cell r="O225">
            <v>70</v>
          </cell>
          <cell r="P225">
            <v>2.0299999999999998</v>
          </cell>
          <cell r="Q225">
            <v>10.43</v>
          </cell>
          <cell r="R225">
            <v>21.172899999999998</v>
          </cell>
          <cell r="S225">
            <v>202</v>
          </cell>
          <cell r="T225">
            <v>168.33333333333334</v>
          </cell>
          <cell r="U225">
            <v>101</v>
          </cell>
          <cell r="V225">
            <v>0.79036732673267329</v>
          </cell>
          <cell r="W225">
            <v>101</v>
          </cell>
          <cell r="X225">
            <v>40.599999999999994</v>
          </cell>
          <cell r="Y225">
            <v>61.772899999999993</v>
          </cell>
        </row>
        <row r="226">
          <cell r="A226" t="str">
            <v>PPEAACGL13-8</v>
          </cell>
          <cell r="B226" t="str">
            <v>PPE</v>
          </cell>
          <cell r="C226" t="str">
            <v>A</v>
          </cell>
          <cell r="D226" t="str">
            <v>A</v>
          </cell>
          <cell r="E226" t="str">
            <v>C</v>
          </cell>
          <cell r="F226" t="str">
            <v>G</v>
          </cell>
          <cell r="G226" t="str">
            <v>L</v>
          </cell>
          <cell r="H226" t="str">
            <v>13</v>
          </cell>
          <cell r="I226" t="str">
            <v>PPANB13</v>
          </cell>
          <cell r="J226" t="str">
            <v>ANDAMAN COULEUR - GRANDE ÉCHELLE</v>
          </cell>
          <cell r="K226" t="str">
            <v>ANANBO-ANDAMAN-13-L-LÉ</v>
          </cell>
          <cell r="L226" t="str">
            <v>ANDAMAN</v>
          </cell>
          <cell r="M226" t="str">
            <v>LÉ</v>
          </cell>
          <cell r="N226">
            <v>290</v>
          </cell>
          <cell r="O226">
            <v>70</v>
          </cell>
          <cell r="P226">
            <v>2.0299999999999998</v>
          </cell>
          <cell r="Q226">
            <v>10.43</v>
          </cell>
          <cell r="R226">
            <v>21.172899999999998</v>
          </cell>
          <cell r="S226">
            <v>202</v>
          </cell>
          <cell r="T226">
            <v>168.33333333333334</v>
          </cell>
          <cell r="U226">
            <v>101</v>
          </cell>
          <cell r="V226">
            <v>0.79036732673267329</v>
          </cell>
          <cell r="W226">
            <v>101</v>
          </cell>
          <cell r="X226">
            <v>40.599999999999994</v>
          </cell>
          <cell r="Y226">
            <v>61.772899999999993</v>
          </cell>
        </row>
        <row r="227">
          <cell r="A227" t="str">
            <v>PPEAJAOCPP14</v>
          </cell>
          <cell r="B227" t="str">
            <v>PPE</v>
          </cell>
          <cell r="C227" t="str">
            <v>A</v>
          </cell>
          <cell r="D227" t="str">
            <v>JAO</v>
          </cell>
          <cell r="E227" t="str">
            <v>C</v>
          </cell>
          <cell r="F227" t="str">
            <v>P</v>
          </cell>
          <cell r="G227" t="str">
            <v>P</v>
          </cell>
          <cell r="H227" t="str">
            <v>14</v>
          </cell>
          <cell r="I227" t="str">
            <v>PPANB14</v>
          </cell>
          <cell r="J227" t="str">
            <v>JARDIN AUX OISEAUX COULEUR - PETITE ÉCHELLE</v>
          </cell>
          <cell r="K227" t="str">
            <v>ANANBO-JARDIN AUX OISEAUX-14-P-PANORAMA</v>
          </cell>
          <cell r="L227" t="str">
            <v>JARDIN AUX OISEAUX</v>
          </cell>
          <cell r="M227" t="str">
            <v>PANORAMA</v>
          </cell>
          <cell r="N227">
            <v>255</v>
          </cell>
          <cell r="O227">
            <v>490</v>
          </cell>
          <cell r="P227">
            <v>12.494999999999999</v>
          </cell>
          <cell r="Q227">
            <v>10.43</v>
          </cell>
          <cell r="R227">
            <v>130.32284999999999</v>
          </cell>
          <cell r="S227">
            <v>1245</v>
          </cell>
          <cell r="T227">
            <v>1037.5</v>
          </cell>
          <cell r="U227">
            <v>622.5</v>
          </cell>
          <cell r="V227">
            <v>0.79064602409638551</v>
          </cell>
          <cell r="W227">
            <v>622.5</v>
          </cell>
          <cell r="X227">
            <v>249.89999999999998</v>
          </cell>
          <cell r="Y227">
            <v>380.22284999999999</v>
          </cell>
        </row>
        <row r="228">
          <cell r="A228" t="str">
            <v>PPEAJAOCPL14-1</v>
          </cell>
          <cell r="B228" t="str">
            <v>PPE</v>
          </cell>
          <cell r="C228" t="str">
            <v>A</v>
          </cell>
          <cell r="D228" t="str">
            <v>JAO</v>
          </cell>
          <cell r="E228" t="str">
            <v>C</v>
          </cell>
          <cell r="F228" t="str">
            <v>P</v>
          </cell>
          <cell r="G228" t="str">
            <v>L</v>
          </cell>
          <cell r="H228" t="str">
            <v>14</v>
          </cell>
          <cell r="I228" t="str">
            <v>PPANB14</v>
          </cell>
          <cell r="J228" t="str">
            <v>JARDIN AUX OISEAUX COULEUR - PETITE ÉCHELLE</v>
          </cell>
          <cell r="K228" t="str">
            <v>ANANBO-JARDIN AUX OISEAUX-14-L-LÉ</v>
          </cell>
          <cell r="L228" t="str">
            <v>JARDIN AUX OISEAUX</v>
          </cell>
          <cell r="M228" t="str">
            <v>LÉ</v>
          </cell>
          <cell r="N228">
            <v>255</v>
          </cell>
          <cell r="O228">
            <v>70</v>
          </cell>
          <cell r="P228">
            <v>1.7849999999999999</v>
          </cell>
          <cell r="Q228">
            <v>10.43</v>
          </cell>
          <cell r="R228">
            <v>18.617549999999998</v>
          </cell>
          <cell r="S228">
            <v>178</v>
          </cell>
          <cell r="T228">
            <v>148.33333333333334</v>
          </cell>
          <cell r="U228">
            <v>89</v>
          </cell>
          <cell r="V228">
            <v>0.79081404494382024</v>
          </cell>
          <cell r="W228">
            <v>89</v>
          </cell>
          <cell r="X228">
            <v>35.699999999999996</v>
          </cell>
          <cell r="Y228">
            <v>54.317549999999997</v>
          </cell>
        </row>
        <row r="229">
          <cell r="A229" t="str">
            <v>PPEAJAOCPL14-2</v>
          </cell>
          <cell r="B229" t="str">
            <v>PPE</v>
          </cell>
          <cell r="C229" t="str">
            <v>A</v>
          </cell>
          <cell r="D229" t="str">
            <v>JAO</v>
          </cell>
          <cell r="E229" t="str">
            <v>C</v>
          </cell>
          <cell r="F229" t="str">
            <v>P</v>
          </cell>
          <cell r="G229" t="str">
            <v>L</v>
          </cell>
          <cell r="H229" t="str">
            <v>14</v>
          </cell>
          <cell r="I229" t="str">
            <v>PPANB14</v>
          </cell>
          <cell r="J229" t="str">
            <v>JARDIN AUX OISEAUX COULEUR - PETITE ÉCHELLE</v>
          </cell>
          <cell r="K229" t="str">
            <v>ANANBO-JARDIN AUX OISEAUX-14-L-LÉ</v>
          </cell>
          <cell r="L229" t="str">
            <v>JARDIN AUX OISEAUX</v>
          </cell>
          <cell r="M229" t="str">
            <v>LÉ</v>
          </cell>
          <cell r="N229">
            <v>255</v>
          </cell>
          <cell r="O229">
            <v>70</v>
          </cell>
          <cell r="P229">
            <v>1.7849999999999999</v>
          </cell>
          <cell r="Q229">
            <v>10.43</v>
          </cell>
          <cell r="R229">
            <v>18.617549999999998</v>
          </cell>
          <cell r="S229">
            <v>178</v>
          </cell>
          <cell r="T229">
            <v>148.33333333333334</v>
          </cell>
          <cell r="U229">
            <v>89</v>
          </cell>
          <cell r="V229">
            <v>0.79081404494382024</v>
          </cell>
          <cell r="W229">
            <v>89</v>
          </cell>
          <cell r="X229">
            <v>35.699999999999996</v>
          </cell>
          <cell r="Y229">
            <v>54.317549999999997</v>
          </cell>
        </row>
        <row r="230">
          <cell r="A230" t="str">
            <v>PPEAJAOCPL14-3</v>
          </cell>
          <cell r="B230" t="str">
            <v>PPE</v>
          </cell>
          <cell r="C230" t="str">
            <v>A</v>
          </cell>
          <cell r="D230" t="str">
            <v>JAO</v>
          </cell>
          <cell r="E230" t="str">
            <v>C</v>
          </cell>
          <cell r="F230" t="str">
            <v>P</v>
          </cell>
          <cell r="G230" t="str">
            <v>L</v>
          </cell>
          <cell r="H230" t="str">
            <v>14</v>
          </cell>
          <cell r="I230" t="str">
            <v>PPANB14</v>
          </cell>
          <cell r="J230" t="str">
            <v>JARDIN AUX OISEAUX COULEUR - PETITE ÉCHELLE</v>
          </cell>
          <cell r="K230" t="str">
            <v>ANANBO-JARDIN AUX OISEAUX-14-L-LÉ</v>
          </cell>
          <cell r="L230" t="str">
            <v>JARDIN AUX OISEAUX</v>
          </cell>
          <cell r="M230" t="str">
            <v>LÉ</v>
          </cell>
          <cell r="N230">
            <v>255</v>
          </cell>
          <cell r="O230">
            <v>70</v>
          </cell>
          <cell r="P230">
            <v>1.7849999999999999</v>
          </cell>
          <cell r="Q230">
            <v>10.43</v>
          </cell>
          <cell r="R230">
            <v>18.617549999999998</v>
          </cell>
          <cell r="S230">
            <v>178</v>
          </cell>
          <cell r="T230">
            <v>148.33333333333334</v>
          </cell>
          <cell r="U230">
            <v>89</v>
          </cell>
          <cell r="V230">
            <v>0.79081404494382024</v>
          </cell>
          <cell r="W230">
            <v>89</v>
          </cell>
          <cell r="X230">
            <v>35.699999999999996</v>
          </cell>
          <cell r="Y230">
            <v>54.317549999999997</v>
          </cell>
        </row>
        <row r="231">
          <cell r="A231" t="str">
            <v>PPEAJAOCPL14-4</v>
          </cell>
          <cell r="B231" t="str">
            <v>PPE</v>
          </cell>
          <cell r="C231" t="str">
            <v>A</v>
          </cell>
          <cell r="D231" t="str">
            <v>JAO</v>
          </cell>
          <cell r="E231" t="str">
            <v>C</v>
          </cell>
          <cell r="F231" t="str">
            <v>P</v>
          </cell>
          <cell r="G231" t="str">
            <v>L</v>
          </cell>
          <cell r="H231" t="str">
            <v>14</v>
          </cell>
          <cell r="I231" t="str">
            <v>PPANB14</v>
          </cell>
          <cell r="J231" t="str">
            <v>JARDIN AUX OISEAUX COULEUR - PETITE ÉCHELLE</v>
          </cell>
          <cell r="K231" t="str">
            <v>ANANBO-JARDIN AUX OISEAUX-14-L-LÉ</v>
          </cell>
          <cell r="L231" t="str">
            <v>JARDIN AUX OISEAUX</v>
          </cell>
          <cell r="M231" t="str">
            <v>LÉ</v>
          </cell>
          <cell r="N231">
            <v>255</v>
          </cell>
          <cell r="O231">
            <v>70</v>
          </cell>
          <cell r="P231">
            <v>1.7849999999999999</v>
          </cell>
          <cell r="Q231">
            <v>10.43</v>
          </cell>
          <cell r="R231">
            <v>18.617549999999998</v>
          </cell>
          <cell r="S231">
            <v>178</v>
          </cell>
          <cell r="T231">
            <v>148.33333333333334</v>
          </cell>
          <cell r="U231">
            <v>89</v>
          </cell>
          <cell r="V231">
            <v>0.79081404494382024</v>
          </cell>
          <cell r="W231">
            <v>89</v>
          </cell>
          <cell r="X231">
            <v>35.699999999999996</v>
          </cell>
          <cell r="Y231">
            <v>54.317549999999997</v>
          </cell>
        </row>
        <row r="232">
          <cell r="A232" t="str">
            <v>PPEAJAOCPL14-5</v>
          </cell>
          <cell r="B232" t="str">
            <v>PPE</v>
          </cell>
          <cell r="C232" t="str">
            <v>A</v>
          </cell>
          <cell r="D232" t="str">
            <v>JAO</v>
          </cell>
          <cell r="E232" t="str">
            <v>C</v>
          </cell>
          <cell r="F232" t="str">
            <v>P</v>
          </cell>
          <cell r="G232" t="str">
            <v>L</v>
          </cell>
          <cell r="H232" t="str">
            <v>14</v>
          </cell>
          <cell r="I232" t="str">
            <v>PPANB14</v>
          </cell>
          <cell r="J232" t="str">
            <v>JARDIN AUX OISEAUX COULEUR - PETITE ÉCHELLE</v>
          </cell>
          <cell r="K232" t="str">
            <v>ANANBO-JARDIN AUX OISEAUX-14-L-LÉ</v>
          </cell>
          <cell r="L232" t="str">
            <v>JARDIN AUX OISEAUX</v>
          </cell>
          <cell r="M232" t="str">
            <v>LÉ</v>
          </cell>
          <cell r="N232">
            <v>255</v>
          </cell>
          <cell r="O232">
            <v>70</v>
          </cell>
          <cell r="P232">
            <v>1.7849999999999999</v>
          </cell>
          <cell r="Q232">
            <v>10.43</v>
          </cell>
          <cell r="R232">
            <v>18.617549999999998</v>
          </cell>
          <cell r="S232">
            <v>178</v>
          </cell>
          <cell r="T232">
            <v>148.33333333333334</v>
          </cell>
          <cell r="U232">
            <v>89</v>
          </cell>
          <cell r="V232">
            <v>0.79081404494382024</v>
          </cell>
          <cell r="W232">
            <v>89</v>
          </cell>
          <cell r="X232">
            <v>35.699999999999996</v>
          </cell>
          <cell r="Y232">
            <v>54.317549999999997</v>
          </cell>
        </row>
        <row r="233">
          <cell r="A233" t="str">
            <v>PPEAJAOCPL14-6</v>
          </cell>
          <cell r="B233" t="str">
            <v>PPE</v>
          </cell>
          <cell r="C233" t="str">
            <v>A</v>
          </cell>
          <cell r="D233" t="str">
            <v>JAO</v>
          </cell>
          <cell r="E233" t="str">
            <v>C</v>
          </cell>
          <cell r="F233" t="str">
            <v>P</v>
          </cell>
          <cell r="G233" t="str">
            <v>L</v>
          </cell>
          <cell r="H233" t="str">
            <v>14</v>
          </cell>
          <cell r="I233" t="str">
            <v>PPANB14</v>
          </cell>
          <cell r="J233" t="str">
            <v>JARDIN AUX OISEAUX COULEUR - PETITE ÉCHELLE</v>
          </cell>
          <cell r="K233" t="str">
            <v>ANANBO-JARDIN AUX OISEAUX-14-L-LÉ</v>
          </cell>
          <cell r="L233" t="str">
            <v>JARDIN AUX OISEAUX</v>
          </cell>
          <cell r="M233" t="str">
            <v>LÉ</v>
          </cell>
          <cell r="N233">
            <v>255</v>
          </cell>
          <cell r="O233">
            <v>70</v>
          </cell>
          <cell r="P233">
            <v>1.7849999999999999</v>
          </cell>
          <cell r="Q233">
            <v>10.43</v>
          </cell>
          <cell r="R233">
            <v>18.617549999999998</v>
          </cell>
          <cell r="S233">
            <v>178</v>
          </cell>
          <cell r="T233">
            <v>148.33333333333334</v>
          </cell>
          <cell r="U233">
            <v>89</v>
          </cell>
          <cell r="V233">
            <v>0.79081404494382024</v>
          </cell>
          <cell r="W233">
            <v>89</v>
          </cell>
          <cell r="X233">
            <v>35.699999999999996</v>
          </cell>
          <cell r="Y233">
            <v>54.317549999999997</v>
          </cell>
        </row>
        <row r="234">
          <cell r="A234" t="str">
            <v>PPEAJAOCPL14-7</v>
          </cell>
          <cell r="B234" t="str">
            <v>PPE</v>
          </cell>
          <cell r="C234" t="str">
            <v>A</v>
          </cell>
          <cell r="D234" t="str">
            <v>JAO</v>
          </cell>
          <cell r="E234" t="str">
            <v>C</v>
          </cell>
          <cell r="F234" t="str">
            <v>P</v>
          </cell>
          <cell r="G234" t="str">
            <v>L</v>
          </cell>
          <cell r="H234" t="str">
            <v>14</v>
          </cell>
          <cell r="I234" t="str">
            <v>PPANB14</v>
          </cell>
          <cell r="J234" t="str">
            <v>JARDIN AUX OISEAUX COULEUR - PETITE ÉCHELLE</v>
          </cell>
          <cell r="K234" t="str">
            <v>ANANBO-JARDIN AUX OISEAUX-14-L-LÉ</v>
          </cell>
          <cell r="L234" t="str">
            <v>JARDIN AUX OISEAUX</v>
          </cell>
          <cell r="M234" t="str">
            <v>LÉ</v>
          </cell>
          <cell r="N234">
            <v>255</v>
          </cell>
          <cell r="O234">
            <v>70</v>
          </cell>
          <cell r="P234">
            <v>1.7849999999999999</v>
          </cell>
          <cell r="Q234">
            <v>10.43</v>
          </cell>
          <cell r="R234">
            <v>18.617549999999998</v>
          </cell>
          <cell r="S234">
            <v>178</v>
          </cell>
          <cell r="T234">
            <v>148.33333333333334</v>
          </cell>
          <cell r="U234">
            <v>89</v>
          </cell>
          <cell r="V234">
            <v>0.79081404494382024</v>
          </cell>
          <cell r="W234">
            <v>89</v>
          </cell>
          <cell r="X234">
            <v>35.699999999999996</v>
          </cell>
          <cell r="Y234">
            <v>54.317549999999997</v>
          </cell>
        </row>
        <row r="235">
          <cell r="A235" t="str">
            <v>PPEAJAOCGP14</v>
          </cell>
          <cell r="B235" t="str">
            <v>PPE</v>
          </cell>
          <cell r="C235" t="str">
            <v>A</v>
          </cell>
          <cell r="D235" t="str">
            <v>JAO</v>
          </cell>
          <cell r="E235" t="str">
            <v>C</v>
          </cell>
          <cell r="F235" t="str">
            <v>G</v>
          </cell>
          <cell r="G235" t="str">
            <v>P</v>
          </cell>
          <cell r="H235" t="str">
            <v>14</v>
          </cell>
          <cell r="I235" t="str">
            <v>PPANB14</v>
          </cell>
          <cell r="J235" t="str">
            <v>JARDIN AUX OISEAUX COULEUR - GRANDE ÉCHELLE</v>
          </cell>
          <cell r="K235" t="str">
            <v>ANANBO-JARDIN AUX OISEAUX-14-P-PANORAMA</v>
          </cell>
          <cell r="L235" t="str">
            <v>JARDIN AUX OISEAUX</v>
          </cell>
          <cell r="M235" t="str">
            <v>PANORAMA</v>
          </cell>
          <cell r="N235">
            <v>290</v>
          </cell>
          <cell r="O235">
            <v>560</v>
          </cell>
          <cell r="P235">
            <v>16.239999999999998</v>
          </cell>
          <cell r="Q235">
            <v>10.43</v>
          </cell>
          <cell r="R235">
            <v>169.38319999999999</v>
          </cell>
          <cell r="S235">
            <v>1618</v>
          </cell>
          <cell r="T235">
            <v>1348.3333333333335</v>
          </cell>
          <cell r="U235">
            <v>809.00000000000011</v>
          </cell>
          <cell r="V235">
            <v>0.79062645241038321</v>
          </cell>
          <cell r="W235">
            <v>809.00000000000011</v>
          </cell>
          <cell r="X235">
            <v>324.79999999999995</v>
          </cell>
          <cell r="Y235">
            <v>494.18319999999994</v>
          </cell>
        </row>
        <row r="236">
          <cell r="A236" t="str">
            <v>PPEAJAOCGL14-1</v>
          </cell>
          <cell r="B236" t="str">
            <v>PPE</v>
          </cell>
          <cell r="C236" t="str">
            <v>A</v>
          </cell>
          <cell r="D236" t="str">
            <v>JAO</v>
          </cell>
          <cell r="E236" t="str">
            <v>C</v>
          </cell>
          <cell r="F236" t="str">
            <v>G</v>
          </cell>
          <cell r="G236" t="str">
            <v>L</v>
          </cell>
          <cell r="H236" t="str">
            <v>14</v>
          </cell>
          <cell r="I236" t="str">
            <v>PPANB14</v>
          </cell>
          <cell r="J236" t="str">
            <v>JARDIN AUX OISEAUX COULEUR - GRANDE ÉCHELLE</v>
          </cell>
          <cell r="K236" t="str">
            <v>ANANBO-JARDIN AUX OISEAUX-14-L-LÉ</v>
          </cell>
          <cell r="L236" t="str">
            <v>JARDIN AUX OISEAUX</v>
          </cell>
          <cell r="M236" t="str">
            <v>LÉ</v>
          </cell>
          <cell r="N236">
            <v>290</v>
          </cell>
          <cell r="O236">
            <v>70</v>
          </cell>
          <cell r="P236">
            <v>2.0299999999999998</v>
          </cell>
          <cell r="Q236">
            <v>10.43</v>
          </cell>
          <cell r="R236">
            <v>21.172899999999998</v>
          </cell>
          <cell r="S236">
            <v>202</v>
          </cell>
          <cell r="T236">
            <v>168.33333333333334</v>
          </cell>
          <cell r="U236">
            <v>101</v>
          </cell>
          <cell r="V236">
            <v>0.79036732673267329</v>
          </cell>
          <cell r="W236">
            <v>101</v>
          </cell>
          <cell r="X236">
            <v>40.599999999999994</v>
          </cell>
          <cell r="Y236">
            <v>61.772899999999993</v>
          </cell>
        </row>
        <row r="237">
          <cell r="A237" t="str">
            <v>PPEAJAOCGL14-2</v>
          </cell>
          <cell r="B237" t="str">
            <v>PPE</v>
          </cell>
          <cell r="C237" t="str">
            <v>A</v>
          </cell>
          <cell r="D237" t="str">
            <v>JAO</v>
          </cell>
          <cell r="E237" t="str">
            <v>C</v>
          </cell>
          <cell r="F237" t="str">
            <v>G</v>
          </cell>
          <cell r="G237" t="str">
            <v>L</v>
          </cell>
          <cell r="H237" t="str">
            <v>14</v>
          </cell>
          <cell r="I237" t="str">
            <v>PPANB14</v>
          </cell>
          <cell r="J237" t="str">
            <v>JARDIN AUX OISEAUX COULEUR - GRANDE ÉCHELLE</v>
          </cell>
          <cell r="K237" t="str">
            <v>ANANBO-JARDIN AUX OISEAUX-14-L-LÉ</v>
          </cell>
          <cell r="L237" t="str">
            <v>JARDIN AUX OISEAUX</v>
          </cell>
          <cell r="M237" t="str">
            <v>LÉ</v>
          </cell>
          <cell r="N237">
            <v>290</v>
          </cell>
          <cell r="O237">
            <v>70</v>
          </cell>
          <cell r="P237">
            <v>2.0299999999999998</v>
          </cell>
          <cell r="Q237">
            <v>10.43</v>
          </cell>
          <cell r="R237">
            <v>21.172899999999998</v>
          </cell>
          <cell r="S237">
            <v>202</v>
          </cell>
          <cell r="T237">
            <v>168.33333333333334</v>
          </cell>
          <cell r="U237">
            <v>101</v>
          </cell>
          <cell r="V237">
            <v>0.79036732673267329</v>
          </cell>
          <cell r="W237">
            <v>101</v>
          </cell>
          <cell r="X237">
            <v>40.599999999999994</v>
          </cell>
          <cell r="Y237">
            <v>61.772899999999993</v>
          </cell>
        </row>
        <row r="238">
          <cell r="A238" t="str">
            <v>PPEAJAOCGL14-3</v>
          </cell>
          <cell r="B238" t="str">
            <v>PPE</v>
          </cell>
          <cell r="C238" t="str">
            <v>A</v>
          </cell>
          <cell r="D238" t="str">
            <v>JAO</v>
          </cell>
          <cell r="E238" t="str">
            <v>C</v>
          </cell>
          <cell r="F238" t="str">
            <v>G</v>
          </cell>
          <cell r="G238" t="str">
            <v>L</v>
          </cell>
          <cell r="H238" t="str">
            <v>14</v>
          </cell>
          <cell r="I238" t="str">
            <v>PPANB14</v>
          </cell>
          <cell r="J238" t="str">
            <v>JARDIN AUX OISEAUX COULEUR - GRANDE ÉCHELLE</v>
          </cell>
          <cell r="K238" t="str">
            <v>ANANBO-JARDIN AUX OISEAUX-14-L-LÉ</v>
          </cell>
          <cell r="L238" t="str">
            <v>JARDIN AUX OISEAUX</v>
          </cell>
          <cell r="M238" t="str">
            <v>LÉ</v>
          </cell>
          <cell r="N238">
            <v>290</v>
          </cell>
          <cell r="O238">
            <v>70</v>
          </cell>
          <cell r="P238">
            <v>2.0299999999999998</v>
          </cell>
          <cell r="Q238">
            <v>10.43</v>
          </cell>
          <cell r="R238">
            <v>21.172899999999998</v>
          </cell>
          <cell r="S238">
            <v>202</v>
          </cell>
          <cell r="T238">
            <v>168.33333333333334</v>
          </cell>
          <cell r="U238">
            <v>101</v>
          </cell>
          <cell r="V238">
            <v>0.79036732673267329</v>
          </cell>
          <cell r="W238">
            <v>101</v>
          </cell>
          <cell r="X238">
            <v>40.599999999999994</v>
          </cell>
          <cell r="Y238">
            <v>61.772899999999993</v>
          </cell>
        </row>
        <row r="239">
          <cell r="A239" t="str">
            <v>PPEAJAOCGL14-4</v>
          </cell>
          <cell r="B239" t="str">
            <v>PPE</v>
          </cell>
          <cell r="C239" t="str">
            <v>A</v>
          </cell>
          <cell r="D239" t="str">
            <v>JAO</v>
          </cell>
          <cell r="E239" t="str">
            <v>C</v>
          </cell>
          <cell r="F239" t="str">
            <v>G</v>
          </cell>
          <cell r="G239" t="str">
            <v>L</v>
          </cell>
          <cell r="H239" t="str">
            <v>14</v>
          </cell>
          <cell r="I239" t="str">
            <v>PPANB14</v>
          </cell>
          <cell r="J239" t="str">
            <v>JARDIN AUX OISEAUX COULEUR - GRANDE ÉCHELLE</v>
          </cell>
          <cell r="K239" t="str">
            <v>ANANBO-JARDIN AUX OISEAUX-14-L-LÉ</v>
          </cell>
          <cell r="L239" t="str">
            <v>JARDIN AUX OISEAUX</v>
          </cell>
          <cell r="M239" t="str">
            <v>LÉ</v>
          </cell>
          <cell r="N239">
            <v>290</v>
          </cell>
          <cell r="O239">
            <v>70</v>
          </cell>
          <cell r="P239">
            <v>2.0299999999999998</v>
          </cell>
          <cell r="Q239">
            <v>10.43</v>
          </cell>
          <cell r="R239">
            <v>21.172899999999998</v>
          </cell>
          <cell r="S239">
            <v>202</v>
          </cell>
          <cell r="T239">
            <v>168.33333333333334</v>
          </cell>
          <cell r="U239">
            <v>101</v>
          </cell>
          <cell r="V239">
            <v>0.79036732673267329</v>
          </cell>
          <cell r="W239">
            <v>101</v>
          </cell>
          <cell r="X239">
            <v>40.599999999999994</v>
          </cell>
          <cell r="Y239">
            <v>61.772899999999993</v>
          </cell>
        </row>
        <row r="240">
          <cell r="A240" t="str">
            <v>PPEAJAOCGL14-5</v>
          </cell>
          <cell r="B240" t="str">
            <v>PPE</v>
          </cell>
          <cell r="C240" t="str">
            <v>A</v>
          </cell>
          <cell r="D240" t="str">
            <v>JAO</v>
          </cell>
          <cell r="E240" t="str">
            <v>C</v>
          </cell>
          <cell r="F240" t="str">
            <v>G</v>
          </cell>
          <cell r="G240" t="str">
            <v>L</v>
          </cell>
          <cell r="H240" t="str">
            <v>14</v>
          </cell>
          <cell r="I240" t="str">
            <v>PPANB14</v>
          </cell>
          <cell r="J240" t="str">
            <v>JARDIN AUX OISEAUX COULEUR - GRANDE ÉCHELLE</v>
          </cell>
          <cell r="K240" t="str">
            <v>ANANBO-JARDIN AUX OISEAUX-14-L-LÉ</v>
          </cell>
          <cell r="L240" t="str">
            <v>JARDIN AUX OISEAUX</v>
          </cell>
          <cell r="M240" t="str">
            <v>LÉ</v>
          </cell>
          <cell r="N240">
            <v>290</v>
          </cell>
          <cell r="O240">
            <v>70</v>
          </cell>
          <cell r="P240">
            <v>2.0299999999999998</v>
          </cell>
          <cell r="Q240">
            <v>10.43</v>
          </cell>
          <cell r="R240">
            <v>21.172899999999998</v>
          </cell>
          <cell r="S240">
            <v>202</v>
          </cell>
          <cell r="T240">
            <v>168.33333333333334</v>
          </cell>
          <cell r="U240">
            <v>101</v>
          </cell>
          <cell r="V240">
            <v>0.79036732673267329</v>
          </cell>
          <cell r="W240">
            <v>101</v>
          </cell>
          <cell r="X240">
            <v>40.599999999999994</v>
          </cell>
          <cell r="Y240">
            <v>61.772899999999993</v>
          </cell>
        </row>
        <row r="241">
          <cell r="A241" t="str">
            <v>PPEAJAOCGL14-6</v>
          </cell>
          <cell r="B241" t="str">
            <v>PPE</v>
          </cell>
          <cell r="C241" t="str">
            <v>A</v>
          </cell>
          <cell r="D241" t="str">
            <v>JAO</v>
          </cell>
          <cell r="E241" t="str">
            <v>C</v>
          </cell>
          <cell r="F241" t="str">
            <v>G</v>
          </cell>
          <cell r="G241" t="str">
            <v>L</v>
          </cell>
          <cell r="H241" t="str">
            <v>14</v>
          </cell>
          <cell r="I241" t="str">
            <v>PPANB14</v>
          </cell>
          <cell r="J241" t="str">
            <v>JARDIN AUX OISEAUX COULEUR - GRANDE ÉCHELLE</v>
          </cell>
          <cell r="K241" t="str">
            <v>ANANBO-JARDIN AUX OISEAUX-14-L-LÉ</v>
          </cell>
          <cell r="L241" t="str">
            <v>JARDIN AUX OISEAUX</v>
          </cell>
          <cell r="M241" t="str">
            <v>LÉ</v>
          </cell>
          <cell r="N241">
            <v>290</v>
          </cell>
          <cell r="O241">
            <v>70</v>
          </cell>
          <cell r="P241">
            <v>2.0299999999999998</v>
          </cell>
          <cell r="Q241">
            <v>10.43</v>
          </cell>
          <cell r="R241">
            <v>21.172899999999998</v>
          </cell>
          <cell r="S241">
            <v>202</v>
          </cell>
          <cell r="T241">
            <v>168.33333333333334</v>
          </cell>
          <cell r="U241">
            <v>101</v>
          </cell>
          <cell r="V241">
            <v>0.79036732673267329</v>
          </cell>
          <cell r="W241">
            <v>101</v>
          </cell>
          <cell r="X241">
            <v>40.599999999999994</v>
          </cell>
          <cell r="Y241">
            <v>61.772899999999993</v>
          </cell>
        </row>
        <row r="242">
          <cell r="A242" t="str">
            <v>PPEAJAOCGL14-7</v>
          </cell>
          <cell r="B242" t="str">
            <v>PPE</v>
          </cell>
          <cell r="C242" t="str">
            <v>A</v>
          </cell>
          <cell r="D242" t="str">
            <v>JAO</v>
          </cell>
          <cell r="E242" t="str">
            <v>C</v>
          </cell>
          <cell r="F242" t="str">
            <v>G</v>
          </cell>
          <cell r="G242" t="str">
            <v>L</v>
          </cell>
          <cell r="H242" t="str">
            <v>14</v>
          </cell>
          <cell r="I242" t="str">
            <v>PPANB14</v>
          </cell>
          <cell r="J242" t="str">
            <v>JARDIN AUX OISEAUX COULEUR - GRANDE ÉCHELLE</v>
          </cell>
          <cell r="K242" t="str">
            <v>ANANBO-JARDIN AUX OISEAUX-14-L-LÉ</v>
          </cell>
          <cell r="L242" t="str">
            <v>JARDIN AUX OISEAUX</v>
          </cell>
          <cell r="M242" t="str">
            <v>LÉ</v>
          </cell>
          <cell r="N242">
            <v>290</v>
          </cell>
          <cell r="O242">
            <v>70</v>
          </cell>
          <cell r="P242">
            <v>2.0299999999999998</v>
          </cell>
          <cell r="Q242">
            <v>10.43</v>
          </cell>
          <cell r="R242">
            <v>21.172899999999998</v>
          </cell>
          <cell r="S242">
            <v>202</v>
          </cell>
          <cell r="T242">
            <v>168.33333333333334</v>
          </cell>
          <cell r="U242">
            <v>101</v>
          </cell>
          <cell r="V242">
            <v>0.79036732673267329</v>
          </cell>
          <cell r="W242">
            <v>101</v>
          </cell>
          <cell r="X242">
            <v>40.599999999999994</v>
          </cell>
          <cell r="Y242">
            <v>61.772899999999993</v>
          </cell>
        </row>
        <row r="243">
          <cell r="A243" t="str">
            <v>PPEAJAOCGL14-8</v>
          </cell>
          <cell r="B243" t="str">
            <v>PPE</v>
          </cell>
          <cell r="C243" t="str">
            <v>A</v>
          </cell>
          <cell r="D243" t="str">
            <v>JAO</v>
          </cell>
          <cell r="E243" t="str">
            <v>C</v>
          </cell>
          <cell r="F243" t="str">
            <v>G</v>
          </cell>
          <cell r="G243" t="str">
            <v>L</v>
          </cell>
          <cell r="H243" t="str">
            <v>14</v>
          </cell>
          <cell r="I243" t="str">
            <v>PPANB14</v>
          </cell>
          <cell r="J243" t="str">
            <v>JARDIN AUX OISEAUX COULEUR - GRANDE ÉCHELLE</v>
          </cell>
          <cell r="K243" t="str">
            <v>ANANBO-JARDIN AUX OISEAUX-14-L-LÉ</v>
          </cell>
          <cell r="L243" t="str">
            <v>JARDIN AUX OISEAUX</v>
          </cell>
          <cell r="M243" t="str">
            <v>LÉ</v>
          </cell>
          <cell r="N243">
            <v>290</v>
          </cell>
          <cell r="O243">
            <v>70</v>
          </cell>
          <cell r="P243">
            <v>2.0299999999999998</v>
          </cell>
          <cell r="Q243">
            <v>10.43</v>
          </cell>
          <cell r="R243">
            <v>21.172899999999998</v>
          </cell>
          <cell r="S243">
            <v>202</v>
          </cell>
          <cell r="T243">
            <v>168.33333333333334</v>
          </cell>
          <cell r="U243">
            <v>101</v>
          </cell>
          <cell r="V243">
            <v>0.79036732673267329</v>
          </cell>
          <cell r="W243">
            <v>101</v>
          </cell>
          <cell r="X243">
            <v>40.599999999999994</v>
          </cell>
          <cell r="Y243">
            <v>61.772899999999993</v>
          </cell>
        </row>
        <row r="246">
          <cell r="A246" t="str">
            <v>A4PPANANBO</v>
          </cell>
          <cell r="J246" t="str">
            <v>A4 PAPIER PEINT ANANBO</v>
          </cell>
          <cell r="M246" t="str">
            <v>A4</v>
          </cell>
          <cell r="N246">
            <v>29.7</v>
          </cell>
          <cell r="O246">
            <v>21</v>
          </cell>
          <cell r="P246">
            <v>6.2369999999999995E-2</v>
          </cell>
          <cell r="Q246">
            <v>10.43</v>
          </cell>
          <cell r="R246">
            <v>0.65051909999999991</v>
          </cell>
          <cell r="S246">
            <v>3</v>
          </cell>
          <cell r="T246">
            <v>2.5</v>
          </cell>
          <cell r="U246">
            <v>2.5</v>
          </cell>
        </row>
        <row r="247">
          <cell r="A247" t="str">
            <v xml:space="preserve">COLLANANBO </v>
          </cell>
          <cell r="J247" t="str">
            <v>COLLECTION ANANBO (classeur)</v>
          </cell>
          <cell r="S247">
            <v>189</v>
          </cell>
          <cell r="T247">
            <v>157.5</v>
          </cell>
          <cell r="U247">
            <v>157.5</v>
          </cell>
        </row>
        <row r="248">
          <cell r="A248" t="str">
            <v>PPRCOLLA4ANANBO</v>
          </cell>
          <cell r="J248" t="str">
            <v>COLLECTION A4 PAPIER PEINT ANANBO</v>
          </cell>
          <cell r="R248">
            <v>9.6</v>
          </cell>
          <cell r="S248">
            <v>42</v>
          </cell>
          <cell r="T248">
            <v>35</v>
          </cell>
          <cell r="U248">
            <v>35</v>
          </cell>
        </row>
        <row r="250">
          <cell r="A250" t="str">
            <v>Code Cégid</v>
          </cell>
          <cell r="I250" t="str">
            <v>RÉFÉRENCE</v>
          </cell>
          <cell r="J250" t="str">
            <v>DÉCORS</v>
          </cell>
          <cell r="K250" t="str">
            <v>Désignation CEGID</v>
          </cell>
          <cell r="L250" t="str">
            <v>ANANBO</v>
          </cell>
          <cell r="M250" t="str">
            <v>FORMATS</v>
          </cell>
          <cell r="N250" t="str">
            <v>HAUTEURS / LONGUEURS CM</v>
          </cell>
          <cell r="O250" t="str">
            <v>LARGEURS CM</v>
          </cell>
          <cell r="P250" t="str">
            <v>surface m²</v>
          </cell>
          <cell r="Q250" t="str">
            <v>Prix achat m²</v>
          </cell>
          <cell r="R250" t="str">
            <v>Prix achat Ressource modèle HT</v>
          </cell>
          <cell r="S250" t="str">
            <v>PRIX Public TTC</v>
          </cell>
          <cell r="T250" t="str">
            <v>PRIX Public HT</v>
          </cell>
          <cell r="U250" t="str">
            <v>Prix achat distributeur HT</v>
          </cell>
          <cell r="V250" t="str">
            <v>Marge Brute</v>
          </cell>
          <cell r="W250" t="str">
            <v>Retrocession ananbô HT</v>
          </cell>
          <cell r="X250" t="str">
            <v>Refacturation impression</v>
          </cell>
          <cell r="Y250" t="str">
            <v>Prix de revient après PA + Retro - Refacturation impression</v>
          </cell>
        </row>
        <row r="251">
          <cell r="A251" t="str">
            <v>PPRAPDTNBPP01L</v>
          </cell>
          <cell r="B251" t="str">
            <v>PPR</v>
          </cell>
          <cell r="C251" t="str">
            <v>A</v>
          </cell>
          <cell r="D251" t="str">
            <v>PDT</v>
          </cell>
          <cell r="E251" t="str">
            <v>NB</v>
          </cell>
          <cell r="F251" t="str">
            <v>P</v>
          </cell>
          <cell r="G251" t="str">
            <v>P</v>
          </cell>
          <cell r="H251" t="str">
            <v>01</v>
          </cell>
          <cell r="I251" t="str">
            <v>PPANB01</v>
          </cell>
          <cell r="J251" t="str">
            <v>PARADIS DES TROPIQUES N&amp;B - PETITE ÉCHELLE</v>
          </cell>
          <cell r="K251" t="str">
            <v>ANANBO-PARADIS DES TROPIQUES-01-P-PANORAMA - LESSIVABLE</v>
          </cell>
          <cell r="L251" t="str">
            <v>PARADIS DES TROPIQUES</v>
          </cell>
          <cell r="M251" t="str">
            <v>PANORAMA</v>
          </cell>
          <cell r="N251">
            <v>260</v>
          </cell>
          <cell r="O251">
            <v>560</v>
          </cell>
          <cell r="P251">
            <v>14.56</v>
          </cell>
          <cell r="Q251">
            <v>13.85</v>
          </cell>
          <cell r="R251">
            <v>201.65600000000001</v>
          </cell>
          <cell r="S251">
            <v>1512</v>
          </cell>
          <cell r="T251">
            <v>1260</v>
          </cell>
          <cell r="U251">
            <v>630</v>
          </cell>
          <cell r="V251">
            <v>0.67991111111111113</v>
          </cell>
          <cell r="Y251">
            <v>201.65600000000001</v>
          </cell>
        </row>
        <row r="252">
          <cell r="A252" t="str">
            <v>PPRAPDTNBPL01-1L</v>
          </cell>
          <cell r="B252" t="str">
            <v>PPR</v>
          </cell>
          <cell r="C252" t="str">
            <v>A</v>
          </cell>
          <cell r="D252" t="str">
            <v>PDT</v>
          </cell>
          <cell r="E252" t="str">
            <v>NB</v>
          </cell>
          <cell r="F252" t="str">
            <v>P</v>
          </cell>
          <cell r="G252" t="str">
            <v>L</v>
          </cell>
          <cell r="H252" t="str">
            <v>01</v>
          </cell>
          <cell r="I252" t="str">
            <v>PPANB01</v>
          </cell>
          <cell r="J252" t="str">
            <v>PARADIS DES TROPIQUES N&amp;B - PETITE ÉCHELLE</v>
          </cell>
          <cell r="K252" t="str">
            <v>ANANBO-PARADIS DES TROPIQUES-01-L-LÉ - LESSIVABLE</v>
          </cell>
          <cell r="L252" t="str">
            <v>PARADIS DES TROPIQUES</v>
          </cell>
          <cell r="M252" t="str">
            <v>LÉ</v>
          </cell>
          <cell r="N252">
            <v>260</v>
          </cell>
          <cell r="O252">
            <v>70</v>
          </cell>
          <cell r="P252">
            <v>1.82</v>
          </cell>
          <cell r="Q252">
            <v>13.85</v>
          </cell>
          <cell r="R252">
            <v>25.207000000000001</v>
          </cell>
          <cell r="S252">
            <v>189</v>
          </cell>
          <cell r="T252">
            <v>157.5</v>
          </cell>
          <cell r="U252">
            <v>78.75</v>
          </cell>
          <cell r="V252">
            <v>0.67991111111111113</v>
          </cell>
          <cell r="Y252">
            <v>25.207000000000001</v>
          </cell>
        </row>
        <row r="253">
          <cell r="A253" t="str">
            <v>PPRAPDTNBPL01-2L</v>
          </cell>
          <cell r="B253" t="str">
            <v>PPR</v>
          </cell>
          <cell r="C253" t="str">
            <v>A</v>
          </cell>
          <cell r="D253" t="str">
            <v>PDT</v>
          </cell>
          <cell r="E253" t="str">
            <v>NB</v>
          </cell>
          <cell r="F253" t="str">
            <v>P</v>
          </cell>
          <cell r="G253" t="str">
            <v>L</v>
          </cell>
          <cell r="H253" t="str">
            <v>01</v>
          </cell>
          <cell r="I253" t="str">
            <v>PPANB01</v>
          </cell>
          <cell r="J253" t="str">
            <v>PARADIS DES TROPIQUES N&amp;B - PETITE ÉCHELLE</v>
          </cell>
          <cell r="K253" t="str">
            <v>ANANBO-PARADIS DES TROPIQUES-01-L-LÉ - LESSIVABLE</v>
          </cell>
          <cell r="L253" t="str">
            <v>PARADIS DES TROPIQUES</v>
          </cell>
          <cell r="M253" t="str">
            <v>LÉ</v>
          </cell>
          <cell r="N253">
            <v>260</v>
          </cell>
          <cell r="O253">
            <v>70</v>
          </cell>
          <cell r="P253">
            <v>1.82</v>
          </cell>
          <cell r="Q253">
            <v>13.85</v>
          </cell>
          <cell r="R253">
            <v>25.207000000000001</v>
          </cell>
          <cell r="S253">
            <v>189</v>
          </cell>
          <cell r="T253">
            <v>157.5</v>
          </cell>
          <cell r="U253">
            <v>78.75</v>
          </cell>
          <cell r="V253">
            <v>0.67991111111111113</v>
          </cell>
          <cell r="Y253">
            <v>25.207000000000001</v>
          </cell>
        </row>
        <row r="254">
          <cell r="A254" t="str">
            <v>PPRAPDTNBPL01-3L</v>
          </cell>
          <cell r="B254" t="str">
            <v>PPR</v>
          </cell>
          <cell r="C254" t="str">
            <v>A</v>
          </cell>
          <cell r="D254" t="str">
            <v>PDT</v>
          </cell>
          <cell r="E254" t="str">
            <v>NB</v>
          </cell>
          <cell r="F254" t="str">
            <v>P</v>
          </cell>
          <cell r="G254" t="str">
            <v>L</v>
          </cell>
          <cell r="H254" t="str">
            <v>01</v>
          </cell>
          <cell r="I254" t="str">
            <v>PPANB01</v>
          </cell>
          <cell r="J254" t="str">
            <v>PARADIS DES TROPIQUES N&amp;B - PETITE ÉCHELLE</v>
          </cell>
          <cell r="K254" t="str">
            <v>ANANBO-PARADIS DES TROPIQUES-01-L-LÉ - LESSIVABLE</v>
          </cell>
          <cell r="L254" t="str">
            <v>PARADIS DES TROPIQUES</v>
          </cell>
          <cell r="M254" t="str">
            <v>LÉ</v>
          </cell>
          <cell r="N254">
            <v>260</v>
          </cell>
          <cell r="O254">
            <v>70</v>
          </cell>
          <cell r="P254">
            <v>1.82</v>
          </cell>
          <cell r="Q254">
            <v>13.85</v>
          </cell>
          <cell r="R254">
            <v>25.207000000000001</v>
          </cell>
          <cell r="S254">
            <v>189</v>
          </cell>
          <cell r="T254">
            <v>157.5</v>
          </cell>
          <cell r="U254">
            <v>78.75</v>
          </cell>
          <cell r="V254">
            <v>0.67991111111111113</v>
          </cell>
          <cell r="Y254">
            <v>25.207000000000001</v>
          </cell>
        </row>
        <row r="255">
          <cell r="A255" t="str">
            <v>PPRAPDTNBPL01-4L</v>
          </cell>
          <cell r="B255" t="str">
            <v>PPR</v>
          </cell>
          <cell r="C255" t="str">
            <v>A</v>
          </cell>
          <cell r="D255" t="str">
            <v>PDT</v>
          </cell>
          <cell r="E255" t="str">
            <v>NB</v>
          </cell>
          <cell r="F255" t="str">
            <v>P</v>
          </cell>
          <cell r="G255" t="str">
            <v>L</v>
          </cell>
          <cell r="H255" t="str">
            <v>01</v>
          </cell>
          <cell r="I255" t="str">
            <v>PPANB01</v>
          </cell>
          <cell r="J255" t="str">
            <v>PARADIS DES TROPIQUES N&amp;B - PETITE ÉCHELLE</v>
          </cell>
          <cell r="K255" t="str">
            <v>ANANBO-PARADIS DES TROPIQUES-01-L-LÉ - LESSIVABLE</v>
          </cell>
          <cell r="L255" t="str">
            <v>PARADIS DES TROPIQUES</v>
          </cell>
          <cell r="M255" t="str">
            <v>LÉ</v>
          </cell>
          <cell r="N255">
            <v>260</v>
          </cell>
          <cell r="O255">
            <v>70</v>
          </cell>
          <cell r="P255">
            <v>1.82</v>
          </cell>
          <cell r="Q255">
            <v>13.85</v>
          </cell>
          <cell r="R255">
            <v>25.207000000000001</v>
          </cell>
          <cell r="S255">
            <v>189</v>
          </cell>
          <cell r="T255">
            <v>157.5</v>
          </cell>
          <cell r="U255">
            <v>78.75</v>
          </cell>
          <cell r="V255">
            <v>0.67991111111111113</v>
          </cell>
          <cell r="Y255">
            <v>25.207000000000001</v>
          </cell>
        </row>
        <row r="256">
          <cell r="A256" t="str">
            <v>PPRAPDTNBPL01-5L</v>
          </cell>
          <cell r="B256" t="str">
            <v>PPR</v>
          </cell>
          <cell r="C256" t="str">
            <v>A</v>
          </cell>
          <cell r="D256" t="str">
            <v>PDT</v>
          </cell>
          <cell r="E256" t="str">
            <v>NB</v>
          </cell>
          <cell r="F256" t="str">
            <v>P</v>
          </cell>
          <cell r="G256" t="str">
            <v>L</v>
          </cell>
          <cell r="H256" t="str">
            <v>01</v>
          </cell>
          <cell r="I256" t="str">
            <v>PPANB01</v>
          </cell>
          <cell r="J256" t="str">
            <v>PARADIS DES TROPIQUES N&amp;B - PETITE ÉCHELLE</v>
          </cell>
          <cell r="K256" t="str">
            <v>ANANBO-PARADIS DES TROPIQUES-01-L-LÉ - LESSIVABLE</v>
          </cell>
          <cell r="L256" t="str">
            <v>PARADIS DES TROPIQUES</v>
          </cell>
          <cell r="M256" t="str">
            <v>LÉ</v>
          </cell>
          <cell r="N256">
            <v>260</v>
          </cell>
          <cell r="O256">
            <v>70</v>
          </cell>
          <cell r="P256">
            <v>1.82</v>
          </cell>
          <cell r="Q256">
            <v>13.85</v>
          </cell>
          <cell r="R256">
            <v>25.207000000000001</v>
          </cell>
          <cell r="S256">
            <v>189</v>
          </cell>
          <cell r="T256">
            <v>157.5</v>
          </cell>
          <cell r="U256">
            <v>78.75</v>
          </cell>
          <cell r="V256">
            <v>0.67991111111111113</v>
          </cell>
          <cell r="Y256">
            <v>25.207000000000001</v>
          </cell>
        </row>
        <row r="257">
          <cell r="A257" t="str">
            <v>PPRAPDTNBPL01-6L</v>
          </cell>
          <cell r="B257" t="str">
            <v>PPR</v>
          </cell>
          <cell r="C257" t="str">
            <v>A</v>
          </cell>
          <cell r="D257" t="str">
            <v>PDT</v>
          </cell>
          <cell r="E257" t="str">
            <v>NB</v>
          </cell>
          <cell r="F257" t="str">
            <v>P</v>
          </cell>
          <cell r="G257" t="str">
            <v>L</v>
          </cell>
          <cell r="H257" t="str">
            <v>01</v>
          </cell>
          <cell r="I257" t="str">
            <v>PPANB01</v>
          </cell>
          <cell r="J257" t="str">
            <v>PARADIS DES TROPIQUES N&amp;B - PETITE ÉCHELLE</v>
          </cell>
          <cell r="K257" t="str">
            <v>ANANBO-PARADIS DES TROPIQUES-01-L-LÉ - LESSIVABLE</v>
          </cell>
          <cell r="L257" t="str">
            <v>PARADIS DES TROPIQUES</v>
          </cell>
          <cell r="M257" t="str">
            <v>LÉ</v>
          </cell>
          <cell r="N257">
            <v>260</v>
          </cell>
          <cell r="O257">
            <v>70</v>
          </cell>
          <cell r="P257">
            <v>1.82</v>
          </cell>
          <cell r="Q257">
            <v>13.85</v>
          </cell>
          <cell r="R257">
            <v>25.207000000000001</v>
          </cell>
          <cell r="S257">
            <v>189</v>
          </cell>
          <cell r="T257">
            <v>157.5</v>
          </cell>
          <cell r="U257">
            <v>78.75</v>
          </cell>
          <cell r="V257">
            <v>0.67991111111111113</v>
          </cell>
          <cell r="Y257">
            <v>25.207000000000001</v>
          </cell>
        </row>
        <row r="258">
          <cell r="A258" t="str">
            <v>PPRAPDTNBPL01-7L</v>
          </cell>
          <cell r="B258" t="str">
            <v>PPR</v>
          </cell>
          <cell r="C258" t="str">
            <v>A</v>
          </cell>
          <cell r="D258" t="str">
            <v>PDT</v>
          </cell>
          <cell r="E258" t="str">
            <v>NB</v>
          </cell>
          <cell r="F258" t="str">
            <v>P</v>
          </cell>
          <cell r="G258" t="str">
            <v>L</v>
          </cell>
          <cell r="H258" t="str">
            <v>01</v>
          </cell>
          <cell r="I258" t="str">
            <v>PPANB01</v>
          </cell>
          <cell r="J258" t="str">
            <v>PARADIS DES TROPIQUES N&amp;B - PETITE ÉCHELLE</v>
          </cell>
          <cell r="K258" t="str">
            <v>ANANBO-PARADIS DES TROPIQUES-01-L-LÉ - LESSIVABLE</v>
          </cell>
          <cell r="L258" t="str">
            <v>PARADIS DES TROPIQUES</v>
          </cell>
          <cell r="M258" t="str">
            <v>LÉ</v>
          </cell>
          <cell r="N258">
            <v>260</v>
          </cell>
          <cell r="O258">
            <v>70</v>
          </cell>
          <cell r="P258">
            <v>1.82</v>
          </cell>
          <cell r="Q258">
            <v>13.85</v>
          </cell>
          <cell r="R258">
            <v>25.207000000000001</v>
          </cell>
          <cell r="S258">
            <v>189</v>
          </cell>
          <cell r="T258">
            <v>157.5</v>
          </cell>
          <cell r="U258">
            <v>78.75</v>
          </cell>
          <cell r="V258">
            <v>0.67991111111111113</v>
          </cell>
          <cell r="Y258">
            <v>25.207000000000001</v>
          </cell>
        </row>
        <row r="259">
          <cell r="A259" t="str">
            <v>PPRAPDTNBPL01-8L</v>
          </cell>
          <cell r="B259" t="str">
            <v>PPR</v>
          </cell>
          <cell r="C259" t="str">
            <v>A</v>
          </cell>
          <cell r="D259" t="str">
            <v>PDT</v>
          </cell>
          <cell r="E259" t="str">
            <v>NB</v>
          </cell>
          <cell r="F259" t="str">
            <v>P</v>
          </cell>
          <cell r="G259" t="str">
            <v>L</v>
          </cell>
          <cell r="H259" t="str">
            <v>01</v>
          </cell>
          <cell r="I259" t="str">
            <v>PPANB01</v>
          </cell>
          <cell r="J259" t="str">
            <v>PARADIS DES TROPIQUES N&amp;B - PETITE ÉCHELLE</v>
          </cell>
          <cell r="K259" t="str">
            <v>ANANBO-PARADIS DES TROPIQUES-01-L-LÉ - LESSIVABLE</v>
          </cell>
          <cell r="L259" t="str">
            <v>PARADIS DES TROPIQUES</v>
          </cell>
          <cell r="M259" t="str">
            <v>LÉ</v>
          </cell>
          <cell r="N259">
            <v>260</v>
          </cell>
          <cell r="O259">
            <v>70</v>
          </cell>
          <cell r="P259">
            <v>1.82</v>
          </cell>
          <cell r="Q259">
            <v>13.85</v>
          </cell>
          <cell r="R259">
            <v>25.207000000000001</v>
          </cell>
          <cell r="S259">
            <v>189</v>
          </cell>
          <cell r="T259">
            <v>157.5</v>
          </cell>
          <cell r="U259">
            <v>78.75</v>
          </cell>
          <cell r="V259">
            <v>0.67991111111111113</v>
          </cell>
          <cell r="Y259">
            <v>25.207000000000001</v>
          </cell>
        </row>
        <row r="260">
          <cell r="A260" t="str">
            <v>PPRAPDTNBGP01L</v>
          </cell>
          <cell r="B260" t="str">
            <v>PPR</v>
          </cell>
          <cell r="C260" t="str">
            <v>A</v>
          </cell>
          <cell r="D260" t="str">
            <v>PDT</v>
          </cell>
          <cell r="E260" t="str">
            <v>NB</v>
          </cell>
          <cell r="F260" t="str">
            <v>G</v>
          </cell>
          <cell r="G260" t="str">
            <v>P</v>
          </cell>
          <cell r="H260" t="str">
            <v>01</v>
          </cell>
          <cell r="I260" t="str">
            <v>PPANB01</v>
          </cell>
          <cell r="J260" t="str">
            <v>PARADIS DES TROPIQUES N&amp;B - GRANDE ÉCHELLE</v>
          </cell>
          <cell r="K260" t="str">
            <v>ANANBO-PARADIS DES TROPIQUES-01-P-PANORAMA - LESSIVABLE</v>
          </cell>
          <cell r="L260" t="str">
            <v>PARADIS DES TROPIQUES</v>
          </cell>
          <cell r="M260" t="str">
            <v>PANORAMA</v>
          </cell>
          <cell r="N260">
            <v>295</v>
          </cell>
          <cell r="O260">
            <v>630</v>
          </cell>
          <cell r="P260">
            <v>18.585000000000001</v>
          </cell>
          <cell r="Q260">
            <v>13.85</v>
          </cell>
          <cell r="R260">
            <v>257.40224999999998</v>
          </cell>
          <cell r="S260">
            <v>1931</v>
          </cell>
          <cell r="T260">
            <v>1609.1666666666667</v>
          </cell>
          <cell r="U260">
            <v>804.58333333333337</v>
          </cell>
          <cell r="V260">
            <v>0.68008006214396688</v>
          </cell>
          <cell r="Y260">
            <v>257.40224999999998</v>
          </cell>
        </row>
        <row r="261">
          <cell r="A261" t="str">
            <v>PPRAPDTNBGL01-1L</v>
          </cell>
          <cell r="B261" t="str">
            <v>PPR</v>
          </cell>
          <cell r="C261" t="str">
            <v>A</v>
          </cell>
          <cell r="D261" t="str">
            <v>PDT</v>
          </cell>
          <cell r="E261" t="str">
            <v>NB</v>
          </cell>
          <cell r="F261" t="str">
            <v>G</v>
          </cell>
          <cell r="G261" t="str">
            <v>L</v>
          </cell>
          <cell r="H261" t="str">
            <v>01</v>
          </cell>
          <cell r="I261" t="str">
            <v>PPANB01</v>
          </cell>
          <cell r="J261" t="str">
            <v>PARADIS DES TROPIQUES N&amp;B - GRANDE ÉCHELLE</v>
          </cell>
          <cell r="K261" t="str">
            <v>ANANBO-PARADIS DES TROPIQUES-01-L-LÉ - LESSIVABLE</v>
          </cell>
          <cell r="L261" t="str">
            <v>PARADIS DES TROPIQUES</v>
          </cell>
          <cell r="M261" t="str">
            <v>LÉ</v>
          </cell>
          <cell r="N261">
            <v>295</v>
          </cell>
          <cell r="O261">
            <v>70</v>
          </cell>
          <cell r="P261">
            <v>2.0649999999999999</v>
          </cell>
          <cell r="Q261">
            <v>13.85</v>
          </cell>
          <cell r="R261">
            <v>28.600249999999999</v>
          </cell>
          <cell r="S261">
            <v>215</v>
          </cell>
          <cell r="T261">
            <v>179.16666666666669</v>
          </cell>
          <cell r="U261">
            <v>89.583333333333343</v>
          </cell>
          <cell r="V261">
            <v>0.68074139534883726</v>
          </cell>
          <cell r="Y261">
            <v>28.600249999999999</v>
          </cell>
        </row>
        <row r="262">
          <cell r="A262" t="str">
            <v>PPRAPDTNBGL01-2L</v>
          </cell>
          <cell r="B262" t="str">
            <v>PPR</v>
          </cell>
          <cell r="C262" t="str">
            <v>A</v>
          </cell>
          <cell r="D262" t="str">
            <v>PDT</v>
          </cell>
          <cell r="E262" t="str">
            <v>NB</v>
          </cell>
          <cell r="F262" t="str">
            <v>G</v>
          </cell>
          <cell r="G262" t="str">
            <v>L</v>
          </cell>
          <cell r="H262" t="str">
            <v>01</v>
          </cell>
          <cell r="I262" t="str">
            <v>PPANB01</v>
          </cell>
          <cell r="J262" t="str">
            <v>PARADIS DES TROPIQUES N&amp;B - GRANDE ÉCHELLE</v>
          </cell>
          <cell r="K262" t="str">
            <v>ANANBO-PARADIS DES TROPIQUES-01-L-LÉ - LESSIVABLE</v>
          </cell>
          <cell r="L262" t="str">
            <v>PARADIS DES TROPIQUES</v>
          </cell>
          <cell r="M262" t="str">
            <v>LÉ</v>
          </cell>
          <cell r="N262">
            <v>295</v>
          </cell>
          <cell r="O262">
            <v>70</v>
          </cell>
          <cell r="P262">
            <v>2.0649999999999999</v>
          </cell>
          <cell r="Q262">
            <v>13.85</v>
          </cell>
          <cell r="R262">
            <v>28.600249999999999</v>
          </cell>
          <cell r="S262">
            <v>215</v>
          </cell>
          <cell r="T262">
            <v>179.16666666666669</v>
          </cell>
          <cell r="U262">
            <v>89.583333333333343</v>
          </cell>
          <cell r="V262">
            <v>0.68074139534883726</v>
          </cell>
          <cell r="Y262">
            <v>28.600249999999999</v>
          </cell>
        </row>
        <row r="263">
          <cell r="A263" t="str">
            <v>PPRAPDTNBGL01-3L</v>
          </cell>
          <cell r="B263" t="str">
            <v>PPR</v>
          </cell>
          <cell r="C263" t="str">
            <v>A</v>
          </cell>
          <cell r="D263" t="str">
            <v>PDT</v>
          </cell>
          <cell r="E263" t="str">
            <v>NB</v>
          </cell>
          <cell r="F263" t="str">
            <v>G</v>
          </cell>
          <cell r="G263" t="str">
            <v>L</v>
          </cell>
          <cell r="H263" t="str">
            <v>01</v>
          </cell>
          <cell r="I263" t="str">
            <v>PPANB01</v>
          </cell>
          <cell r="J263" t="str">
            <v>PARADIS DES TROPIQUES N&amp;B - GRANDE ÉCHELLE</v>
          </cell>
          <cell r="K263" t="str">
            <v>ANANBO-PARADIS DES TROPIQUES-01-L-LÉ - LESSIVABLE</v>
          </cell>
          <cell r="L263" t="str">
            <v>PARADIS DES TROPIQUES</v>
          </cell>
          <cell r="M263" t="str">
            <v>LÉ</v>
          </cell>
          <cell r="N263">
            <v>295</v>
          </cell>
          <cell r="O263">
            <v>70</v>
          </cell>
          <cell r="P263">
            <v>2.0649999999999999</v>
          </cell>
          <cell r="Q263">
            <v>13.85</v>
          </cell>
          <cell r="R263">
            <v>28.600249999999999</v>
          </cell>
          <cell r="S263">
            <v>215</v>
          </cell>
          <cell r="T263">
            <v>179.16666666666669</v>
          </cell>
          <cell r="U263">
            <v>89.583333333333343</v>
          </cell>
          <cell r="V263">
            <v>0.68074139534883726</v>
          </cell>
          <cell r="Y263">
            <v>28.600249999999999</v>
          </cell>
        </row>
        <row r="264">
          <cell r="A264" t="str">
            <v>PPRAPDTNBGL01-4L</v>
          </cell>
          <cell r="B264" t="str">
            <v>PPR</v>
          </cell>
          <cell r="C264" t="str">
            <v>A</v>
          </cell>
          <cell r="D264" t="str">
            <v>PDT</v>
          </cell>
          <cell r="E264" t="str">
            <v>NB</v>
          </cell>
          <cell r="F264" t="str">
            <v>G</v>
          </cell>
          <cell r="G264" t="str">
            <v>L</v>
          </cell>
          <cell r="H264" t="str">
            <v>01</v>
          </cell>
          <cell r="I264" t="str">
            <v>PPANB01</v>
          </cell>
          <cell r="J264" t="str">
            <v>PARADIS DES TROPIQUES N&amp;B - GRANDE ÉCHELLE</v>
          </cell>
          <cell r="K264" t="str">
            <v>ANANBO-PARADIS DES TROPIQUES-01-L-LÉ - LESSIVABLE</v>
          </cell>
          <cell r="L264" t="str">
            <v>PARADIS DES TROPIQUES</v>
          </cell>
          <cell r="M264" t="str">
            <v>LÉ</v>
          </cell>
          <cell r="N264">
            <v>295</v>
          </cell>
          <cell r="O264">
            <v>70</v>
          </cell>
          <cell r="P264">
            <v>2.0649999999999999</v>
          </cell>
          <cell r="Q264">
            <v>13.85</v>
          </cell>
          <cell r="R264">
            <v>28.600249999999999</v>
          </cell>
          <cell r="S264">
            <v>215</v>
          </cell>
          <cell r="T264">
            <v>179.16666666666669</v>
          </cell>
          <cell r="U264">
            <v>89.583333333333343</v>
          </cell>
          <cell r="V264">
            <v>0.68074139534883726</v>
          </cell>
          <cell r="Y264">
            <v>28.600249999999999</v>
          </cell>
        </row>
        <row r="265">
          <cell r="A265" t="str">
            <v>PPRAPDTNBGL01-5L</v>
          </cell>
          <cell r="B265" t="str">
            <v>PPR</v>
          </cell>
          <cell r="C265" t="str">
            <v>A</v>
          </cell>
          <cell r="D265" t="str">
            <v>PDT</v>
          </cell>
          <cell r="E265" t="str">
            <v>NB</v>
          </cell>
          <cell r="F265" t="str">
            <v>G</v>
          </cell>
          <cell r="G265" t="str">
            <v>L</v>
          </cell>
          <cell r="H265" t="str">
            <v>01</v>
          </cell>
          <cell r="I265" t="str">
            <v>PPANB01</v>
          </cell>
          <cell r="J265" t="str">
            <v>PARADIS DES TROPIQUES N&amp;B - GRANDE ÉCHELLE</v>
          </cell>
          <cell r="K265" t="str">
            <v>ANANBO-PARADIS DES TROPIQUES-01-L-LÉ - LESSIVABLE</v>
          </cell>
          <cell r="L265" t="str">
            <v>PARADIS DES TROPIQUES</v>
          </cell>
          <cell r="M265" t="str">
            <v>LÉ</v>
          </cell>
          <cell r="N265">
            <v>295</v>
          </cell>
          <cell r="O265">
            <v>70</v>
          </cell>
          <cell r="P265">
            <v>2.0649999999999999</v>
          </cell>
          <cell r="Q265">
            <v>13.85</v>
          </cell>
          <cell r="R265">
            <v>28.600249999999999</v>
          </cell>
          <cell r="S265">
            <v>215</v>
          </cell>
          <cell r="T265">
            <v>179.16666666666669</v>
          </cell>
          <cell r="U265">
            <v>89.583333333333343</v>
          </cell>
          <cell r="V265">
            <v>0.68074139534883726</v>
          </cell>
          <cell r="Y265">
            <v>28.600249999999999</v>
          </cell>
        </row>
        <row r="266">
          <cell r="A266" t="str">
            <v>PPRAPDTNBGL01-6L</v>
          </cell>
          <cell r="B266" t="str">
            <v>PPR</v>
          </cell>
          <cell r="C266" t="str">
            <v>A</v>
          </cell>
          <cell r="D266" t="str">
            <v>PDT</v>
          </cell>
          <cell r="E266" t="str">
            <v>NB</v>
          </cell>
          <cell r="F266" t="str">
            <v>G</v>
          </cell>
          <cell r="G266" t="str">
            <v>L</v>
          </cell>
          <cell r="H266" t="str">
            <v>01</v>
          </cell>
          <cell r="I266" t="str">
            <v>PPANB01</v>
          </cell>
          <cell r="J266" t="str">
            <v>PARADIS DES TROPIQUES N&amp;B - GRANDE ÉCHELLE</v>
          </cell>
          <cell r="K266" t="str">
            <v>ANANBO-PARADIS DES TROPIQUES-01-L-LÉ - LESSIVABLE</v>
          </cell>
          <cell r="L266" t="str">
            <v>PARADIS DES TROPIQUES</v>
          </cell>
          <cell r="M266" t="str">
            <v>LÉ</v>
          </cell>
          <cell r="N266">
            <v>295</v>
          </cell>
          <cell r="O266">
            <v>70</v>
          </cell>
          <cell r="P266">
            <v>2.0649999999999999</v>
          </cell>
          <cell r="Q266">
            <v>13.85</v>
          </cell>
          <cell r="R266">
            <v>28.600249999999999</v>
          </cell>
          <cell r="S266">
            <v>215</v>
          </cell>
          <cell r="T266">
            <v>179.16666666666669</v>
          </cell>
          <cell r="U266">
            <v>89.583333333333343</v>
          </cell>
          <cell r="V266">
            <v>0.68074139534883726</v>
          </cell>
          <cell r="Y266">
            <v>28.600249999999999</v>
          </cell>
        </row>
        <row r="267">
          <cell r="A267" t="str">
            <v>PPRAPDTNBGL01-7L</v>
          </cell>
          <cell r="B267" t="str">
            <v>PPR</v>
          </cell>
          <cell r="C267" t="str">
            <v>A</v>
          </cell>
          <cell r="D267" t="str">
            <v>PDT</v>
          </cell>
          <cell r="E267" t="str">
            <v>NB</v>
          </cell>
          <cell r="F267" t="str">
            <v>G</v>
          </cell>
          <cell r="G267" t="str">
            <v>L</v>
          </cell>
          <cell r="H267" t="str">
            <v>01</v>
          </cell>
          <cell r="I267" t="str">
            <v>PPANB01</v>
          </cell>
          <cell r="J267" t="str">
            <v>PARADIS DES TROPIQUES N&amp;B - GRANDE ÉCHELLE</v>
          </cell>
          <cell r="K267" t="str">
            <v>ANANBO-PARADIS DES TROPIQUES-01-L-LÉ - LESSIVABLE</v>
          </cell>
          <cell r="L267" t="str">
            <v>PARADIS DES TROPIQUES</v>
          </cell>
          <cell r="M267" t="str">
            <v>LÉ</v>
          </cell>
          <cell r="N267">
            <v>295</v>
          </cell>
          <cell r="O267">
            <v>70</v>
          </cell>
          <cell r="P267">
            <v>2.0649999999999999</v>
          </cell>
          <cell r="Q267">
            <v>13.85</v>
          </cell>
          <cell r="R267">
            <v>28.600249999999999</v>
          </cell>
          <cell r="S267">
            <v>215</v>
          </cell>
          <cell r="T267">
            <v>179.16666666666669</v>
          </cell>
          <cell r="U267">
            <v>89.583333333333343</v>
          </cell>
          <cell r="V267">
            <v>0.68074139534883726</v>
          </cell>
          <cell r="Y267">
            <v>28.600249999999999</v>
          </cell>
        </row>
        <row r="268">
          <cell r="A268" t="str">
            <v>PPRAPDTNBGL01-8L</v>
          </cell>
          <cell r="B268" t="str">
            <v>PPR</v>
          </cell>
          <cell r="C268" t="str">
            <v>A</v>
          </cell>
          <cell r="D268" t="str">
            <v>PDT</v>
          </cell>
          <cell r="E268" t="str">
            <v>NB</v>
          </cell>
          <cell r="F268" t="str">
            <v>G</v>
          </cell>
          <cell r="G268" t="str">
            <v>L</v>
          </cell>
          <cell r="H268" t="str">
            <v>01</v>
          </cell>
          <cell r="I268" t="str">
            <v>PPANB01</v>
          </cell>
          <cell r="J268" t="str">
            <v>PARADIS DES TROPIQUES N&amp;B - GRANDE ÉCHELLE</v>
          </cell>
          <cell r="K268" t="str">
            <v>ANANBO-PARADIS DES TROPIQUES-01-L-LÉ - LESSIVABLE</v>
          </cell>
          <cell r="L268" t="str">
            <v>PARADIS DES TROPIQUES</v>
          </cell>
          <cell r="M268" t="str">
            <v>LÉ</v>
          </cell>
          <cell r="N268">
            <v>295</v>
          </cell>
          <cell r="O268">
            <v>70</v>
          </cell>
          <cell r="P268">
            <v>2.0649999999999999</v>
          </cell>
          <cell r="Q268">
            <v>13.85</v>
          </cell>
          <cell r="R268">
            <v>28.600249999999999</v>
          </cell>
          <cell r="S268">
            <v>215</v>
          </cell>
          <cell r="T268">
            <v>179.16666666666669</v>
          </cell>
          <cell r="U268">
            <v>89.583333333333343</v>
          </cell>
          <cell r="V268">
            <v>0.68074139534883726</v>
          </cell>
          <cell r="Y268">
            <v>28.600249999999999</v>
          </cell>
        </row>
        <row r="269">
          <cell r="A269" t="str">
            <v>PPRAPDTNBGL01-9L</v>
          </cell>
          <cell r="B269" t="str">
            <v>PPR</v>
          </cell>
          <cell r="C269" t="str">
            <v>A</v>
          </cell>
          <cell r="D269" t="str">
            <v>PDT</v>
          </cell>
          <cell r="E269" t="str">
            <v>NB</v>
          </cell>
          <cell r="F269" t="str">
            <v>G</v>
          </cell>
          <cell r="G269" t="str">
            <v>L</v>
          </cell>
          <cell r="H269" t="str">
            <v>01</v>
          </cell>
          <cell r="I269" t="str">
            <v>PPANB01</v>
          </cell>
          <cell r="J269" t="str">
            <v>PARADIS DES TROPIQUES N&amp;B - GRANDE ÉCHELLE</v>
          </cell>
          <cell r="K269" t="str">
            <v>ANANBO-PARADIS DES TROPIQUES-01-L-LÉ - LESSIVABLE</v>
          </cell>
          <cell r="L269" t="str">
            <v>PARADIS DES TROPIQUES</v>
          </cell>
          <cell r="M269" t="str">
            <v>LÉ</v>
          </cell>
          <cell r="N269">
            <v>295</v>
          </cell>
          <cell r="O269">
            <v>70</v>
          </cell>
          <cell r="P269">
            <v>2.0649999999999999</v>
          </cell>
          <cell r="Q269">
            <v>13.85</v>
          </cell>
          <cell r="R269">
            <v>28.600249999999999</v>
          </cell>
          <cell r="S269">
            <v>215</v>
          </cell>
          <cell r="T269">
            <v>179.16666666666669</v>
          </cell>
          <cell r="U269">
            <v>89.583333333333343</v>
          </cell>
          <cell r="V269">
            <v>0.68074139534883726</v>
          </cell>
          <cell r="Y269">
            <v>28.600249999999999</v>
          </cell>
        </row>
        <row r="270">
          <cell r="A270" t="str">
            <v>PPRAPDTCPP07L</v>
          </cell>
          <cell r="B270" t="str">
            <v>PPR</v>
          </cell>
          <cell r="C270" t="str">
            <v>A</v>
          </cell>
          <cell r="D270" t="str">
            <v>PDT</v>
          </cell>
          <cell r="E270" t="str">
            <v>C</v>
          </cell>
          <cell r="F270" t="str">
            <v>P</v>
          </cell>
          <cell r="G270" t="str">
            <v>P</v>
          </cell>
          <cell r="H270" t="str">
            <v>07</v>
          </cell>
          <cell r="I270" t="str">
            <v>PPANB07</v>
          </cell>
          <cell r="J270" t="str">
            <v>PARADIS DES TROPIQUES COULEUR - PETITE ÉCHELLE</v>
          </cell>
          <cell r="K270" t="str">
            <v>ANANBO-PARADIS DES TROPIQUES-07-P-PANORAMA - LESSIVABLE</v>
          </cell>
          <cell r="L270" t="str">
            <v>PARADIS DES TROPIQUES</v>
          </cell>
          <cell r="M270" t="str">
            <v>PANORAMA</v>
          </cell>
          <cell r="N270">
            <v>260</v>
          </cell>
          <cell r="O270">
            <v>560</v>
          </cell>
          <cell r="P270">
            <v>14.56</v>
          </cell>
          <cell r="Q270">
            <v>13.85</v>
          </cell>
          <cell r="R270">
            <v>201.65600000000001</v>
          </cell>
          <cell r="S270">
            <v>1512</v>
          </cell>
          <cell r="T270">
            <v>1260</v>
          </cell>
          <cell r="U270">
            <v>630</v>
          </cell>
          <cell r="V270">
            <v>0.67991111111111113</v>
          </cell>
          <cell r="Y270">
            <v>201.65600000000001</v>
          </cell>
        </row>
        <row r="271">
          <cell r="A271" t="str">
            <v>PPRAPDTCPL07-1L</v>
          </cell>
          <cell r="B271" t="str">
            <v>PPR</v>
          </cell>
          <cell r="C271" t="str">
            <v>A</v>
          </cell>
          <cell r="D271" t="str">
            <v>PDT</v>
          </cell>
          <cell r="E271" t="str">
            <v>C</v>
          </cell>
          <cell r="F271" t="str">
            <v>P</v>
          </cell>
          <cell r="G271" t="str">
            <v>L</v>
          </cell>
          <cell r="H271" t="str">
            <v>07</v>
          </cell>
          <cell r="I271" t="str">
            <v>PPANB07</v>
          </cell>
          <cell r="J271" t="str">
            <v>PARADIS DES TROPIQUES COULEUR - PETITE ÉCHELLE</v>
          </cell>
          <cell r="K271" t="str">
            <v>ANANBO-PARADIS DES TROPIQUES-07-L-LÉ - LESSIVABLE</v>
          </cell>
          <cell r="L271" t="str">
            <v>PARADIS DES TROPIQUES</v>
          </cell>
          <cell r="M271" t="str">
            <v>LÉ</v>
          </cell>
          <cell r="N271">
            <v>260</v>
          </cell>
          <cell r="O271">
            <v>70</v>
          </cell>
          <cell r="P271">
            <v>1.82</v>
          </cell>
          <cell r="Q271">
            <v>13.85</v>
          </cell>
          <cell r="R271">
            <v>25.207000000000001</v>
          </cell>
          <cell r="S271">
            <v>189</v>
          </cell>
          <cell r="T271">
            <v>157.5</v>
          </cell>
          <cell r="U271">
            <v>78.75</v>
          </cell>
          <cell r="V271">
            <v>0.67991111111111113</v>
          </cell>
          <cell r="Y271">
            <v>25.207000000000001</v>
          </cell>
        </row>
        <row r="272">
          <cell r="A272" t="str">
            <v>PPRAPDTCPL07-2L</v>
          </cell>
          <cell r="B272" t="str">
            <v>PPR</v>
          </cell>
          <cell r="C272" t="str">
            <v>A</v>
          </cell>
          <cell r="D272" t="str">
            <v>PDT</v>
          </cell>
          <cell r="E272" t="str">
            <v>C</v>
          </cell>
          <cell r="F272" t="str">
            <v>P</v>
          </cell>
          <cell r="G272" t="str">
            <v>L</v>
          </cell>
          <cell r="H272" t="str">
            <v>07</v>
          </cell>
          <cell r="I272" t="str">
            <v>PPANB07</v>
          </cell>
          <cell r="J272" t="str">
            <v>PARADIS DES TROPIQUES COULEUR - PETITE ÉCHELLE</v>
          </cell>
          <cell r="K272" t="str">
            <v>ANANBO-PARADIS DES TROPIQUES-07-L-LÉ - LESSIVABLE</v>
          </cell>
          <cell r="L272" t="str">
            <v>PARADIS DES TROPIQUES</v>
          </cell>
          <cell r="M272" t="str">
            <v>LÉ</v>
          </cell>
          <cell r="N272">
            <v>260</v>
          </cell>
          <cell r="O272">
            <v>70</v>
          </cell>
          <cell r="P272">
            <v>1.82</v>
          </cell>
          <cell r="Q272">
            <v>13.85</v>
          </cell>
          <cell r="R272">
            <v>25.207000000000001</v>
          </cell>
          <cell r="S272">
            <v>189</v>
          </cell>
          <cell r="T272">
            <v>157.5</v>
          </cell>
          <cell r="U272">
            <v>78.75</v>
          </cell>
          <cell r="V272">
            <v>0.67991111111111113</v>
          </cell>
          <cell r="Y272">
            <v>25.207000000000001</v>
          </cell>
        </row>
        <row r="273">
          <cell r="A273" t="str">
            <v>PPRAPDTCPL07-3L</v>
          </cell>
          <cell r="B273" t="str">
            <v>PPR</v>
          </cell>
          <cell r="C273" t="str">
            <v>A</v>
          </cell>
          <cell r="D273" t="str">
            <v>PDT</v>
          </cell>
          <cell r="E273" t="str">
            <v>C</v>
          </cell>
          <cell r="F273" t="str">
            <v>P</v>
          </cell>
          <cell r="G273" t="str">
            <v>L</v>
          </cell>
          <cell r="H273" t="str">
            <v>07</v>
          </cell>
          <cell r="I273" t="str">
            <v>PPANB07</v>
          </cell>
          <cell r="J273" t="str">
            <v>PARADIS DES TROPIQUES COULEUR - PETITE ÉCHELLE</v>
          </cell>
          <cell r="K273" t="str">
            <v>ANANBO-PARADIS DES TROPIQUES-07-L-LÉ - LESSIVABLE</v>
          </cell>
          <cell r="L273" t="str">
            <v>PARADIS DES TROPIQUES</v>
          </cell>
          <cell r="M273" t="str">
            <v>LÉ</v>
          </cell>
          <cell r="N273">
            <v>260</v>
          </cell>
          <cell r="O273">
            <v>70</v>
          </cell>
          <cell r="P273">
            <v>1.82</v>
          </cell>
          <cell r="Q273">
            <v>13.85</v>
          </cell>
          <cell r="R273">
            <v>25.207000000000001</v>
          </cell>
          <cell r="S273">
            <v>189</v>
          </cell>
          <cell r="T273">
            <v>157.5</v>
          </cell>
          <cell r="U273">
            <v>78.75</v>
          </cell>
          <cell r="V273">
            <v>0.67991111111111113</v>
          </cell>
          <cell r="Y273">
            <v>25.207000000000001</v>
          </cell>
        </row>
        <row r="274">
          <cell r="A274" t="str">
            <v>PPRAPDTCPL07-4L</v>
          </cell>
          <cell r="B274" t="str">
            <v>PPR</v>
          </cell>
          <cell r="C274" t="str">
            <v>A</v>
          </cell>
          <cell r="D274" t="str">
            <v>PDT</v>
          </cell>
          <cell r="E274" t="str">
            <v>C</v>
          </cell>
          <cell r="F274" t="str">
            <v>P</v>
          </cell>
          <cell r="G274" t="str">
            <v>L</v>
          </cell>
          <cell r="H274" t="str">
            <v>07</v>
          </cell>
          <cell r="I274" t="str">
            <v>PPANB07</v>
          </cell>
          <cell r="J274" t="str">
            <v>PARADIS DES TROPIQUES COULEUR - PETITE ÉCHELLE</v>
          </cell>
          <cell r="K274" t="str">
            <v>ANANBO-PARADIS DES TROPIQUES-07-L-LÉ - LESSIVABLE</v>
          </cell>
          <cell r="L274" t="str">
            <v>PARADIS DES TROPIQUES</v>
          </cell>
          <cell r="M274" t="str">
            <v>LÉ</v>
          </cell>
          <cell r="N274">
            <v>260</v>
          </cell>
          <cell r="O274">
            <v>70</v>
          </cell>
          <cell r="P274">
            <v>1.82</v>
          </cell>
          <cell r="Q274">
            <v>13.85</v>
          </cell>
          <cell r="R274">
            <v>25.207000000000001</v>
          </cell>
          <cell r="S274">
            <v>189</v>
          </cell>
          <cell r="T274">
            <v>157.5</v>
          </cell>
          <cell r="U274">
            <v>78.75</v>
          </cell>
          <cell r="V274">
            <v>0.67991111111111113</v>
          </cell>
          <cell r="Y274">
            <v>25.207000000000001</v>
          </cell>
        </row>
        <row r="275">
          <cell r="A275" t="str">
            <v>PPRAPDTCPL07-5L</v>
          </cell>
          <cell r="B275" t="str">
            <v>PPR</v>
          </cell>
          <cell r="C275" t="str">
            <v>A</v>
          </cell>
          <cell r="D275" t="str">
            <v>PDT</v>
          </cell>
          <cell r="E275" t="str">
            <v>C</v>
          </cell>
          <cell r="F275" t="str">
            <v>P</v>
          </cell>
          <cell r="G275" t="str">
            <v>L</v>
          </cell>
          <cell r="H275" t="str">
            <v>07</v>
          </cell>
          <cell r="I275" t="str">
            <v>PPANB07</v>
          </cell>
          <cell r="J275" t="str">
            <v>PARADIS DES TROPIQUES COULEUR - PETITE ÉCHELLE</v>
          </cell>
          <cell r="K275" t="str">
            <v>ANANBO-PARADIS DES TROPIQUES-07-L-LÉ - LESSIVABLE</v>
          </cell>
          <cell r="L275" t="str">
            <v>PARADIS DES TROPIQUES</v>
          </cell>
          <cell r="M275" t="str">
            <v>LÉ</v>
          </cell>
          <cell r="N275">
            <v>260</v>
          </cell>
          <cell r="O275">
            <v>70</v>
          </cell>
          <cell r="P275">
            <v>1.82</v>
          </cell>
          <cell r="Q275">
            <v>13.85</v>
          </cell>
          <cell r="R275">
            <v>25.207000000000001</v>
          </cell>
          <cell r="S275">
            <v>189</v>
          </cell>
          <cell r="T275">
            <v>157.5</v>
          </cell>
          <cell r="U275">
            <v>78.75</v>
          </cell>
          <cell r="V275">
            <v>0.67991111111111113</v>
          </cell>
          <cell r="Y275">
            <v>25.207000000000001</v>
          </cell>
        </row>
        <row r="276">
          <cell r="A276" t="str">
            <v>PPRAPDTCPL07-6L</v>
          </cell>
          <cell r="B276" t="str">
            <v>PPR</v>
          </cell>
          <cell r="C276" t="str">
            <v>A</v>
          </cell>
          <cell r="D276" t="str">
            <v>PDT</v>
          </cell>
          <cell r="E276" t="str">
            <v>C</v>
          </cell>
          <cell r="F276" t="str">
            <v>P</v>
          </cell>
          <cell r="G276" t="str">
            <v>L</v>
          </cell>
          <cell r="H276" t="str">
            <v>07</v>
          </cell>
          <cell r="I276" t="str">
            <v>PPANB07</v>
          </cell>
          <cell r="J276" t="str">
            <v>PARADIS DES TROPIQUES COULEUR - PETITE ÉCHELLE</v>
          </cell>
          <cell r="K276" t="str">
            <v>ANANBO-PARADIS DES TROPIQUES-07-L-LÉ - LESSIVABLE</v>
          </cell>
          <cell r="L276" t="str">
            <v>PARADIS DES TROPIQUES</v>
          </cell>
          <cell r="M276" t="str">
            <v>LÉ</v>
          </cell>
          <cell r="N276">
            <v>260</v>
          </cell>
          <cell r="O276">
            <v>70</v>
          </cell>
          <cell r="P276">
            <v>1.82</v>
          </cell>
          <cell r="Q276">
            <v>13.85</v>
          </cell>
          <cell r="R276">
            <v>25.207000000000001</v>
          </cell>
          <cell r="S276">
            <v>189</v>
          </cell>
          <cell r="T276">
            <v>157.5</v>
          </cell>
          <cell r="U276">
            <v>78.75</v>
          </cell>
          <cell r="V276">
            <v>0.67991111111111113</v>
          </cell>
          <cell r="Y276">
            <v>25.207000000000001</v>
          </cell>
        </row>
        <row r="277">
          <cell r="A277" t="str">
            <v>PPRAPDTCPL07-7L</v>
          </cell>
          <cell r="B277" t="str">
            <v>PPR</v>
          </cell>
          <cell r="C277" t="str">
            <v>A</v>
          </cell>
          <cell r="D277" t="str">
            <v>PDT</v>
          </cell>
          <cell r="E277" t="str">
            <v>C</v>
          </cell>
          <cell r="F277" t="str">
            <v>P</v>
          </cell>
          <cell r="G277" t="str">
            <v>L</v>
          </cell>
          <cell r="H277" t="str">
            <v>07</v>
          </cell>
          <cell r="I277" t="str">
            <v>PPANB07</v>
          </cell>
          <cell r="J277" t="str">
            <v>PARADIS DES TROPIQUES COULEUR - PETITE ÉCHELLE</v>
          </cell>
          <cell r="K277" t="str">
            <v>ANANBO-PARADIS DES TROPIQUES-07-L-LÉ - LESSIVABLE</v>
          </cell>
          <cell r="L277" t="str">
            <v>PARADIS DES TROPIQUES</v>
          </cell>
          <cell r="M277" t="str">
            <v>LÉ</v>
          </cell>
          <cell r="N277">
            <v>260</v>
          </cell>
          <cell r="O277">
            <v>70</v>
          </cell>
          <cell r="P277">
            <v>1.82</v>
          </cell>
          <cell r="Q277">
            <v>13.85</v>
          </cell>
          <cell r="R277">
            <v>25.207000000000001</v>
          </cell>
          <cell r="S277">
            <v>189</v>
          </cell>
          <cell r="T277">
            <v>157.5</v>
          </cell>
          <cell r="U277">
            <v>78.75</v>
          </cell>
          <cell r="V277">
            <v>0.67991111111111113</v>
          </cell>
          <cell r="Y277">
            <v>25.207000000000001</v>
          </cell>
        </row>
        <row r="278">
          <cell r="A278" t="str">
            <v>PPRAPDTCPL07-8L</v>
          </cell>
          <cell r="B278" t="str">
            <v>PPR</v>
          </cell>
          <cell r="C278" t="str">
            <v>A</v>
          </cell>
          <cell r="D278" t="str">
            <v>PDT</v>
          </cell>
          <cell r="E278" t="str">
            <v>C</v>
          </cell>
          <cell r="F278" t="str">
            <v>P</v>
          </cell>
          <cell r="G278" t="str">
            <v>L</v>
          </cell>
          <cell r="H278" t="str">
            <v>07</v>
          </cell>
          <cell r="I278" t="str">
            <v>PPANB07</v>
          </cell>
          <cell r="J278" t="str">
            <v>PARADIS DES TROPIQUES COULEUR - PETITE ÉCHELLE</v>
          </cell>
          <cell r="K278" t="str">
            <v>ANANBO-PARADIS DES TROPIQUES-07-L-LÉ - LESSIVABLE</v>
          </cell>
          <cell r="L278" t="str">
            <v>PARADIS DES TROPIQUES</v>
          </cell>
          <cell r="M278" t="str">
            <v>LÉ</v>
          </cell>
          <cell r="N278">
            <v>260</v>
          </cell>
          <cell r="O278">
            <v>70</v>
          </cell>
          <cell r="P278">
            <v>1.82</v>
          </cell>
          <cell r="Q278">
            <v>13.85</v>
          </cell>
          <cell r="R278">
            <v>25.207000000000001</v>
          </cell>
          <cell r="S278">
            <v>189</v>
          </cell>
          <cell r="T278">
            <v>157.5</v>
          </cell>
          <cell r="U278">
            <v>78.75</v>
          </cell>
          <cell r="V278">
            <v>0.67991111111111113</v>
          </cell>
          <cell r="Y278">
            <v>25.207000000000001</v>
          </cell>
        </row>
        <row r="279">
          <cell r="A279" t="str">
            <v>PPRAPDTCGP07L</v>
          </cell>
          <cell r="B279" t="str">
            <v>PPR</v>
          </cell>
          <cell r="C279" t="str">
            <v>A</v>
          </cell>
          <cell r="D279" t="str">
            <v>PDT</v>
          </cell>
          <cell r="E279" t="str">
            <v>C</v>
          </cell>
          <cell r="F279" t="str">
            <v>G</v>
          </cell>
          <cell r="G279" t="str">
            <v>P</v>
          </cell>
          <cell r="H279" t="str">
            <v>07</v>
          </cell>
          <cell r="I279" t="str">
            <v>PPANB07</v>
          </cell>
          <cell r="J279" t="str">
            <v>PARADIS DES TROPIQUES COULEUR - GRANDE ÉCHELLE</v>
          </cell>
          <cell r="K279" t="str">
            <v>ANANBO-PARADIS DES TROPIQUES-07-P-PANORAMA - LESSIVABLE</v>
          </cell>
          <cell r="L279" t="str">
            <v>PARADIS DES TROPIQUES</v>
          </cell>
          <cell r="M279" t="str">
            <v>PANORAMA</v>
          </cell>
          <cell r="N279">
            <v>295</v>
          </cell>
          <cell r="O279">
            <v>630</v>
          </cell>
          <cell r="P279">
            <v>18.585000000000001</v>
          </cell>
          <cell r="Q279">
            <v>13.85</v>
          </cell>
          <cell r="R279">
            <v>257.40224999999998</v>
          </cell>
          <cell r="S279">
            <v>1931</v>
          </cell>
          <cell r="T279">
            <v>1609.1666666666667</v>
          </cell>
          <cell r="U279">
            <v>804.58333333333337</v>
          </cell>
          <cell r="V279">
            <v>0.68008006214396688</v>
          </cell>
          <cell r="Y279">
            <v>257.40224999999998</v>
          </cell>
        </row>
        <row r="280">
          <cell r="A280" t="str">
            <v>PPRAPDTCGL07-1L</v>
          </cell>
          <cell r="B280" t="str">
            <v>PPR</v>
          </cell>
          <cell r="C280" t="str">
            <v>A</v>
          </cell>
          <cell r="D280" t="str">
            <v>PDT</v>
          </cell>
          <cell r="E280" t="str">
            <v>C</v>
          </cell>
          <cell r="F280" t="str">
            <v>G</v>
          </cell>
          <cell r="G280" t="str">
            <v>L</v>
          </cell>
          <cell r="H280" t="str">
            <v>07</v>
          </cell>
          <cell r="I280" t="str">
            <v>PPANB07</v>
          </cell>
          <cell r="J280" t="str">
            <v>PARADIS DES TROPIQUES COULEUR - GRANDE ÉCHELLE</v>
          </cell>
          <cell r="K280" t="str">
            <v>ANANBO-PARADIS DES TROPIQUES-07-L-LÉ - LESSIVABLE</v>
          </cell>
          <cell r="L280" t="str">
            <v>PARADIS DES TROPIQUES</v>
          </cell>
          <cell r="M280" t="str">
            <v>LÉ</v>
          </cell>
          <cell r="N280">
            <v>295</v>
          </cell>
          <cell r="O280">
            <v>70</v>
          </cell>
          <cell r="P280">
            <v>2.0649999999999999</v>
          </cell>
          <cell r="Q280">
            <v>13.85</v>
          </cell>
          <cell r="R280">
            <v>28.600249999999999</v>
          </cell>
          <cell r="S280">
            <v>215</v>
          </cell>
          <cell r="T280">
            <v>179.16666666666669</v>
          </cell>
          <cell r="U280">
            <v>89.583333333333343</v>
          </cell>
          <cell r="V280">
            <v>0.68074139534883726</v>
          </cell>
          <cell r="Y280">
            <v>28.600249999999999</v>
          </cell>
        </row>
        <row r="281">
          <cell r="A281" t="str">
            <v>PPRAPDTCGL07-2L</v>
          </cell>
          <cell r="B281" t="str">
            <v>PPR</v>
          </cell>
          <cell r="C281" t="str">
            <v>A</v>
          </cell>
          <cell r="D281" t="str">
            <v>PDT</v>
          </cell>
          <cell r="E281" t="str">
            <v>C</v>
          </cell>
          <cell r="F281" t="str">
            <v>G</v>
          </cell>
          <cell r="G281" t="str">
            <v>L</v>
          </cell>
          <cell r="H281" t="str">
            <v>07</v>
          </cell>
          <cell r="I281" t="str">
            <v>PPANB07</v>
          </cell>
          <cell r="J281" t="str">
            <v>PARADIS DES TROPIQUES COULEUR - GRANDE ÉCHELLE</v>
          </cell>
          <cell r="K281" t="str">
            <v>ANANBO-PARADIS DES TROPIQUES-07-L-LÉ - LESSIVABLE</v>
          </cell>
          <cell r="L281" t="str">
            <v>PARADIS DES TROPIQUES</v>
          </cell>
          <cell r="M281" t="str">
            <v>LÉ</v>
          </cell>
          <cell r="N281">
            <v>295</v>
          </cell>
          <cell r="O281">
            <v>70</v>
          </cell>
          <cell r="P281">
            <v>2.0649999999999999</v>
          </cell>
          <cell r="Q281">
            <v>13.85</v>
          </cell>
          <cell r="R281">
            <v>28.600249999999999</v>
          </cell>
          <cell r="S281">
            <v>215</v>
          </cell>
          <cell r="T281">
            <v>179.16666666666669</v>
          </cell>
          <cell r="U281">
            <v>89.583333333333343</v>
          </cell>
          <cell r="V281">
            <v>0.68074139534883726</v>
          </cell>
          <cell r="Y281">
            <v>28.600249999999999</v>
          </cell>
        </row>
        <row r="282">
          <cell r="A282" t="str">
            <v>PPRAPDTCGL07-3L</v>
          </cell>
          <cell r="B282" t="str">
            <v>PPR</v>
          </cell>
          <cell r="C282" t="str">
            <v>A</v>
          </cell>
          <cell r="D282" t="str">
            <v>PDT</v>
          </cell>
          <cell r="E282" t="str">
            <v>C</v>
          </cell>
          <cell r="F282" t="str">
            <v>G</v>
          </cell>
          <cell r="G282" t="str">
            <v>L</v>
          </cell>
          <cell r="H282" t="str">
            <v>07</v>
          </cell>
          <cell r="I282" t="str">
            <v>PPANB07</v>
          </cell>
          <cell r="J282" t="str">
            <v>PARADIS DES TROPIQUES COULEUR - GRANDE ÉCHELLE</v>
          </cell>
          <cell r="K282" t="str">
            <v>ANANBO-PARADIS DES TROPIQUES-07-L-LÉ - LESSIVABLE</v>
          </cell>
          <cell r="L282" t="str">
            <v>PARADIS DES TROPIQUES</v>
          </cell>
          <cell r="M282" t="str">
            <v>LÉ</v>
          </cell>
          <cell r="N282">
            <v>295</v>
          </cell>
          <cell r="O282">
            <v>70</v>
          </cell>
          <cell r="P282">
            <v>2.0649999999999999</v>
          </cell>
          <cell r="Q282">
            <v>13.85</v>
          </cell>
          <cell r="R282">
            <v>28.600249999999999</v>
          </cell>
          <cell r="S282">
            <v>215</v>
          </cell>
          <cell r="T282">
            <v>179.16666666666669</v>
          </cell>
          <cell r="U282">
            <v>89.583333333333343</v>
          </cell>
          <cell r="V282">
            <v>0.68074139534883726</v>
          </cell>
          <cell r="Y282">
            <v>28.600249999999999</v>
          </cell>
        </row>
        <row r="283">
          <cell r="A283" t="str">
            <v>PPRAPDTCGL07-4L</v>
          </cell>
          <cell r="B283" t="str">
            <v>PPR</v>
          </cell>
          <cell r="C283" t="str">
            <v>A</v>
          </cell>
          <cell r="D283" t="str">
            <v>PDT</v>
          </cell>
          <cell r="E283" t="str">
            <v>C</v>
          </cell>
          <cell r="F283" t="str">
            <v>G</v>
          </cell>
          <cell r="G283" t="str">
            <v>L</v>
          </cell>
          <cell r="H283" t="str">
            <v>07</v>
          </cell>
          <cell r="I283" t="str">
            <v>PPANB07</v>
          </cell>
          <cell r="J283" t="str">
            <v>PARADIS DES TROPIQUES COULEUR - GRANDE ÉCHELLE</v>
          </cell>
          <cell r="K283" t="str">
            <v>ANANBO-PARADIS DES TROPIQUES-07-L-LÉ - LESSIVABLE</v>
          </cell>
          <cell r="L283" t="str">
            <v>PARADIS DES TROPIQUES</v>
          </cell>
          <cell r="M283" t="str">
            <v>LÉ</v>
          </cell>
          <cell r="N283">
            <v>295</v>
          </cell>
          <cell r="O283">
            <v>70</v>
          </cell>
          <cell r="P283">
            <v>2.0649999999999999</v>
          </cell>
          <cell r="Q283">
            <v>13.85</v>
          </cell>
          <cell r="R283">
            <v>28.600249999999999</v>
          </cell>
          <cell r="S283">
            <v>215</v>
          </cell>
          <cell r="T283">
            <v>179.16666666666669</v>
          </cell>
          <cell r="U283">
            <v>89.583333333333343</v>
          </cell>
          <cell r="V283">
            <v>0.68074139534883726</v>
          </cell>
          <cell r="Y283">
            <v>28.600249999999999</v>
          </cell>
        </row>
        <row r="284">
          <cell r="A284" t="str">
            <v>PPRAPDTCGL07-5L</v>
          </cell>
          <cell r="B284" t="str">
            <v>PPR</v>
          </cell>
          <cell r="C284" t="str">
            <v>A</v>
          </cell>
          <cell r="D284" t="str">
            <v>PDT</v>
          </cell>
          <cell r="E284" t="str">
            <v>C</v>
          </cell>
          <cell r="F284" t="str">
            <v>G</v>
          </cell>
          <cell r="G284" t="str">
            <v>L</v>
          </cell>
          <cell r="H284" t="str">
            <v>07</v>
          </cell>
          <cell r="I284" t="str">
            <v>PPANB07</v>
          </cell>
          <cell r="J284" t="str">
            <v>PARADIS DES TROPIQUES COULEUR - GRANDE ÉCHELLE</v>
          </cell>
          <cell r="K284" t="str">
            <v>ANANBO-PARADIS DES TROPIQUES-07-L-LÉ - LESSIVABLE</v>
          </cell>
          <cell r="L284" t="str">
            <v>PARADIS DES TROPIQUES</v>
          </cell>
          <cell r="M284" t="str">
            <v>LÉ</v>
          </cell>
          <cell r="N284">
            <v>295</v>
          </cell>
          <cell r="O284">
            <v>70</v>
          </cell>
          <cell r="P284">
            <v>2.0649999999999999</v>
          </cell>
          <cell r="Q284">
            <v>13.85</v>
          </cell>
          <cell r="R284">
            <v>28.600249999999999</v>
          </cell>
          <cell r="S284">
            <v>215</v>
          </cell>
          <cell r="T284">
            <v>179.16666666666669</v>
          </cell>
          <cell r="U284">
            <v>89.583333333333343</v>
          </cell>
          <cell r="V284">
            <v>0.68074139534883726</v>
          </cell>
          <cell r="Y284">
            <v>28.600249999999999</v>
          </cell>
        </row>
        <row r="285">
          <cell r="A285" t="str">
            <v>PPRAPDTCGL07-6L</v>
          </cell>
          <cell r="B285" t="str">
            <v>PPR</v>
          </cell>
          <cell r="C285" t="str">
            <v>A</v>
          </cell>
          <cell r="D285" t="str">
            <v>PDT</v>
          </cell>
          <cell r="E285" t="str">
            <v>C</v>
          </cell>
          <cell r="F285" t="str">
            <v>G</v>
          </cell>
          <cell r="G285" t="str">
            <v>L</v>
          </cell>
          <cell r="H285" t="str">
            <v>07</v>
          </cell>
          <cell r="I285" t="str">
            <v>PPANB07</v>
          </cell>
          <cell r="J285" t="str">
            <v>PARADIS DES TROPIQUES COULEUR - GRANDE ÉCHELLE</v>
          </cell>
          <cell r="K285" t="str">
            <v>ANANBO-PARADIS DES TROPIQUES-07-L-LÉ - LESSIVABLE</v>
          </cell>
          <cell r="L285" t="str">
            <v>PARADIS DES TROPIQUES</v>
          </cell>
          <cell r="M285" t="str">
            <v>LÉ</v>
          </cell>
          <cell r="N285">
            <v>295</v>
          </cell>
          <cell r="O285">
            <v>70</v>
          </cell>
          <cell r="P285">
            <v>2.0649999999999999</v>
          </cell>
          <cell r="Q285">
            <v>13.85</v>
          </cell>
          <cell r="R285">
            <v>28.600249999999999</v>
          </cell>
          <cell r="S285">
            <v>215</v>
          </cell>
          <cell r="T285">
            <v>179.16666666666669</v>
          </cell>
          <cell r="U285">
            <v>89.583333333333343</v>
          </cell>
          <cell r="V285">
            <v>0.68074139534883726</v>
          </cell>
          <cell r="Y285">
            <v>28.600249999999999</v>
          </cell>
        </row>
        <row r="286">
          <cell r="A286" t="str">
            <v>PPRAPDTCGL07-7L</v>
          </cell>
          <cell r="B286" t="str">
            <v>PPR</v>
          </cell>
          <cell r="C286" t="str">
            <v>A</v>
          </cell>
          <cell r="D286" t="str">
            <v>PDT</v>
          </cell>
          <cell r="E286" t="str">
            <v>C</v>
          </cell>
          <cell r="F286" t="str">
            <v>G</v>
          </cell>
          <cell r="G286" t="str">
            <v>L</v>
          </cell>
          <cell r="H286" t="str">
            <v>07</v>
          </cell>
          <cell r="I286" t="str">
            <v>PPANB07</v>
          </cell>
          <cell r="J286" t="str">
            <v>PARADIS DES TROPIQUES COULEUR - GRANDE ÉCHELLE</v>
          </cell>
          <cell r="K286" t="str">
            <v>ANANBO-PARADIS DES TROPIQUES-07-L-LÉ - LESSIVABLE</v>
          </cell>
          <cell r="L286" t="str">
            <v>PARADIS DES TROPIQUES</v>
          </cell>
          <cell r="M286" t="str">
            <v>LÉ</v>
          </cell>
          <cell r="N286">
            <v>295</v>
          </cell>
          <cell r="O286">
            <v>70</v>
          </cell>
          <cell r="P286">
            <v>2.0649999999999999</v>
          </cell>
          <cell r="Q286">
            <v>13.85</v>
          </cell>
          <cell r="R286">
            <v>28.600249999999999</v>
          </cell>
          <cell r="S286">
            <v>215</v>
          </cell>
          <cell r="T286">
            <v>179.16666666666669</v>
          </cell>
          <cell r="U286">
            <v>89.583333333333343</v>
          </cell>
          <cell r="V286">
            <v>0.68074139534883726</v>
          </cell>
          <cell r="Y286">
            <v>28.600249999999999</v>
          </cell>
        </row>
        <row r="287">
          <cell r="A287" t="str">
            <v>PPRAPDTCGL07-8L</v>
          </cell>
          <cell r="B287" t="str">
            <v>PPR</v>
          </cell>
          <cell r="C287" t="str">
            <v>A</v>
          </cell>
          <cell r="D287" t="str">
            <v>PDT</v>
          </cell>
          <cell r="E287" t="str">
            <v>C</v>
          </cell>
          <cell r="F287" t="str">
            <v>G</v>
          </cell>
          <cell r="G287" t="str">
            <v>L</v>
          </cell>
          <cell r="H287" t="str">
            <v>07</v>
          </cell>
          <cell r="I287" t="str">
            <v>PPANB07</v>
          </cell>
          <cell r="J287" t="str">
            <v>PARADIS DES TROPIQUES COULEUR - GRANDE ÉCHELLE</v>
          </cell>
          <cell r="K287" t="str">
            <v>ANANBO-PARADIS DES TROPIQUES-07-L-LÉ - LESSIVABLE</v>
          </cell>
          <cell r="L287" t="str">
            <v>PARADIS DES TROPIQUES</v>
          </cell>
          <cell r="M287" t="str">
            <v>LÉ</v>
          </cell>
          <cell r="N287">
            <v>295</v>
          </cell>
          <cell r="O287">
            <v>70</v>
          </cell>
          <cell r="P287">
            <v>2.0649999999999999</v>
          </cell>
          <cell r="Q287">
            <v>13.85</v>
          </cell>
          <cell r="R287">
            <v>28.600249999999999</v>
          </cell>
          <cell r="S287">
            <v>215</v>
          </cell>
          <cell r="T287">
            <v>179.16666666666669</v>
          </cell>
          <cell r="U287">
            <v>89.583333333333343</v>
          </cell>
          <cell r="V287">
            <v>0.68074139534883726</v>
          </cell>
          <cell r="Y287">
            <v>28.600249999999999</v>
          </cell>
        </row>
        <row r="288">
          <cell r="A288" t="str">
            <v>PPRAPDTCGL07-9L</v>
          </cell>
          <cell r="B288" t="str">
            <v>PPR</v>
          </cell>
          <cell r="C288" t="str">
            <v>A</v>
          </cell>
          <cell r="D288" t="str">
            <v>PDT</v>
          </cell>
          <cell r="E288" t="str">
            <v>C</v>
          </cell>
          <cell r="F288" t="str">
            <v>G</v>
          </cell>
          <cell r="G288" t="str">
            <v>L</v>
          </cell>
          <cell r="H288" t="str">
            <v>07</v>
          </cell>
          <cell r="I288" t="str">
            <v>PPANB07</v>
          </cell>
          <cell r="J288" t="str">
            <v>PARADIS DES TROPIQUES COULEUR - GRANDE ÉCHELLE</v>
          </cell>
          <cell r="K288" t="str">
            <v>ANANBO-PARADIS DES TROPIQUES-07-L-LÉ - LESSIVABLE</v>
          </cell>
          <cell r="L288" t="str">
            <v>PARADIS DES TROPIQUES</v>
          </cell>
          <cell r="M288" t="str">
            <v>LÉ</v>
          </cell>
          <cell r="N288">
            <v>295</v>
          </cell>
          <cell r="O288">
            <v>70</v>
          </cell>
          <cell r="P288">
            <v>2.0649999999999999</v>
          </cell>
          <cell r="Q288">
            <v>13.85</v>
          </cell>
          <cell r="R288">
            <v>28.600249999999999</v>
          </cell>
          <cell r="S288">
            <v>215</v>
          </cell>
          <cell r="T288">
            <v>179.16666666666669</v>
          </cell>
          <cell r="U288">
            <v>89.583333333333343</v>
          </cell>
          <cell r="V288">
            <v>0.68074139534883726</v>
          </cell>
          <cell r="Y288">
            <v>28.600249999999999</v>
          </cell>
        </row>
        <row r="290">
          <cell r="A290" t="str">
            <v>PPRA4ANBL</v>
          </cell>
          <cell r="J290" t="str">
            <v>A4 PAPIER PEINT ANANBO LESSIVABLE</v>
          </cell>
          <cell r="M290" t="str">
            <v>A4</v>
          </cell>
          <cell r="N290">
            <v>29.7</v>
          </cell>
          <cell r="O290">
            <v>21</v>
          </cell>
          <cell r="P290">
            <v>6.2369999999999995E-2</v>
          </cell>
          <cell r="Q290">
            <v>13.85</v>
          </cell>
          <cell r="R290">
            <v>0.86382449999999988</v>
          </cell>
          <cell r="S290">
            <v>4</v>
          </cell>
          <cell r="T290">
            <v>3.3333333333333335</v>
          </cell>
          <cell r="U290">
            <v>3.3333333333333335</v>
          </cell>
        </row>
        <row r="291">
          <cell r="A291" t="str">
            <v>PPRCOLLA4ANANBOL</v>
          </cell>
          <cell r="J291" t="str">
            <v>COLLECTION A4 PAPIER PEINT ANANBO LESSIVABLE</v>
          </cell>
          <cell r="R291">
            <v>2.2200000000000002</v>
          </cell>
          <cell r="S291">
            <v>8</v>
          </cell>
          <cell r="T291">
            <v>6.666666666666667</v>
          </cell>
          <cell r="U291">
            <v>6.666666666666667</v>
          </cell>
        </row>
      </sheetData>
      <sheetData sheetId="8"/>
      <sheetData sheetId="9"/>
      <sheetData sheetId="10">
        <row r="1">
          <cell r="B1">
            <v>45474</v>
          </cell>
          <cell r="E1" t="str">
            <v xml:space="preserve">PRIX TRANSFERTS historiques à NOS MAGASINS </v>
          </cell>
        </row>
        <row r="2">
          <cell r="B2" t="str">
            <v>Code Cegid</v>
          </cell>
          <cell r="C2" t="str">
            <v>PRODUITS</v>
          </cell>
          <cell r="D2" t="str">
            <v>Boitage</v>
          </cell>
          <cell r="E2" t="str">
            <v>Prix public TTC 2024</v>
          </cell>
          <cell r="F2">
            <v>45474</v>
          </cell>
          <cell r="G2" t="str">
            <v>Prix public H.T</v>
          </cell>
          <cell r="H2" t="str">
            <v>Prix de revient H.T.</v>
          </cell>
        </row>
        <row r="3">
          <cell r="E3">
            <v>1.2</v>
          </cell>
        </row>
        <row r="4">
          <cell r="E4" t="str">
            <v/>
          </cell>
          <cell r="F4" t="str">
            <v/>
          </cell>
        </row>
        <row r="5">
          <cell r="B5" t="str">
            <v>PUNTC005</v>
          </cell>
          <cell r="C5" t="str">
            <v>PRIMAIRE UNIVERSEL</v>
          </cell>
          <cell r="D5">
            <v>0.5</v>
          </cell>
          <cell r="E5">
            <v>23.9</v>
          </cell>
          <cell r="F5" t="e">
            <v>#N/A</v>
          </cell>
          <cell r="G5">
            <v>19.916666666666668</v>
          </cell>
          <cell r="H5">
            <v>6.9</v>
          </cell>
        </row>
        <row r="6">
          <cell r="B6" t="str">
            <v>PUNTC010</v>
          </cell>
          <cell r="C6" t="str">
            <v>Tons Clairs non teinté</v>
          </cell>
          <cell r="D6">
            <v>1</v>
          </cell>
          <cell r="E6">
            <v>39.9</v>
          </cell>
          <cell r="F6" t="e">
            <v>#N/A</v>
          </cell>
          <cell r="G6">
            <v>33.25</v>
          </cell>
          <cell r="H6">
            <v>11.5</v>
          </cell>
        </row>
        <row r="7">
          <cell r="B7" t="str">
            <v>PUNTC025</v>
          </cell>
          <cell r="D7">
            <v>2.5</v>
          </cell>
          <cell r="E7">
            <v>84.9</v>
          </cell>
          <cell r="F7" t="e">
            <v>#N/A</v>
          </cell>
          <cell r="G7">
            <v>70.750000000000014</v>
          </cell>
          <cell r="H7">
            <v>24.4</v>
          </cell>
        </row>
        <row r="8">
          <cell r="B8" t="str">
            <v>PUNTC050</v>
          </cell>
          <cell r="D8">
            <v>5</v>
          </cell>
          <cell r="E8">
            <v>149.9</v>
          </cell>
          <cell r="F8" t="e">
            <v>#N/A</v>
          </cell>
          <cell r="G8">
            <v>124.91666666666667</v>
          </cell>
          <cell r="H8">
            <v>43.1</v>
          </cell>
        </row>
        <row r="9">
          <cell r="B9" t="str">
            <v>PUNTC100</v>
          </cell>
          <cell r="D9">
            <v>10</v>
          </cell>
          <cell r="E9">
            <v>269.89999999999998</v>
          </cell>
          <cell r="F9" t="e">
            <v>#N/A</v>
          </cell>
          <cell r="G9">
            <v>224.91666666666666</v>
          </cell>
          <cell r="H9">
            <v>77.599999999999994</v>
          </cell>
        </row>
        <row r="10">
          <cell r="E10" t="str">
            <v/>
          </cell>
          <cell r="F10" t="str">
            <v/>
          </cell>
        </row>
        <row r="11">
          <cell r="B11" t="str">
            <v>PUNTCT005</v>
          </cell>
          <cell r="C11" t="str">
            <v>PRIMAIRE UNIVERSEL</v>
          </cell>
          <cell r="D11">
            <v>0.5</v>
          </cell>
          <cell r="E11">
            <v>29.9</v>
          </cell>
          <cell r="F11" t="e">
            <v>#N/A</v>
          </cell>
          <cell r="G11">
            <v>24.916666666666668</v>
          </cell>
          <cell r="H11">
            <v>7.3500000000000005</v>
          </cell>
        </row>
        <row r="12">
          <cell r="B12" t="str">
            <v>PUNTCT010</v>
          </cell>
          <cell r="C12" t="str">
            <v>Tons Clairs teintée</v>
          </cell>
          <cell r="D12">
            <v>1</v>
          </cell>
          <cell r="E12">
            <v>49.9</v>
          </cell>
          <cell r="F12" t="e">
            <v>#N/A</v>
          </cell>
          <cell r="G12">
            <v>41.583333333333336</v>
          </cell>
          <cell r="H12">
            <v>12.4</v>
          </cell>
        </row>
        <row r="13">
          <cell r="B13" t="str">
            <v>PUNTCT025</v>
          </cell>
          <cell r="D13">
            <v>2.5</v>
          </cell>
          <cell r="E13">
            <v>104.9</v>
          </cell>
          <cell r="F13" t="e">
            <v>#N/A</v>
          </cell>
          <cell r="G13">
            <v>87.416666666666671</v>
          </cell>
          <cell r="H13">
            <v>26.65</v>
          </cell>
        </row>
        <row r="14">
          <cell r="B14" t="str">
            <v>PUNTCT050</v>
          </cell>
          <cell r="D14">
            <v>5</v>
          </cell>
          <cell r="E14">
            <v>189.9</v>
          </cell>
          <cell r="F14" t="e">
            <v>#N/A</v>
          </cell>
          <cell r="G14">
            <v>158.25</v>
          </cell>
          <cell r="H14">
            <v>47.6</v>
          </cell>
        </row>
        <row r="15">
          <cell r="B15" t="str">
            <v>PUNTCT100</v>
          </cell>
          <cell r="D15">
            <v>10</v>
          </cell>
          <cell r="E15">
            <v>349.9</v>
          </cell>
          <cell r="F15" t="e">
            <v>#N/A</v>
          </cell>
          <cell r="G15">
            <v>291.58333333333331</v>
          </cell>
          <cell r="H15">
            <v>86.6</v>
          </cell>
        </row>
        <row r="16">
          <cell r="E16" t="str">
            <v/>
          </cell>
          <cell r="F16" t="str">
            <v/>
          </cell>
        </row>
        <row r="17">
          <cell r="B17" t="str">
            <v>PUNTF005</v>
          </cell>
          <cell r="C17" t="str">
            <v>PRIMAIRE UNIVERSEL</v>
          </cell>
          <cell r="D17">
            <v>0.5</v>
          </cell>
          <cell r="E17">
            <v>29.9</v>
          </cell>
          <cell r="F17" t="e">
            <v>#N/A</v>
          </cell>
          <cell r="G17">
            <v>24.916666666666668</v>
          </cell>
          <cell r="H17">
            <v>8.6</v>
          </cell>
        </row>
        <row r="18">
          <cell r="B18" t="str">
            <v>PUNTF010</v>
          </cell>
          <cell r="C18" t="str">
            <v>Tons Foncés teinté</v>
          </cell>
          <cell r="D18">
            <v>1</v>
          </cell>
          <cell r="E18">
            <v>49.9</v>
          </cell>
          <cell r="F18" t="e">
            <v>#N/A</v>
          </cell>
          <cell r="G18">
            <v>41.583333333333336</v>
          </cell>
          <cell r="H18">
            <v>14.3</v>
          </cell>
        </row>
        <row r="19">
          <cell r="B19" t="str">
            <v>PUNTF025</v>
          </cell>
          <cell r="D19">
            <v>2.5</v>
          </cell>
          <cell r="E19">
            <v>104.9</v>
          </cell>
          <cell r="F19" t="e">
            <v>#N/A</v>
          </cell>
          <cell r="G19">
            <v>87.416666666666671</v>
          </cell>
          <cell r="H19">
            <v>30.2</v>
          </cell>
        </row>
        <row r="20">
          <cell r="B20" t="str">
            <v>PUNTF050</v>
          </cell>
          <cell r="D20">
            <v>5</v>
          </cell>
          <cell r="E20">
            <v>189.9</v>
          </cell>
          <cell r="F20" t="e">
            <v>#N/A</v>
          </cell>
          <cell r="G20">
            <v>158.25</v>
          </cell>
          <cell r="H20">
            <v>54.3</v>
          </cell>
        </row>
        <row r="21">
          <cell r="B21" t="str">
            <v>PUNTF100</v>
          </cell>
          <cell r="D21">
            <v>10</v>
          </cell>
          <cell r="E21">
            <v>349.9</v>
          </cell>
          <cell r="F21" t="e">
            <v>#N/A</v>
          </cell>
          <cell r="G21">
            <v>291.58333333333331</v>
          </cell>
          <cell r="H21">
            <v>100.6</v>
          </cell>
        </row>
        <row r="22">
          <cell r="E22" t="str">
            <v/>
          </cell>
          <cell r="F22" t="str">
            <v/>
          </cell>
        </row>
        <row r="23">
          <cell r="B23" t="str">
            <v>SCBLATC005</v>
          </cell>
          <cell r="C23" t="str">
            <v xml:space="preserve">SC D'ACCROCHAGE </v>
          </cell>
          <cell r="D23">
            <v>0.5</v>
          </cell>
          <cell r="E23">
            <v>22.503799999999998</v>
          </cell>
          <cell r="F23" t="e">
            <v>#N/A</v>
          </cell>
          <cell r="G23">
            <v>18.753166666666665</v>
          </cell>
          <cell r="H23">
            <v>6.4687499999999991</v>
          </cell>
        </row>
        <row r="24">
          <cell r="B24" t="str">
            <v>SCBLATC010</v>
          </cell>
          <cell r="C24" t="str">
            <v>Tons Clairs</v>
          </cell>
          <cell r="D24">
            <v>1</v>
          </cell>
          <cell r="E24">
            <v>38.797999999999995</v>
          </cell>
          <cell r="F24" t="e">
            <v>#N/A</v>
          </cell>
          <cell r="G24">
            <v>32.331666666666663</v>
          </cell>
          <cell r="H24">
            <v>11.154999999999999</v>
          </cell>
        </row>
        <row r="25">
          <cell r="B25" t="str">
            <v>SCBLATC025</v>
          </cell>
          <cell r="D25">
            <v>2.5</v>
          </cell>
          <cell r="E25">
            <v>81.599999999999994</v>
          </cell>
          <cell r="F25" t="e">
            <v>#N/A</v>
          </cell>
          <cell r="G25">
            <v>68</v>
          </cell>
          <cell r="H25">
            <v>23.459999999999997</v>
          </cell>
        </row>
        <row r="26">
          <cell r="B26" t="str">
            <v>SCBLATC050</v>
          </cell>
          <cell r="D26">
            <v>5</v>
          </cell>
          <cell r="E26">
            <v>149.50325000000001</v>
          </cell>
          <cell r="F26" t="e">
            <v>#N/A</v>
          </cell>
          <cell r="G26">
            <v>124.58604166666667</v>
          </cell>
          <cell r="H26">
            <v>42.981250000000003</v>
          </cell>
        </row>
        <row r="27">
          <cell r="B27" t="str">
            <v>SCBLATC100</v>
          </cell>
          <cell r="D27">
            <v>10</v>
          </cell>
          <cell r="E27">
            <v>263</v>
          </cell>
          <cell r="F27" t="e">
            <v>#N/A</v>
          </cell>
          <cell r="G27">
            <v>219.16666666666669</v>
          </cell>
          <cell r="H27">
            <v>75.612499999999997</v>
          </cell>
        </row>
        <row r="28">
          <cell r="E28" t="str">
            <v/>
          </cell>
          <cell r="F28" t="str">
            <v/>
          </cell>
        </row>
        <row r="29">
          <cell r="C29" t="str">
            <v xml:space="preserve">SC D'ACCROCHAGE </v>
          </cell>
          <cell r="D29">
            <v>0.5</v>
          </cell>
          <cell r="E29">
            <v>26.795999999999999</v>
          </cell>
          <cell r="F29" t="e">
            <v>#N/A</v>
          </cell>
          <cell r="G29">
            <v>22.330000000000002</v>
          </cell>
          <cell r="H29">
            <v>6.9187499999999993</v>
          </cell>
        </row>
        <row r="30">
          <cell r="C30" t="str">
            <v xml:space="preserve">Tons Clairs teintée </v>
          </cell>
          <cell r="D30">
            <v>1</v>
          </cell>
          <cell r="E30">
            <v>44.995229999999999</v>
          </cell>
          <cell r="F30" t="e">
            <v>#N/A</v>
          </cell>
          <cell r="G30">
            <v>37.496025000000003</v>
          </cell>
          <cell r="H30">
            <v>12.055</v>
          </cell>
        </row>
        <row r="31">
          <cell r="D31">
            <v>2.5</v>
          </cell>
          <cell r="E31">
            <v>95.701912800000002</v>
          </cell>
          <cell r="F31" t="e">
            <v>#N/A</v>
          </cell>
          <cell r="G31">
            <v>79.751594000000011</v>
          </cell>
          <cell r="H31">
            <v>25.709999999999997</v>
          </cell>
        </row>
        <row r="32">
          <cell r="D32">
            <v>5</v>
          </cell>
          <cell r="E32">
            <v>174.45447499999997</v>
          </cell>
          <cell r="F32" t="e">
            <v>#N/A</v>
          </cell>
          <cell r="G32">
            <v>145.37872916666666</v>
          </cell>
          <cell r="H32">
            <v>47.481250000000003</v>
          </cell>
        </row>
        <row r="33">
          <cell r="D33">
            <v>10</v>
          </cell>
          <cell r="E33">
            <v>319.70240030000002</v>
          </cell>
          <cell r="F33" t="e">
            <v>#N/A</v>
          </cell>
          <cell r="G33">
            <v>266.41866691666672</v>
          </cell>
          <cell r="H33">
            <v>84.612499999999997</v>
          </cell>
        </row>
        <row r="34">
          <cell r="E34" t="str">
            <v/>
          </cell>
          <cell r="F34" t="str">
            <v/>
          </cell>
        </row>
        <row r="35">
          <cell r="B35" t="str">
            <v>SCTPTF005</v>
          </cell>
          <cell r="C35" t="str">
            <v xml:space="preserve">SC D'ACCROCHAGE </v>
          </cell>
          <cell r="D35">
            <v>0.5</v>
          </cell>
          <cell r="E35">
            <v>29.498800000000003</v>
          </cell>
          <cell r="F35" t="e">
            <v>#N/A</v>
          </cell>
          <cell r="G35">
            <v>24.582333333333338</v>
          </cell>
          <cell r="H35">
            <v>8.4812499999999993</v>
          </cell>
        </row>
        <row r="36">
          <cell r="B36" t="str">
            <v>SCTPTF010</v>
          </cell>
          <cell r="C36" t="str">
            <v xml:space="preserve">Tons Foncés teintée </v>
          </cell>
          <cell r="D36">
            <v>1</v>
          </cell>
          <cell r="E36">
            <v>49.304639999999999</v>
          </cell>
          <cell r="F36" t="e">
            <v>#N/A</v>
          </cell>
          <cell r="G36">
            <v>41.087200000000003</v>
          </cell>
          <cell r="H36">
            <v>14.17375</v>
          </cell>
        </row>
        <row r="37">
          <cell r="B37" t="str">
            <v>SCTPTF025</v>
          </cell>
          <cell r="D37">
            <v>2.5</v>
          </cell>
          <cell r="E37">
            <v>102.79584000000001</v>
          </cell>
          <cell r="F37" t="e">
            <v>#N/A</v>
          </cell>
          <cell r="G37">
            <v>85.663200000000018</v>
          </cell>
          <cell r="H37">
            <v>29.555</v>
          </cell>
        </row>
        <row r="38">
          <cell r="B38" t="str">
            <v>SCTPTF050</v>
          </cell>
          <cell r="D38">
            <v>5</v>
          </cell>
          <cell r="E38">
            <v>185.20259999999999</v>
          </cell>
          <cell r="F38" t="e">
            <v>#N/A</v>
          </cell>
          <cell r="G38">
            <v>154.3355</v>
          </cell>
          <cell r="H38">
            <v>53.244999999999997</v>
          </cell>
        </row>
        <row r="39">
          <cell r="B39" t="str">
            <v>SCTPTF100</v>
          </cell>
          <cell r="D39">
            <v>10</v>
          </cell>
          <cell r="E39">
            <v>342.70319999999998</v>
          </cell>
          <cell r="F39" t="e">
            <v>#N/A</v>
          </cell>
          <cell r="G39">
            <v>285.58600000000001</v>
          </cell>
          <cell r="H39">
            <v>98.52624999999999</v>
          </cell>
        </row>
        <row r="40">
          <cell r="E40" t="str">
            <v/>
          </cell>
          <cell r="F40" t="str">
            <v/>
          </cell>
        </row>
        <row r="41">
          <cell r="B41" t="str">
            <v>IMPUNI005</v>
          </cell>
          <cell r="C41" t="str">
            <v>IMPRESSION UNIVERSELLE</v>
          </cell>
          <cell r="D41">
            <v>0.5</v>
          </cell>
          <cell r="E41">
            <v>26.897149999999996</v>
          </cell>
          <cell r="F41" t="e">
            <v>#N/A</v>
          </cell>
          <cell r="G41">
            <v>22.414291666666664</v>
          </cell>
          <cell r="H41">
            <v>7.7337499999999997</v>
          </cell>
        </row>
        <row r="42">
          <cell r="B42" t="str">
            <v>IMPUNI010</v>
          </cell>
          <cell r="D42">
            <v>1</v>
          </cell>
          <cell r="E42">
            <v>44.698500000000003</v>
          </cell>
          <cell r="F42" t="e">
            <v>#N/A</v>
          </cell>
          <cell r="G42">
            <v>37.248750000000001</v>
          </cell>
          <cell r="H42">
            <v>12.851250000000002</v>
          </cell>
        </row>
        <row r="43">
          <cell r="B43" t="str">
            <v>IMPUNI025</v>
          </cell>
          <cell r="D43">
            <v>2.5</v>
          </cell>
          <cell r="E43">
            <v>98.497199999999992</v>
          </cell>
          <cell r="F43" t="e">
            <v>#N/A</v>
          </cell>
          <cell r="G43">
            <v>82.081000000000003</v>
          </cell>
          <cell r="H43">
            <v>28.318750000000001</v>
          </cell>
        </row>
        <row r="44">
          <cell r="B44" t="str">
            <v>IMPUNI050</v>
          </cell>
          <cell r="D44">
            <v>5</v>
          </cell>
          <cell r="E44">
            <v>174.20000000000002</v>
          </cell>
          <cell r="F44" t="e">
            <v>#N/A</v>
          </cell>
          <cell r="G44">
            <v>145.16666666666669</v>
          </cell>
          <cell r="H44">
            <v>50.082499999999996</v>
          </cell>
        </row>
        <row r="45">
          <cell r="B45" t="str">
            <v>IMPUNI100</v>
          </cell>
          <cell r="D45">
            <v>10</v>
          </cell>
          <cell r="E45">
            <v>330.89602000000002</v>
          </cell>
          <cell r="F45" t="e">
            <v>#N/A</v>
          </cell>
          <cell r="G45">
            <v>275.74668333333335</v>
          </cell>
          <cell r="H45">
            <v>95.133749999999992</v>
          </cell>
        </row>
        <row r="46">
          <cell r="E46" t="str">
            <v/>
          </cell>
          <cell r="F46" t="str">
            <v/>
          </cell>
        </row>
        <row r="47">
          <cell r="B47" t="str">
            <v>SCTRACOU025</v>
          </cell>
          <cell r="C47" t="str">
            <v>SC TRAVAUX COURANTS</v>
          </cell>
          <cell r="D47">
            <v>2.5</v>
          </cell>
          <cell r="E47">
            <v>65.796450000000007</v>
          </cell>
          <cell r="F47" t="e">
            <v>#N/A</v>
          </cell>
          <cell r="G47">
            <v>54.830375000000011</v>
          </cell>
          <cell r="H47">
            <v>18.9175</v>
          </cell>
        </row>
        <row r="48">
          <cell r="B48" t="str">
            <v>SCTRACOU100</v>
          </cell>
          <cell r="D48">
            <v>10</v>
          </cell>
          <cell r="E48">
            <v>204.5</v>
          </cell>
          <cell r="F48" t="e">
            <v>#N/A</v>
          </cell>
          <cell r="G48">
            <v>170.41666666666669</v>
          </cell>
          <cell r="H48">
            <v>58.793750000000003</v>
          </cell>
        </row>
        <row r="49">
          <cell r="E49" t="str">
            <v/>
          </cell>
          <cell r="F49" t="str">
            <v/>
          </cell>
        </row>
        <row r="50">
          <cell r="B50" t="str">
            <v>SCSPECHA005</v>
          </cell>
          <cell r="C50" t="str">
            <v>SC SPECIALE CHAUX</v>
          </cell>
          <cell r="D50">
            <v>0.5</v>
          </cell>
          <cell r="E50">
            <v>26.795999999999999</v>
          </cell>
          <cell r="F50" t="e">
            <v>#N/A</v>
          </cell>
          <cell r="G50">
            <v>22.330000000000002</v>
          </cell>
          <cell r="H50">
            <v>7.7050000000000001</v>
          </cell>
        </row>
        <row r="51">
          <cell r="B51" t="str">
            <v>SCSPECHA010</v>
          </cell>
          <cell r="D51">
            <v>1</v>
          </cell>
          <cell r="E51">
            <v>44.995229999999999</v>
          </cell>
          <cell r="F51" t="e">
            <v>#N/A</v>
          </cell>
          <cell r="G51">
            <v>37.496025000000003</v>
          </cell>
          <cell r="H51">
            <v>12.937499999999998</v>
          </cell>
        </row>
        <row r="52">
          <cell r="B52" t="str">
            <v>SCSPECHA025</v>
          </cell>
          <cell r="D52">
            <v>2.5</v>
          </cell>
          <cell r="E52">
            <v>95.701912800000002</v>
          </cell>
          <cell r="F52" t="e">
            <v>#N/A</v>
          </cell>
          <cell r="G52">
            <v>79.751594000000011</v>
          </cell>
          <cell r="H52">
            <v>27.513749999999998</v>
          </cell>
        </row>
        <row r="53">
          <cell r="B53" t="str">
            <v>SCSPECHA050</v>
          </cell>
          <cell r="D53">
            <v>5</v>
          </cell>
          <cell r="E53">
            <v>174.45447499999997</v>
          </cell>
          <cell r="F53" t="e">
            <v>#N/A</v>
          </cell>
          <cell r="G53">
            <v>145.37872916666666</v>
          </cell>
          <cell r="H53">
            <v>50.154374999999995</v>
          </cell>
        </row>
        <row r="54">
          <cell r="B54" t="str">
            <v>SCSPECHA100</v>
          </cell>
          <cell r="D54">
            <v>10</v>
          </cell>
          <cell r="E54">
            <v>319.70240030000002</v>
          </cell>
          <cell r="F54" t="e">
            <v>#N/A</v>
          </cell>
          <cell r="G54">
            <v>266.41866691666672</v>
          </cell>
          <cell r="H54">
            <v>91.913749999999993</v>
          </cell>
        </row>
        <row r="55">
          <cell r="E55" t="str">
            <v/>
          </cell>
          <cell r="F55" t="str">
            <v/>
          </cell>
        </row>
        <row r="56">
          <cell r="B56" t="str">
            <v>IMPRUG010</v>
          </cell>
          <cell r="C56" t="str">
            <v>IMPRESSION RUGUEUSE</v>
          </cell>
          <cell r="D56">
            <v>1</v>
          </cell>
          <cell r="E56">
            <v>38.004969999999993</v>
          </cell>
          <cell r="F56" t="e">
            <v>#N/A</v>
          </cell>
          <cell r="G56">
            <v>31.67080833333333</v>
          </cell>
          <cell r="H56">
            <v>10.924999999999999</v>
          </cell>
        </row>
        <row r="57">
          <cell r="B57" t="str">
            <v>IMPRUG025</v>
          </cell>
          <cell r="D57">
            <v>2.5</v>
          </cell>
          <cell r="E57">
            <v>73.501680000000007</v>
          </cell>
          <cell r="F57" t="e">
            <v>#N/A</v>
          </cell>
          <cell r="G57">
            <v>61.251400000000011</v>
          </cell>
          <cell r="H57">
            <v>21.131249999999998</v>
          </cell>
        </row>
        <row r="58">
          <cell r="B58" t="str">
            <v>IMPRUG100</v>
          </cell>
          <cell r="D58">
            <v>10</v>
          </cell>
          <cell r="E58">
            <v>253.5</v>
          </cell>
          <cell r="F58" t="e">
            <v>#N/A</v>
          </cell>
          <cell r="G58">
            <v>211.25</v>
          </cell>
          <cell r="H58">
            <v>72.881249999999994</v>
          </cell>
        </row>
        <row r="59">
          <cell r="E59" t="str">
            <v/>
          </cell>
          <cell r="F59" t="str">
            <v/>
          </cell>
        </row>
        <row r="60">
          <cell r="B60" t="str">
            <v>SCENDMIN025</v>
          </cell>
          <cell r="C60" t="str">
            <v>SC ENDUIT MINERAL</v>
          </cell>
          <cell r="D60">
            <v>2.5</v>
          </cell>
          <cell r="E60">
            <v>33.40428</v>
          </cell>
          <cell r="F60" t="e">
            <v>#N/A</v>
          </cell>
          <cell r="G60">
            <v>27.8369</v>
          </cell>
          <cell r="H60">
            <v>9.6024999999999991</v>
          </cell>
        </row>
        <row r="61">
          <cell r="B61" t="str">
            <v>SCENDMIN100</v>
          </cell>
          <cell r="D61">
            <v>10</v>
          </cell>
          <cell r="E61">
            <v>101.89800000000001</v>
          </cell>
          <cell r="F61" t="e">
            <v>#N/A</v>
          </cell>
          <cell r="G61">
            <v>84.915000000000006</v>
          </cell>
          <cell r="H61">
            <v>29.296250000000001</v>
          </cell>
        </row>
        <row r="62">
          <cell r="E62" t="str">
            <v/>
          </cell>
          <cell r="F62" t="str">
            <v/>
          </cell>
        </row>
        <row r="63">
          <cell r="B63" t="str">
            <v>SUPERPRIMER005</v>
          </cell>
          <cell r="C63" t="str">
            <v>SUPERPRIMER</v>
          </cell>
          <cell r="D63">
            <v>0.5</v>
          </cell>
          <cell r="E63">
            <v>34.400959999999998</v>
          </cell>
          <cell r="F63" t="e">
            <v>#N/A</v>
          </cell>
          <cell r="G63">
            <v>28.667466666666666</v>
          </cell>
          <cell r="H63">
            <v>9.8899999999999988</v>
          </cell>
        </row>
        <row r="64">
          <cell r="B64" t="str">
            <v>SUPERPRIMER025</v>
          </cell>
          <cell r="D64">
            <v>2.5</v>
          </cell>
          <cell r="E64">
            <v>144.89679999999998</v>
          </cell>
          <cell r="F64" t="e">
            <v>#N/A</v>
          </cell>
          <cell r="G64">
            <v>120.74733333333333</v>
          </cell>
          <cell r="H64">
            <v>41.658750000000005</v>
          </cell>
        </row>
        <row r="65">
          <cell r="E65" t="str">
            <v/>
          </cell>
          <cell r="F65" t="str">
            <v/>
          </cell>
        </row>
        <row r="66">
          <cell r="B66" t="str">
            <v>PRIANT005</v>
          </cell>
          <cell r="C66" t="str">
            <v xml:space="preserve">PRIMAIRE ANTIROUILLE </v>
          </cell>
          <cell r="D66">
            <v>0.5</v>
          </cell>
          <cell r="E66">
            <v>20.5</v>
          </cell>
          <cell r="F66" t="e">
            <v>#N/A</v>
          </cell>
          <cell r="G66">
            <v>17.083333333333336</v>
          </cell>
          <cell r="H66">
            <v>5.8937500000000007</v>
          </cell>
        </row>
        <row r="67">
          <cell r="B67" t="str">
            <v>PRIANT010</v>
          </cell>
          <cell r="C67" t="str">
            <v>arret produit</v>
          </cell>
          <cell r="D67">
            <v>1</v>
          </cell>
          <cell r="E67">
            <v>33.700000000000003</v>
          </cell>
          <cell r="F67" t="e">
            <v>#N/A</v>
          </cell>
          <cell r="G67">
            <v>28.083333333333336</v>
          </cell>
          <cell r="H67">
            <v>9.6887500000000006</v>
          </cell>
        </row>
        <row r="68">
          <cell r="E68" t="str">
            <v/>
          </cell>
          <cell r="F68" t="str">
            <v/>
          </cell>
        </row>
        <row r="69">
          <cell r="B69" t="str">
            <v>IMPEXTBOI005</v>
          </cell>
          <cell r="C69" t="str">
            <v>IMPRESSION EXTERIEUR BOIS</v>
          </cell>
          <cell r="D69">
            <v>0.5</v>
          </cell>
          <cell r="E69">
            <v>23.7</v>
          </cell>
          <cell r="F69" t="e">
            <v>#N/A</v>
          </cell>
          <cell r="G69">
            <v>19.75</v>
          </cell>
          <cell r="H69">
            <v>6.8137499999999998</v>
          </cell>
        </row>
        <row r="70">
          <cell r="B70" t="str">
            <v>IMPEXTBOI025</v>
          </cell>
          <cell r="C70" t="str">
            <v>arret produit</v>
          </cell>
          <cell r="D70">
            <v>2.5</v>
          </cell>
          <cell r="E70">
            <v>85.9</v>
          </cell>
          <cell r="F70" t="e">
            <v>#N/A</v>
          </cell>
          <cell r="G70">
            <v>71.583333333333343</v>
          </cell>
          <cell r="H70">
            <v>24.696250000000003</v>
          </cell>
        </row>
        <row r="72">
          <cell r="B72" t="str">
            <v>MES09010</v>
          </cell>
          <cell r="C72" t="str">
            <v>MAT ESSENTIEL</v>
          </cell>
          <cell r="D72">
            <v>1</v>
          </cell>
          <cell r="E72">
            <v>36.79956</v>
          </cell>
          <cell r="F72" t="e">
            <v>#N/A</v>
          </cell>
          <cell r="G72">
            <v>30.6663</v>
          </cell>
          <cell r="H72">
            <v>10.579999999999998</v>
          </cell>
        </row>
        <row r="73">
          <cell r="B73" t="str">
            <v>MES09025</v>
          </cell>
          <cell r="C73" t="str">
            <v>Base 09</v>
          </cell>
          <cell r="D73">
            <v>2.5</v>
          </cell>
          <cell r="E73">
            <v>80.500999999999991</v>
          </cell>
          <cell r="F73" t="e">
            <v>#N/A</v>
          </cell>
          <cell r="G73">
            <v>67.084166666666661</v>
          </cell>
          <cell r="H73">
            <v>23.143750000000001</v>
          </cell>
        </row>
        <row r="74">
          <cell r="B74" t="str">
            <v>MES09050</v>
          </cell>
          <cell r="D74">
            <v>5</v>
          </cell>
          <cell r="E74">
            <v>144.49980000000002</v>
          </cell>
          <cell r="F74" t="e">
            <v>#N/A</v>
          </cell>
          <cell r="G74">
            <v>120.41650000000003</v>
          </cell>
          <cell r="H74">
            <v>41.543749999999996</v>
          </cell>
        </row>
        <row r="75">
          <cell r="B75" t="str">
            <v>MES09100</v>
          </cell>
          <cell r="D75">
            <v>10</v>
          </cell>
          <cell r="E75">
            <v>269</v>
          </cell>
          <cell r="F75" t="e">
            <v>#N/A</v>
          </cell>
          <cell r="G75">
            <v>224.16666666666669</v>
          </cell>
          <cell r="H75">
            <v>77.337500000000006</v>
          </cell>
        </row>
        <row r="76">
          <cell r="E76" t="str">
            <v/>
          </cell>
          <cell r="F76" t="str">
            <v/>
          </cell>
        </row>
        <row r="77">
          <cell r="B77" t="str">
            <v>MES08010</v>
          </cell>
          <cell r="C77" t="str">
            <v>Mat Essentiel</v>
          </cell>
          <cell r="D77">
            <v>1</v>
          </cell>
          <cell r="E77">
            <v>36.79956</v>
          </cell>
          <cell r="F77" t="e">
            <v>#N/A</v>
          </cell>
          <cell r="G77">
            <v>30.6663</v>
          </cell>
          <cell r="H77">
            <v>10.579999999999998</v>
          </cell>
        </row>
        <row r="78">
          <cell r="B78" t="str">
            <v>MES08025</v>
          </cell>
          <cell r="C78" t="str">
            <v>Base 08</v>
          </cell>
          <cell r="D78">
            <v>2.5</v>
          </cell>
          <cell r="E78">
            <v>80.500999999999991</v>
          </cell>
          <cell r="F78" t="e">
            <v>#N/A</v>
          </cell>
          <cell r="G78">
            <v>67.084166666666661</v>
          </cell>
          <cell r="H78">
            <v>23.143750000000001</v>
          </cell>
        </row>
        <row r="79">
          <cell r="B79" t="str">
            <v>MES08050</v>
          </cell>
          <cell r="D79">
            <v>5</v>
          </cell>
          <cell r="E79">
            <v>144.49980000000002</v>
          </cell>
          <cell r="F79" t="e">
            <v>#N/A</v>
          </cell>
          <cell r="G79">
            <v>120.41650000000003</v>
          </cell>
          <cell r="H79">
            <v>41.543749999999996</v>
          </cell>
        </row>
        <row r="80">
          <cell r="B80" t="str">
            <v>MES08100</v>
          </cell>
          <cell r="D80">
            <v>10</v>
          </cell>
          <cell r="E80">
            <v>269</v>
          </cell>
          <cell r="F80" t="e">
            <v>#N/A</v>
          </cell>
          <cell r="G80">
            <v>224.16666666666669</v>
          </cell>
          <cell r="H80">
            <v>77.337500000000006</v>
          </cell>
        </row>
        <row r="81">
          <cell r="E81" t="str">
            <v/>
          </cell>
          <cell r="F81" t="str">
            <v/>
          </cell>
        </row>
        <row r="82">
          <cell r="B82" t="str">
            <v>MES04010</v>
          </cell>
          <cell r="C82" t="str">
            <v>Mat Essentiel</v>
          </cell>
          <cell r="D82">
            <v>1</v>
          </cell>
          <cell r="E82">
            <v>36.79956</v>
          </cell>
          <cell r="F82" t="e">
            <v>#N/A</v>
          </cell>
          <cell r="G82">
            <v>30.6663</v>
          </cell>
          <cell r="H82">
            <v>10.579999999999998</v>
          </cell>
        </row>
        <row r="83">
          <cell r="B83" t="str">
            <v>MES04025</v>
          </cell>
          <cell r="C83" t="str">
            <v>Base 04</v>
          </cell>
          <cell r="D83">
            <v>2.5</v>
          </cell>
          <cell r="E83">
            <v>80.500999999999991</v>
          </cell>
          <cell r="F83" t="e">
            <v>#N/A</v>
          </cell>
          <cell r="G83">
            <v>67.084166666666661</v>
          </cell>
          <cell r="H83">
            <v>23.143750000000001</v>
          </cell>
        </row>
        <row r="84">
          <cell r="B84" t="str">
            <v>MES04050</v>
          </cell>
          <cell r="D84">
            <v>5</v>
          </cell>
          <cell r="E84">
            <v>144.49980000000002</v>
          </cell>
          <cell r="F84" t="e">
            <v>#N/A</v>
          </cell>
          <cell r="G84">
            <v>120.41650000000003</v>
          </cell>
          <cell r="H84">
            <v>41.543749999999996</v>
          </cell>
        </row>
        <row r="85">
          <cell r="B85" t="str">
            <v>MES04100</v>
          </cell>
          <cell r="D85">
            <v>10</v>
          </cell>
          <cell r="E85">
            <v>269</v>
          </cell>
          <cell r="F85" t="e">
            <v>#N/A</v>
          </cell>
          <cell r="G85">
            <v>224.16666666666669</v>
          </cell>
          <cell r="H85">
            <v>77.337500000000006</v>
          </cell>
        </row>
        <row r="86">
          <cell r="E86" t="str">
            <v/>
          </cell>
          <cell r="F86" t="str">
            <v/>
          </cell>
        </row>
        <row r="87">
          <cell r="B87" t="str">
            <v>MES01010</v>
          </cell>
          <cell r="C87" t="str">
            <v>Mat Essentiel</v>
          </cell>
          <cell r="D87">
            <v>1</v>
          </cell>
          <cell r="E87">
            <v>36.79956</v>
          </cell>
          <cell r="F87" t="e">
            <v>#N/A</v>
          </cell>
          <cell r="G87">
            <v>30.6663</v>
          </cell>
          <cell r="H87">
            <v>10.579999999999998</v>
          </cell>
        </row>
        <row r="88">
          <cell r="B88" t="str">
            <v>MES01025</v>
          </cell>
          <cell r="C88" t="str">
            <v>Base 01</v>
          </cell>
          <cell r="D88">
            <v>2.5</v>
          </cell>
          <cell r="E88">
            <v>80.500999999999991</v>
          </cell>
          <cell r="F88" t="e">
            <v>#N/A</v>
          </cell>
          <cell r="G88">
            <v>67.084166666666661</v>
          </cell>
          <cell r="H88">
            <v>23.143750000000001</v>
          </cell>
        </row>
        <row r="89">
          <cell r="B89" t="str">
            <v>MES01050</v>
          </cell>
          <cell r="D89">
            <v>5</v>
          </cell>
          <cell r="E89">
            <v>144.49980000000002</v>
          </cell>
          <cell r="F89" t="e">
            <v>#N/A</v>
          </cell>
          <cell r="G89">
            <v>120.41650000000003</v>
          </cell>
          <cell r="H89">
            <v>41.543749999999996</v>
          </cell>
        </row>
        <row r="90">
          <cell r="B90" t="str">
            <v>MES01100</v>
          </cell>
          <cell r="D90">
            <v>10</v>
          </cell>
          <cell r="E90">
            <v>269</v>
          </cell>
          <cell r="F90" t="e">
            <v>#N/A</v>
          </cell>
          <cell r="G90">
            <v>224.16666666666669</v>
          </cell>
          <cell r="H90">
            <v>77.337500000000006</v>
          </cell>
        </row>
        <row r="91">
          <cell r="E91" t="str">
            <v/>
          </cell>
          <cell r="F91" t="str">
            <v/>
          </cell>
        </row>
        <row r="92">
          <cell r="B92" t="str">
            <v>MES12010</v>
          </cell>
          <cell r="C92" t="str">
            <v>Mat Essentiel</v>
          </cell>
          <cell r="D92">
            <v>1</v>
          </cell>
          <cell r="E92">
            <v>36.79956</v>
          </cell>
          <cell r="F92" t="e">
            <v>#N/A</v>
          </cell>
          <cell r="G92">
            <v>30.6663</v>
          </cell>
          <cell r="H92">
            <v>10.579999999999998</v>
          </cell>
        </row>
        <row r="93">
          <cell r="B93" t="str">
            <v>MES12025</v>
          </cell>
          <cell r="C93" t="str">
            <v>Base 12</v>
          </cell>
          <cell r="D93">
            <v>2.5</v>
          </cell>
          <cell r="E93">
            <v>80.500999999999991</v>
          </cell>
          <cell r="F93" t="e">
            <v>#N/A</v>
          </cell>
          <cell r="G93">
            <v>67.084166666666661</v>
          </cell>
          <cell r="H93">
            <v>23.143750000000001</v>
          </cell>
        </row>
        <row r="94">
          <cell r="B94" t="str">
            <v>MES12050</v>
          </cell>
          <cell r="C94" t="str">
            <v>arret 5L en base 12</v>
          </cell>
          <cell r="D94">
            <v>5</v>
          </cell>
          <cell r="E94">
            <v>144.49980000000002</v>
          </cell>
          <cell r="F94" t="e">
            <v>#N/A</v>
          </cell>
          <cell r="G94">
            <v>120.41650000000003</v>
          </cell>
          <cell r="H94">
            <v>41.543749999999996</v>
          </cell>
        </row>
        <row r="95">
          <cell r="E95" t="str">
            <v/>
          </cell>
          <cell r="F95" t="str">
            <v/>
          </cell>
        </row>
        <row r="96">
          <cell r="B96" t="str">
            <v>SES09010</v>
          </cell>
          <cell r="C96" t="str">
            <v>SATIN ESSENTIEL</v>
          </cell>
          <cell r="D96">
            <v>1</v>
          </cell>
          <cell r="E96">
            <v>39.901680000000006</v>
          </cell>
          <cell r="F96" t="e">
            <v>#N/A</v>
          </cell>
          <cell r="G96">
            <v>33.251400000000004</v>
          </cell>
          <cell r="H96">
            <v>11.47125</v>
          </cell>
        </row>
        <row r="97">
          <cell r="B97" t="str">
            <v>SES09025</v>
          </cell>
          <cell r="C97" t="str">
            <v>Base 09</v>
          </cell>
          <cell r="D97">
            <v>2.5</v>
          </cell>
          <cell r="E97">
            <v>86.996250000000003</v>
          </cell>
          <cell r="F97" t="e">
            <v>#N/A</v>
          </cell>
          <cell r="G97">
            <v>72.496875000000003</v>
          </cell>
          <cell r="H97">
            <v>25.012499999999999</v>
          </cell>
        </row>
        <row r="98">
          <cell r="B98" t="str">
            <v>SES09050</v>
          </cell>
          <cell r="D98">
            <v>5</v>
          </cell>
          <cell r="E98">
            <v>157.00300000000001</v>
          </cell>
          <cell r="F98" t="e">
            <v>#N/A</v>
          </cell>
          <cell r="G98">
            <v>130.83583333333334</v>
          </cell>
          <cell r="H98">
            <v>45.137500000000003</v>
          </cell>
        </row>
        <row r="99">
          <cell r="B99" t="str">
            <v>SES09100</v>
          </cell>
          <cell r="D99">
            <v>10</v>
          </cell>
          <cell r="E99">
            <v>293</v>
          </cell>
          <cell r="F99" t="e">
            <v>#N/A</v>
          </cell>
          <cell r="G99">
            <v>244.16666666666669</v>
          </cell>
          <cell r="H99">
            <v>84.237499999999997</v>
          </cell>
        </row>
        <row r="100">
          <cell r="E100" t="str">
            <v/>
          </cell>
          <cell r="F100" t="str">
            <v/>
          </cell>
        </row>
        <row r="101">
          <cell r="B101" t="str">
            <v>SES08010</v>
          </cell>
          <cell r="C101" t="str">
            <v xml:space="preserve">Satin Essentiel </v>
          </cell>
          <cell r="D101">
            <v>1</v>
          </cell>
          <cell r="E101">
            <v>39.901680000000006</v>
          </cell>
          <cell r="F101" t="e">
            <v>#N/A</v>
          </cell>
          <cell r="G101">
            <v>33.251400000000004</v>
          </cell>
          <cell r="H101">
            <v>11.47125</v>
          </cell>
        </row>
        <row r="102">
          <cell r="B102" t="str">
            <v>SES08025</v>
          </cell>
          <cell r="C102" t="str">
            <v>Base 08</v>
          </cell>
          <cell r="D102">
            <v>2.5</v>
          </cell>
          <cell r="E102">
            <v>86.996250000000003</v>
          </cell>
          <cell r="F102" t="e">
            <v>#N/A</v>
          </cell>
          <cell r="G102">
            <v>72.496875000000003</v>
          </cell>
          <cell r="H102">
            <v>25.012499999999999</v>
          </cell>
        </row>
        <row r="103">
          <cell r="B103" t="str">
            <v>SES08050</v>
          </cell>
          <cell r="D103">
            <v>5</v>
          </cell>
          <cell r="E103">
            <v>157.00300000000001</v>
          </cell>
          <cell r="F103" t="e">
            <v>#N/A</v>
          </cell>
          <cell r="G103">
            <v>130.83583333333334</v>
          </cell>
          <cell r="H103">
            <v>45.137500000000003</v>
          </cell>
        </row>
        <row r="104">
          <cell r="B104" t="str">
            <v>SES08100</v>
          </cell>
          <cell r="D104">
            <v>10</v>
          </cell>
          <cell r="E104">
            <v>293</v>
          </cell>
          <cell r="F104" t="e">
            <v>#N/A</v>
          </cell>
          <cell r="G104">
            <v>244.16666666666669</v>
          </cell>
          <cell r="H104">
            <v>84.237499999999997</v>
          </cell>
        </row>
        <row r="105">
          <cell r="E105" t="str">
            <v/>
          </cell>
          <cell r="F105" t="str">
            <v/>
          </cell>
        </row>
        <row r="106">
          <cell r="B106" t="str">
            <v>SES04010</v>
          </cell>
          <cell r="C106" t="str">
            <v xml:space="preserve">Satin Essentiel </v>
          </cell>
          <cell r="D106">
            <v>1</v>
          </cell>
          <cell r="E106">
            <v>39.901680000000006</v>
          </cell>
          <cell r="F106" t="e">
            <v>#N/A</v>
          </cell>
          <cell r="G106">
            <v>33.251400000000004</v>
          </cell>
          <cell r="H106">
            <v>11.47125</v>
          </cell>
        </row>
        <row r="107">
          <cell r="B107" t="str">
            <v>SES04025</v>
          </cell>
          <cell r="C107" t="str">
            <v>Base 04</v>
          </cell>
          <cell r="D107">
            <v>2.5</v>
          </cell>
          <cell r="E107">
            <v>86.996250000000003</v>
          </cell>
          <cell r="F107" t="e">
            <v>#N/A</v>
          </cell>
          <cell r="G107">
            <v>72.496875000000003</v>
          </cell>
          <cell r="H107">
            <v>25.012499999999999</v>
          </cell>
        </row>
        <row r="108">
          <cell r="B108" t="str">
            <v>SES04050</v>
          </cell>
          <cell r="D108">
            <v>5</v>
          </cell>
          <cell r="E108">
            <v>157.00300000000001</v>
          </cell>
          <cell r="F108" t="e">
            <v>#N/A</v>
          </cell>
          <cell r="G108">
            <v>130.83583333333334</v>
          </cell>
          <cell r="H108">
            <v>45.137500000000003</v>
          </cell>
        </row>
        <row r="109">
          <cell r="B109" t="str">
            <v>SES04100</v>
          </cell>
          <cell r="D109">
            <v>10</v>
          </cell>
          <cell r="E109">
            <v>293</v>
          </cell>
          <cell r="F109" t="e">
            <v>#N/A</v>
          </cell>
          <cell r="G109">
            <v>244.16666666666669</v>
          </cell>
          <cell r="H109">
            <v>84.237499999999997</v>
          </cell>
        </row>
        <row r="110">
          <cell r="E110" t="str">
            <v/>
          </cell>
          <cell r="F110" t="str">
            <v/>
          </cell>
        </row>
        <row r="111">
          <cell r="B111" t="str">
            <v>SES01010</v>
          </cell>
          <cell r="C111" t="str">
            <v xml:space="preserve">Satin Essentiel </v>
          </cell>
          <cell r="D111">
            <v>1</v>
          </cell>
          <cell r="E111">
            <v>39.901680000000006</v>
          </cell>
          <cell r="F111" t="e">
            <v>#N/A</v>
          </cell>
          <cell r="G111">
            <v>33.251400000000004</v>
          </cell>
          <cell r="H111">
            <v>11.471250000000001</v>
          </cell>
        </row>
        <row r="112">
          <cell r="B112" t="str">
            <v>SES01025</v>
          </cell>
          <cell r="C112" t="str">
            <v>Base 01</v>
          </cell>
          <cell r="D112">
            <v>2.5</v>
          </cell>
          <cell r="E112">
            <v>86.996250000000003</v>
          </cell>
          <cell r="F112" t="e">
            <v>#N/A</v>
          </cell>
          <cell r="G112">
            <v>72.496875000000003</v>
          </cell>
          <cell r="H112">
            <v>25.012499999999999</v>
          </cell>
        </row>
        <row r="113">
          <cell r="B113" t="str">
            <v>SES01050</v>
          </cell>
          <cell r="D113">
            <v>5</v>
          </cell>
          <cell r="E113">
            <v>157.00300000000001</v>
          </cell>
          <cell r="F113" t="e">
            <v>#N/A</v>
          </cell>
          <cell r="G113">
            <v>130.83583333333334</v>
          </cell>
          <cell r="H113">
            <v>45.137500000000003</v>
          </cell>
        </row>
        <row r="114">
          <cell r="B114" t="str">
            <v>SES01100</v>
          </cell>
          <cell r="D114">
            <v>10</v>
          </cell>
          <cell r="E114">
            <v>293</v>
          </cell>
          <cell r="F114" t="e">
            <v>#N/A</v>
          </cell>
          <cell r="G114">
            <v>244.16666666666669</v>
          </cell>
          <cell r="H114">
            <v>84.237499999999997</v>
          </cell>
        </row>
        <row r="115">
          <cell r="E115" t="str">
            <v/>
          </cell>
          <cell r="F115" t="str">
            <v/>
          </cell>
        </row>
        <row r="116">
          <cell r="B116" t="str">
            <v>SES12010</v>
          </cell>
          <cell r="C116" t="str">
            <v xml:space="preserve">Satin Essentiel </v>
          </cell>
          <cell r="D116">
            <v>1</v>
          </cell>
          <cell r="E116">
            <v>39.901680000000006</v>
          </cell>
          <cell r="F116" t="e">
            <v>#N/A</v>
          </cell>
          <cell r="G116">
            <v>33.251400000000004</v>
          </cell>
          <cell r="H116">
            <v>11.47125</v>
          </cell>
        </row>
        <row r="117">
          <cell r="B117" t="str">
            <v>SES12025</v>
          </cell>
          <cell r="C117" t="str">
            <v>Base 12</v>
          </cell>
          <cell r="D117">
            <v>2.5</v>
          </cell>
          <cell r="E117">
            <v>86.996250000000003</v>
          </cell>
          <cell r="F117" t="e">
            <v>#N/A</v>
          </cell>
          <cell r="G117">
            <v>72.496875000000003</v>
          </cell>
          <cell r="H117">
            <v>25.012499999999999</v>
          </cell>
        </row>
        <row r="118">
          <cell r="B118" t="str">
            <v>SES12050</v>
          </cell>
          <cell r="C118" t="str">
            <v>arret 5L en base 12</v>
          </cell>
          <cell r="D118">
            <v>5</v>
          </cell>
          <cell r="E118">
            <v>157.00300000000001</v>
          </cell>
          <cell r="F118" t="e">
            <v>#N/A</v>
          </cell>
          <cell r="G118">
            <v>130.83583333333334</v>
          </cell>
          <cell r="H118">
            <v>45.137500000000003</v>
          </cell>
        </row>
        <row r="119">
          <cell r="E119" t="str">
            <v/>
          </cell>
          <cell r="F119" t="str">
            <v/>
          </cell>
        </row>
        <row r="120">
          <cell r="B120" t="str">
            <v>MPHBL025</v>
          </cell>
          <cell r="C120" t="str">
            <v>MAT PLAFOND</v>
          </cell>
          <cell r="D120">
            <v>2.5</v>
          </cell>
          <cell r="E120">
            <v>82.351825500000004</v>
          </cell>
          <cell r="F120" t="e">
            <v>#N/A</v>
          </cell>
          <cell r="G120">
            <v>68.62652125000001</v>
          </cell>
          <cell r="H120">
            <v>23.675624999999997</v>
          </cell>
        </row>
        <row r="121">
          <cell r="B121" t="str">
            <v>MPHBL050</v>
          </cell>
          <cell r="D121">
            <v>5</v>
          </cell>
          <cell r="E121">
            <v>136.00366500000001</v>
          </cell>
          <cell r="F121" t="e">
            <v>#N/A</v>
          </cell>
          <cell r="G121">
            <v>113.33638750000001</v>
          </cell>
          <cell r="H121">
            <v>39.1</v>
          </cell>
        </row>
        <row r="122">
          <cell r="B122" t="str">
            <v>MPHBL100</v>
          </cell>
          <cell r="D122">
            <v>10</v>
          </cell>
          <cell r="E122">
            <v>255</v>
          </cell>
          <cell r="F122" t="e">
            <v>#N/A</v>
          </cell>
          <cell r="G122">
            <v>212.5</v>
          </cell>
          <cell r="H122">
            <v>73.3125</v>
          </cell>
        </row>
        <row r="123">
          <cell r="E123" t="str">
            <v/>
          </cell>
          <cell r="F123" t="str">
            <v/>
          </cell>
        </row>
        <row r="124">
          <cell r="B124" t="str">
            <v>MPO09005</v>
          </cell>
          <cell r="C124" t="str">
            <v>MAT POUDRÉ</v>
          </cell>
          <cell r="D124">
            <v>0.5</v>
          </cell>
          <cell r="E124">
            <v>28.295550000000002</v>
          </cell>
          <cell r="F124" t="e">
            <v>#N/A</v>
          </cell>
          <cell r="G124">
            <v>23.579625000000004</v>
          </cell>
          <cell r="H124">
            <v>8.1362500000000004</v>
          </cell>
        </row>
        <row r="125">
          <cell r="B125" t="str">
            <v>MPO09010</v>
          </cell>
          <cell r="C125" t="str">
            <v>Base 09</v>
          </cell>
          <cell r="D125">
            <v>1</v>
          </cell>
          <cell r="E125">
            <v>46.20147</v>
          </cell>
          <cell r="F125" t="e">
            <v>#N/A</v>
          </cell>
          <cell r="G125">
            <v>38.501225000000005</v>
          </cell>
          <cell r="H125">
            <v>13.282500000000001</v>
          </cell>
        </row>
        <row r="126">
          <cell r="B126" t="str">
            <v>MPO09025</v>
          </cell>
          <cell r="D126">
            <v>2.5</v>
          </cell>
          <cell r="E126">
            <v>99.9</v>
          </cell>
          <cell r="F126" t="e">
            <v>#N/A</v>
          </cell>
          <cell r="G126">
            <v>83.250000000000014</v>
          </cell>
          <cell r="H126">
            <v>28.721250000000001</v>
          </cell>
        </row>
        <row r="127">
          <cell r="B127" t="str">
            <v>MPO09050</v>
          </cell>
          <cell r="D127">
            <v>5</v>
          </cell>
          <cell r="E127">
            <v>175.00139999999999</v>
          </cell>
          <cell r="F127" t="e">
            <v>#N/A</v>
          </cell>
          <cell r="G127">
            <v>145.83449999999999</v>
          </cell>
          <cell r="H127">
            <v>50.3125</v>
          </cell>
        </row>
        <row r="128">
          <cell r="B128" t="str">
            <v>MPO09100</v>
          </cell>
          <cell r="D128">
            <v>10</v>
          </cell>
          <cell r="E128">
            <v>324.00065999999998</v>
          </cell>
          <cell r="F128" t="e">
            <v>#N/A</v>
          </cell>
          <cell r="G128">
            <v>270.00054999999998</v>
          </cell>
          <cell r="H128">
            <v>93.149999999999991</v>
          </cell>
        </row>
        <row r="129">
          <cell r="E129" t="str">
            <v/>
          </cell>
          <cell r="F129" t="str">
            <v/>
          </cell>
        </row>
        <row r="130">
          <cell r="B130" t="str">
            <v>MPO08005</v>
          </cell>
          <cell r="C130" t="str">
            <v>Mat Poudré</v>
          </cell>
          <cell r="D130">
            <v>0.5</v>
          </cell>
          <cell r="E130">
            <v>28.295550000000002</v>
          </cell>
          <cell r="F130" t="e">
            <v>#N/A</v>
          </cell>
          <cell r="G130">
            <v>23.579625000000004</v>
          </cell>
          <cell r="H130">
            <v>8.1362500000000004</v>
          </cell>
        </row>
        <row r="131">
          <cell r="B131" t="str">
            <v>MPO08010</v>
          </cell>
          <cell r="C131" t="str">
            <v>Base 08</v>
          </cell>
          <cell r="D131">
            <v>1</v>
          </cell>
          <cell r="E131">
            <v>46.20147</v>
          </cell>
          <cell r="F131" t="e">
            <v>#N/A</v>
          </cell>
          <cell r="G131">
            <v>38.501225000000005</v>
          </cell>
          <cell r="H131">
            <v>13.282500000000001</v>
          </cell>
        </row>
        <row r="132">
          <cell r="B132" t="str">
            <v>MPO08025</v>
          </cell>
          <cell r="D132">
            <v>2.5</v>
          </cell>
          <cell r="E132">
            <v>99.9</v>
          </cell>
          <cell r="F132" t="e">
            <v>#N/A</v>
          </cell>
          <cell r="G132">
            <v>83.250000000000014</v>
          </cell>
          <cell r="H132">
            <v>28.721250000000001</v>
          </cell>
        </row>
        <row r="133">
          <cell r="B133" t="str">
            <v>MPO08050</v>
          </cell>
          <cell r="D133">
            <v>5</v>
          </cell>
          <cell r="E133">
            <v>175.00139999999999</v>
          </cell>
          <cell r="F133" t="e">
            <v>#N/A</v>
          </cell>
          <cell r="G133">
            <v>145.83449999999999</v>
          </cell>
          <cell r="H133">
            <v>50.3125</v>
          </cell>
        </row>
        <row r="134">
          <cell r="B134" t="str">
            <v>MPO08100</v>
          </cell>
          <cell r="D134">
            <v>10</v>
          </cell>
          <cell r="E134">
            <v>324.00065999999998</v>
          </cell>
          <cell r="F134" t="e">
            <v>#N/A</v>
          </cell>
          <cell r="G134">
            <v>270.00054999999998</v>
          </cell>
          <cell r="H134">
            <v>93.149999999999991</v>
          </cell>
        </row>
        <row r="135">
          <cell r="E135" t="str">
            <v/>
          </cell>
          <cell r="F135" t="str">
            <v/>
          </cell>
        </row>
        <row r="136">
          <cell r="B136" t="str">
            <v>MPO04005</v>
          </cell>
          <cell r="C136" t="str">
            <v>Mat Poudré</v>
          </cell>
          <cell r="D136">
            <v>0.5</v>
          </cell>
          <cell r="E136">
            <v>28.295550000000002</v>
          </cell>
          <cell r="F136" t="e">
            <v>#N/A</v>
          </cell>
          <cell r="G136">
            <v>23.579625000000004</v>
          </cell>
          <cell r="H136">
            <v>8.1362500000000004</v>
          </cell>
        </row>
        <row r="137">
          <cell r="B137" t="str">
            <v>MPO04010</v>
          </cell>
          <cell r="C137" t="str">
            <v>Base 04</v>
          </cell>
          <cell r="D137">
            <v>1</v>
          </cell>
          <cell r="E137">
            <v>46.20147</v>
          </cell>
          <cell r="F137" t="e">
            <v>#N/A</v>
          </cell>
          <cell r="G137">
            <v>38.501225000000005</v>
          </cell>
          <cell r="H137">
            <v>13.282500000000001</v>
          </cell>
        </row>
        <row r="138">
          <cell r="B138" t="str">
            <v>MPO04025</v>
          </cell>
          <cell r="D138">
            <v>2.5</v>
          </cell>
          <cell r="E138">
            <v>99.9</v>
          </cell>
          <cell r="F138" t="e">
            <v>#N/A</v>
          </cell>
          <cell r="G138">
            <v>83.250000000000014</v>
          </cell>
          <cell r="H138">
            <v>28.721250000000001</v>
          </cell>
        </row>
        <row r="139">
          <cell r="B139" t="str">
            <v>MPO04050</v>
          </cell>
          <cell r="D139">
            <v>5</v>
          </cell>
          <cell r="E139">
            <v>175.00139999999999</v>
          </cell>
          <cell r="F139" t="e">
            <v>#N/A</v>
          </cell>
          <cell r="G139">
            <v>145.83449999999999</v>
          </cell>
          <cell r="H139">
            <v>50.3125</v>
          </cell>
        </row>
        <row r="140">
          <cell r="B140" t="str">
            <v>MPO04100</v>
          </cell>
          <cell r="D140">
            <v>10</v>
          </cell>
          <cell r="E140">
            <v>324.00065999999998</v>
          </cell>
          <cell r="F140" t="e">
            <v>#N/A</v>
          </cell>
          <cell r="G140">
            <v>270.00054999999998</v>
          </cell>
          <cell r="H140">
            <v>93.149999999999991</v>
          </cell>
        </row>
        <row r="141">
          <cell r="E141" t="str">
            <v/>
          </cell>
          <cell r="F141" t="str">
            <v/>
          </cell>
        </row>
        <row r="142">
          <cell r="B142" t="str">
            <v>MPO01005</v>
          </cell>
          <cell r="C142" t="str">
            <v>Mat Poudré</v>
          </cell>
          <cell r="D142">
            <v>0.5</v>
          </cell>
          <cell r="E142">
            <v>28.295550000000002</v>
          </cell>
          <cell r="F142" t="e">
            <v>#N/A</v>
          </cell>
          <cell r="G142">
            <v>23.579625000000004</v>
          </cell>
          <cell r="H142">
            <v>8.1362500000000004</v>
          </cell>
        </row>
        <row r="143">
          <cell r="B143" t="str">
            <v>MPO01010</v>
          </cell>
          <cell r="C143" t="str">
            <v>Base 01</v>
          </cell>
          <cell r="D143">
            <v>1</v>
          </cell>
          <cell r="E143">
            <v>46.20147</v>
          </cell>
          <cell r="F143" t="e">
            <v>#N/A</v>
          </cell>
          <cell r="G143">
            <v>38.501225000000005</v>
          </cell>
          <cell r="H143">
            <v>13.282500000000002</v>
          </cell>
        </row>
        <row r="144">
          <cell r="B144" t="str">
            <v>MPO01025</v>
          </cell>
          <cell r="D144">
            <v>2.5</v>
          </cell>
          <cell r="E144">
            <v>99.9</v>
          </cell>
          <cell r="F144" t="e">
            <v>#N/A</v>
          </cell>
          <cell r="G144">
            <v>83.250000000000014</v>
          </cell>
          <cell r="H144">
            <v>28.721250000000001</v>
          </cell>
        </row>
        <row r="145">
          <cell r="B145" t="str">
            <v>MPO01050</v>
          </cell>
          <cell r="D145">
            <v>5</v>
          </cell>
          <cell r="E145">
            <v>175.00139999999999</v>
          </cell>
          <cell r="F145" t="e">
            <v>#N/A</v>
          </cell>
          <cell r="G145">
            <v>145.83449999999999</v>
          </cell>
          <cell r="H145">
            <v>50.3125</v>
          </cell>
        </row>
        <row r="146">
          <cell r="B146" t="str">
            <v>MPO01100</v>
          </cell>
          <cell r="D146">
            <v>10</v>
          </cell>
          <cell r="E146">
            <v>324.00065999999998</v>
          </cell>
          <cell r="F146" t="e">
            <v>#N/A</v>
          </cell>
          <cell r="G146">
            <v>270.00054999999998</v>
          </cell>
          <cell r="H146">
            <v>93.149999999999991</v>
          </cell>
        </row>
        <row r="147">
          <cell r="E147" t="str">
            <v/>
          </cell>
          <cell r="F147" t="str">
            <v/>
          </cell>
        </row>
        <row r="148">
          <cell r="B148" t="str">
            <v>MPO12005</v>
          </cell>
          <cell r="C148" t="str">
            <v>Mat Poudré</v>
          </cell>
          <cell r="D148">
            <v>0.5</v>
          </cell>
          <cell r="E148">
            <v>28.295550000000002</v>
          </cell>
          <cell r="F148" t="e">
            <v>#N/A</v>
          </cell>
          <cell r="G148">
            <v>23.579625000000004</v>
          </cell>
          <cell r="H148">
            <v>8.1362500000000004</v>
          </cell>
        </row>
        <row r="149">
          <cell r="B149" t="str">
            <v>MPO12010</v>
          </cell>
          <cell r="C149" t="str">
            <v>Base 12</v>
          </cell>
          <cell r="D149">
            <v>1</v>
          </cell>
          <cell r="E149">
            <v>46.20147</v>
          </cell>
          <cell r="F149" t="e">
            <v>#N/A</v>
          </cell>
          <cell r="G149">
            <v>38.501225000000005</v>
          </cell>
          <cell r="H149">
            <v>13.282500000000002</v>
          </cell>
        </row>
        <row r="150">
          <cell r="B150" t="str">
            <v>MPO12025</v>
          </cell>
          <cell r="D150">
            <v>2.5</v>
          </cell>
          <cell r="E150">
            <v>99.9</v>
          </cell>
          <cell r="F150" t="e">
            <v>#N/A</v>
          </cell>
          <cell r="G150">
            <v>83.250000000000014</v>
          </cell>
          <cell r="H150">
            <v>28.721250000000001</v>
          </cell>
        </row>
        <row r="151">
          <cell r="B151" t="str">
            <v>MPO12050</v>
          </cell>
          <cell r="D151">
            <v>5</v>
          </cell>
          <cell r="E151">
            <v>175.00139999999999</v>
          </cell>
          <cell r="F151" t="e">
            <v>#N/A</v>
          </cell>
          <cell r="G151">
            <v>145.83449999999999</v>
          </cell>
          <cell r="H151">
            <v>50.3125</v>
          </cell>
        </row>
        <row r="152">
          <cell r="E152" t="str">
            <v/>
          </cell>
          <cell r="F152" t="str">
            <v/>
          </cell>
        </row>
        <row r="153">
          <cell r="B153" t="str">
            <v>MSO09005</v>
          </cell>
          <cell r="C153" t="str">
            <v>MAT SOYEUX</v>
          </cell>
          <cell r="D153">
            <v>0.5</v>
          </cell>
          <cell r="E153">
            <v>33.10125</v>
          </cell>
          <cell r="F153" t="e">
            <v>#N/A</v>
          </cell>
          <cell r="G153">
            <v>27.584375000000001</v>
          </cell>
          <cell r="H153">
            <v>9.5162499999999994</v>
          </cell>
        </row>
        <row r="154">
          <cell r="B154" t="str">
            <v>MSO09010</v>
          </cell>
          <cell r="C154" t="str">
            <v>Base 09</v>
          </cell>
          <cell r="D154">
            <v>1</v>
          </cell>
          <cell r="E154">
            <v>57.997500000000002</v>
          </cell>
          <cell r="F154" t="e">
            <v>#N/A</v>
          </cell>
          <cell r="G154">
            <v>48.331250000000004</v>
          </cell>
          <cell r="H154">
            <v>16.675000000000001</v>
          </cell>
        </row>
        <row r="155">
          <cell r="B155" t="str">
            <v>MSO09025</v>
          </cell>
          <cell r="D155">
            <v>2.5</v>
          </cell>
          <cell r="E155">
            <v>136</v>
          </cell>
          <cell r="F155" t="e">
            <v>#N/A</v>
          </cell>
          <cell r="G155">
            <v>113.33333333333334</v>
          </cell>
          <cell r="H155">
            <v>39.1</v>
          </cell>
        </row>
        <row r="156">
          <cell r="B156" t="str">
            <v>MSO09050</v>
          </cell>
          <cell r="D156">
            <v>5</v>
          </cell>
          <cell r="E156">
            <v>246.40244999999999</v>
          </cell>
          <cell r="F156" t="e">
            <v>#N/A</v>
          </cell>
          <cell r="G156">
            <v>205.335375</v>
          </cell>
          <cell r="H156">
            <v>70.84</v>
          </cell>
        </row>
        <row r="157">
          <cell r="B157" t="str">
            <v>MSO09100</v>
          </cell>
          <cell r="D157">
            <v>10</v>
          </cell>
          <cell r="E157">
            <v>430</v>
          </cell>
          <cell r="F157" t="e">
            <v>#N/A</v>
          </cell>
          <cell r="G157">
            <v>358.33333333333337</v>
          </cell>
          <cell r="H157">
            <v>123.625</v>
          </cell>
        </row>
        <row r="158">
          <cell r="E158" t="str">
            <v/>
          </cell>
          <cell r="F158" t="str">
            <v/>
          </cell>
        </row>
        <row r="159">
          <cell r="B159" t="str">
            <v>MSO08005</v>
          </cell>
          <cell r="C159" t="str">
            <v>Mat Soyeux</v>
          </cell>
          <cell r="D159">
            <v>0.5</v>
          </cell>
          <cell r="E159">
            <v>33.10125</v>
          </cell>
          <cell r="F159" t="e">
            <v>#N/A</v>
          </cell>
          <cell r="G159">
            <v>27.584375000000001</v>
          </cell>
          <cell r="H159">
            <v>9.5162499999999994</v>
          </cell>
        </row>
        <row r="160">
          <cell r="B160" t="str">
            <v>MSO08010</v>
          </cell>
          <cell r="C160" t="str">
            <v>Base 08</v>
          </cell>
          <cell r="D160">
            <v>1</v>
          </cell>
          <cell r="E160">
            <v>57.997500000000002</v>
          </cell>
          <cell r="F160" t="e">
            <v>#N/A</v>
          </cell>
          <cell r="G160">
            <v>48.331250000000004</v>
          </cell>
          <cell r="H160">
            <v>16.675000000000001</v>
          </cell>
        </row>
        <row r="161">
          <cell r="B161" t="str">
            <v>MSO08025</v>
          </cell>
          <cell r="D161">
            <v>2.5</v>
          </cell>
          <cell r="E161">
            <v>136</v>
          </cell>
          <cell r="F161" t="e">
            <v>#N/A</v>
          </cell>
          <cell r="G161">
            <v>113.33333333333334</v>
          </cell>
          <cell r="H161">
            <v>39.1</v>
          </cell>
        </row>
        <row r="162">
          <cell r="B162" t="str">
            <v>MSO08050</v>
          </cell>
          <cell r="D162">
            <v>5</v>
          </cell>
          <cell r="E162">
            <v>246.40244999999999</v>
          </cell>
          <cell r="F162" t="e">
            <v>#N/A</v>
          </cell>
          <cell r="G162">
            <v>205.335375</v>
          </cell>
          <cell r="H162">
            <v>70.84</v>
          </cell>
        </row>
        <row r="163">
          <cell r="B163" t="str">
            <v>MSO08100</v>
          </cell>
          <cell r="D163">
            <v>10</v>
          </cell>
          <cell r="E163">
            <v>430</v>
          </cell>
          <cell r="F163" t="e">
            <v>#N/A</v>
          </cell>
          <cell r="G163">
            <v>358.33333333333337</v>
          </cell>
          <cell r="H163">
            <v>123.625</v>
          </cell>
        </row>
        <row r="164">
          <cell r="E164" t="str">
            <v/>
          </cell>
          <cell r="F164" t="str">
            <v/>
          </cell>
        </row>
        <row r="165">
          <cell r="B165" t="str">
            <v>MSO04005</v>
          </cell>
          <cell r="C165" t="str">
            <v>Mat Soyeux</v>
          </cell>
          <cell r="D165">
            <v>0.5</v>
          </cell>
          <cell r="E165">
            <v>33.10125</v>
          </cell>
          <cell r="F165" t="e">
            <v>#N/A</v>
          </cell>
          <cell r="G165">
            <v>27.584375000000001</v>
          </cell>
          <cell r="H165">
            <v>9.5162499999999994</v>
          </cell>
        </row>
        <row r="166">
          <cell r="B166" t="str">
            <v>MSO04010</v>
          </cell>
          <cell r="C166" t="str">
            <v>Base 04</v>
          </cell>
          <cell r="D166">
            <v>1</v>
          </cell>
          <cell r="E166">
            <v>57.997500000000002</v>
          </cell>
          <cell r="F166" t="e">
            <v>#N/A</v>
          </cell>
          <cell r="G166">
            <v>48.331250000000004</v>
          </cell>
          <cell r="H166">
            <v>16.675000000000001</v>
          </cell>
        </row>
        <row r="167">
          <cell r="B167" t="str">
            <v>MSO04025</v>
          </cell>
          <cell r="D167">
            <v>2.5</v>
          </cell>
          <cell r="E167">
            <v>136</v>
          </cell>
          <cell r="F167" t="e">
            <v>#N/A</v>
          </cell>
          <cell r="G167">
            <v>113.33333333333334</v>
          </cell>
          <cell r="H167">
            <v>39.1</v>
          </cell>
        </row>
        <row r="168">
          <cell r="B168" t="str">
            <v>MSO04050</v>
          </cell>
          <cell r="D168">
            <v>5</v>
          </cell>
          <cell r="E168">
            <v>246.40244999999999</v>
          </cell>
          <cell r="F168" t="e">
            <v>#N/A</v>
          </cell>
          <cell r="G168">
            <v>205.335375</v>
          </cell>
          <cell r="H168">
            <v>70.84</v>
          </cell>
        </row>
        <row r="169">
          <cell r="B169" t="str">
            <v>MSO04100</v>
          </cell>
          <cell r="D169">
            <v>10</v>
          </cell>
          <cell r="E169">
            <v>430</v>
          </cell>
          <cell r="F169" t="e">
            <v>#N/A</v>
          </cell>
          <cell r="G169">
            <v>358.33333333333337</v>
          </cell>
          <cell r="H169">
            <v>123.625</v>
          </cell>
        </row>
        <row r="170">
          <cell r="E170" t="str">
            <v/>
          </cell>
          <cell r="F170" t="str">
            <v/>
          </cell>
        </row>
        <row r="171">
          <cell r="B171" t="str">
            <v>MSO01005</v>
          </cell>
          <cell r="C171" t="str">
            <v>Mat Soyeux</v>
          </cell>
          <cell r="D171">
            <v>0.5</v>
          </cell>
          <cell r="E171">
            <v>33.10125</v>
          </cell>
          <cell r="F171" t="e">
            <v>#N/A</v>
          </cell>
          <cell r="G171">
            <v>27.584375000000001</v>
          </cell>
          <cell r="H171">
            <v>9.5162499999999994</v>
          </cell>
        </row>
        <row r="172">
          <cell r="B172" t="str">
            <v>MSO01010</v>
          </cell>
          <cell r="C172" t="str">
            <v>Base 01</v>
          </cell>
          <cell r="D172">
            <v>1</v>
          </cell>
          <cell r="E172">
            <v>57.997500000000002</v>
          </cell>
          <cell r="F172" t="e">
            <v>#N/A</v>
          </cell>
          <cell r="G172">
            <v>48.331250000000004</v>
          </cell>
          <cell r="H172">
            <v>16.675000000000001</v>
          </cell>
        </row>
        <row r="173">
          <cell r="B173" t="str">
            <v>MSO01025</v>
          </cell>
          <cell r="D173">
            <v>2.5</v>
          </cell>
          <cell r="E173">
            <v>136</v>
          </cell>
          <cell r="F173" t="e">
            <v>#N/A</v>
          </cell>
          <cell r="G173">
            <v>113.33333333333334</v>
          </cell>
          <cell r="H173">
            <v>39.1</v>
          </cell>
        </row>
        <row r="174">
          <cell r="B174" t="str">
            <v>MSO01050</v>
          </cell>
          <cell r="D174">
            <v>5</v>
          </cell>
          <cell r="E174">
            <v>246.40244999999999</v>
          </cell>
          <cell r="F174" t="e">
            <v>#N/A</v>
          </cell>
          <cell r="G174">
            <v>205.335375</v>
          </cell>
          <cell r="H174">
            <v>70.84</v>
          </cell>
        </row>
        <row r="175">
          <cell r="B175" t="str">
            <v>MSO01100</v>
          </cell>
          <cell r="D175">
            <v>10</v>
          </cell>
          <cell r="E175">
            <v>430</v>
          </cell>
          <cell r="F175" t="e">
            <v>#N/A</v>
          </cell>
          <cell r="G175">
            <v>358.33333333333337</v>
          </cell>
          <cell r="H175">
            <v>123.625</v>
          </cell>
        </row>
        <row r="176">
          <cell r="E176" t="str">
            <v/>
          </cell>
          <cell r="F176" t="str">
            <v/>
          </cell>
        </row>
        <row r="177">
          <cell r="B177" t="str">
            <v>MSO12005</v>
          </cell>
          <cell r="C177" t="str">
            <v>Mat Soyeux</v>
          </cell>
          <cell r="D177">
            <v>0.5</v>
          </cell>
          <cell r="E177">
            <v>33.10125</v>
          </cell>
          <cell r="F177" t="e">
            <v>#N/A</v>
          </cell>
          <cell r="G177">
            <v>27.584375000000001</v>
          </cell>
          <cell r="H177">
            <v>9.5162499999999994</v>
          </cell>
        </row>
        <row r="178">
          <cell r="B178" t="str">
            <v>MSO12010</v>
          </cell>
          <cell r="C178" t="str">
            <v>Base 12</v>
          </cell>
          <cell r="D178">
            <v>1</v>
          </cell>
          <cell r="E178">
            <v>57.997500000000002</v>
          </cell>
          <cell r="F178" t="e">
            <v>#N/A</v>
          </cell>
          <cell r="G178">
            <v>48.331250000000004</v>
          </cell>
          <cell r="H178">
            <v>16.675000000000001</v>
          </cell>
        </row>
        <row r="179">
          <cell r="B179" t="str">
            <v>MSO12025</v>
          </cell>
          <cell r="D179">
            <v>2.5</v>
          </cell>
          <cell r="E179">
            <v>136</v>
          </cell>
          <cell r="F179" t="e">
            <v>#N/A</v>
          </cell>
          <cell r="G179">
            <v>113.33333333333334</v>
          </cell>
          <cell r="H179">
            <v>39.1</v>
          </cell>
        </row>
        <row r="180">
          <cell r="B180" t="str">
            <v>MSO12050</v>
          </cell>
          <cell r="D180">
            <v>5</v>
          </cell>
          <cell r="E180">
            <v>246.40244999999999</v>
          </cell>
          <cell r="F180" t="e">
            <v>#N/A</v>
          </cell>
          <cell r="G180">
            <v>205.335375</v>
          </cell>
          <cell r="H180">
            <v>70.84</v>
          </cell>
        </row>
        <row r="181">
          <cell r="E181" t="str">
            <v/>
          </cell>
          <cell r="F181" t="str">
            <v/>
          </cell>
        </row>
        <row r="182">
          <cell r="B182" t="str">
            <v>LMA09005</v>
          </cell>
          <cell r="C182" t="str">
            <v>LAQUE MATE</v>
          </cell>
          <cell r="D182">
            <v>0.5</v>
          </cell>
          <cell r="E182">
            <v>37.903999999999996</v>
          </cell>
          <cell r="F182" t="e">
            <v>#N/A</v>
          </cell>
          <cell r="G182">
            <v>31.586666666666666</v>
          </cell>
          <cell r="H182">
            <v>10.896249999999998</v>
          </cell>
        </row>
        <row r="183">
          <cell r="B183" t="str">
            <v>LMA09010</v>
          </cell>
          <cell r="C183" t="str">
            <v>Base 09</v>
          </cell>
          <cell r="D183">
            <v>1</v>
          </cell>
          <cell r="E183">
            <v>68.299800000000005</v>
          </cell>
          <cell r="F183" t="e">
            <v>#N/A</v>
          </cell>
          <cell r="G183">
            <v>56.916500000000006</v>
          </cell>
          <cell r="H183">
            <v>19.636249999999997</v>
          </cell>
        </row>
        <row r="184">
          <cell r="B184" t="str">
            <v>LMA09025</v>
          </cell>
          <cell r="D184">
            <v>2.5</v>
          </cell>
          <cell r="E184">
            <v>162</v>
          </cell>
          <cell r="F184" t="e">
            <v>#N/A</v>
          </cell>
          <cell r="G184">
            <v>135</v>
          </cell>
          <cell r="H184">
            <v>46.574999999999996</v>
          </cell>
        </row>
        <row r="185">
          <cell r="B185" t="str">
            <v>LMA09050</v>
          </cell>
          <cell r="D185">
            <v>5</v>
          </cell>
          <cell r="E185">
            <v>285</v>
          </cell>
          <cell r="F185" t="e">
            <v>#N/A</v>
          </cell>
          <cell r="G185">
            <v>237.5</v>
          </cell>
          <cell r="H185">
            <v>81.9375</v>
          </cell>
        </row>
        <row r="186">
          <cell r="B186" t="str">
            <v>LMA09100</v>
          </cell>
          <cell r="D186">
            <v>10</v>
          </cell>
          <cell r="E186">
            <v>499</v>
          </cell>
          <cell r="F186" t="e">
            <v>#N/A</v>
          </cell>
          <cell r="G186">
            <v>415.83333333333337</v>
          </cell>
          <cell r="H186">
            <v>143.46250000000001</v>
          </cell>
        </row>
        <row r="187">
          <cell r="E187" t="str">
            <v/>
          </cell>
          <cell r="F187" t="str">
            <v/>
          </cell>
        </row>
        <row r="188">
          <cell r="B188" t="str">
            <v>LMA08005</v>
          </cell>
          <cell r="C188" t="str">
            <v>Laque Mate</v>
          </cell>
          <cell r="D188">
            <v>0.5</v>
          </cell>
          <cell r="E188">
            <v>37.903999999999996</v>
          </cell>
          <cell r="F188" t="e">
            <v>#N/A</v>
          </cell>
          <cell r="G188">
            <v>31.586666666666666</v>
          </cell>
          <cell r="H188">
            <v>10.896249999999998</v>
          </cell>
        </row>
        <row r="189">
          <cell r="B189" t="str">
            <v>LMA08010</v>
          </cell>
          <cell r="C189" t="str">
            <v>Base 08</v>
          </cell>
          <cell r="D189">
            <v>1</v>
          </cell>
          <cell r="E189">
            <v>68.299800000000005</v>
          </cell>
          <cell r="F189" t="e">
            <v>#N/A</v>
          </cell>
          <cell r="G189">
            <v>56.916500000000006</v>
          </cell>
          <cell r="H189">
            <v>19.636249999999997</v>
          </cell>
        </row>
        <row r="190">
          <cell r="B190" t="str">
            <v>LMA08025</v>
          </cell>
          <cell r="D190">
            <v>2.5</v>
          </cell>
          <cell r="E190">
            <v>162</v>
          </cell>
          <cell r="F190" t="e">
            <v>#N/A</v>
          </cell>
          <cell r="G190">
            <v>135</v>
          </cell>
          <cell r="H190">
            <v>46.574999999999996</v>
          </cell>
        </row>
        <row r="191">
          <cell r="B191" t="str">
            <v>LMA08050</v>
          </cell>
          <cell r="D191">
            <v>5</v>
          </cell>
          <cell r="E191">
            <v>285</v>
          </cell>
          <cell r="F191" t="e">
            <v>#N/A</v>
          </cell>
          <cell r="G191">
            <v>237.5</v>
          </cell>
          <cell r="H191">
            <v>81.9375</v>
          </cell>
        </row>
        <row r="192">
          <cell r="B192" t="str">
            <v>LMA08100</v>
          </cell>
          <cell r="D192">
            <v>10</v>
          </cell>
          <cell r="E192">
            <v>499</v>
          </cell>
          <cell r="F192" t="e">
            <v>#N/A</v>
          </cell>
          <cell r="G192">
            <v>415.83333333333337</v>
          </cell>
          <cell r="H192">
            <v>143.46250000000001</v>
          </cell>
        </row>
        <row r="193">
          <cell r="E193" t="str">
            <v/>
          </cell>
          <cell r="F193" t="str">
            <v/>
          </cell>
        </row>
        <row r="194">
          <cell r="B194" t="str">
            <v>LMA04005</v>
          </cell>
          <cell r="C194" t="str">
            <v>Laque Mate</v>
          </cell>
          <cell r="D194">
            <v>0.5</v>
          </cell>
          <cell r="E194">
            <v>37.903999999999996</v>
          </cell>
          <cell r="F194" t="e">
            <v>#N/A</v>
          </cell>
          <cell r="G194">
            <v>31.586666666666666</v>
          </cell>
          <cell r="H194">
            <v>10.896249999999998</v>
          </cell>
        </row>
        <row r="195">
          <cell r="B195" t="str">
            <v>LMA04010</v>
          </cell>
          <cell r="C195" t="str">
            <v>Base 04</v>
          </cell>
          <cell r="D195">
            <v>1</v>
          </cell>
          <cell r="E195">
            <v>68.299800000000005</v>
          </cell>
          <cell r="F195" t="e">
            <v>#N/A</v>
          </cell>
          <cell r="G195">
            <v>56.916500000000006</v>
          </cell>
          <cell r="H195">
            <v>19.636249999999997</v>
          </cell>
        </row>
        <row r="196">
          <cell r="B196" t="str">
            <v>LMA04025</v>
          </cell>
          <cell r="D196">
            <v>2.5</v>
          </cell>
          <cell r="E196">
            <v>162</v>
          </cell>
          <cell r="F196" t="e">
            <v>#N/A</v>
          </cell>
          <cell r="G196">
            <v>135</v>
          </cell>
          <cell r="H196">
            <v>46.574999999999996</v>
          </cell>
        </row>
        <row r="197">
          <cell r="B197" t="str">
            <v>LMA04050</v>
          </cell>
          <cell r="D197">
            <v>5</v>
          </cell>
          <cell r="E197">
            <v>285</v>
          </cell>
          <cell r="F197" t="e">
            <v>#N/A</v>
          </cell>
          <cell r="G197">
            <v>237.5</v>
          </cell>
          <cell r="H197">
            <v>81.9375</v>
          </cell>
        </row>
        <row r="198">
          <cell r="B198" t="str">
            <v>LMA04100</v>
          </cell>
          <cell r="D198">
            <v>10</v>
          </cell>
          <cell r="E198">
            <v>499</v>
          </cell>
          <cell r="F198" t="e">
            <v>#N/A</v>
          </cell>
          <cell r="G198">
            <v>415.83333333333337</v>
          </cell>
          <cell r="H198">
            <v>143.46250000000001</v>
          </cell>
        </row>
        <row r="199">
          <cell r="E199" t="str">
            <v/>
          </cell>
          <cell r="F199" t="str">
            <v/>
          </cell>
        </row>
        <row r="200">
          <cell r="B200" t="str">
            <v>LMA01005</v>
          </cell>
          <cell r="C200" t="str">
            <v>Laque Mate</v>
          </cell>
          <cell r="D200">
            <v>0.5</v>
          </cell>
          <cell r="E200">
            <v>37.903999999999996</v>
          </cell>
          <cell r="F200" t="e">
            <v>#N/A</v>
          </cell>
          <cell r="G200">
            <v>31.586666666666666</v>
          </cell>
          <cell r="H200">
            <v>10.896249999999998</v>
          </cell>
        </row>
        <row r="201">
          <cell r="B201" t="str">
            <v>LMA01010</v>
          </cell>
          <cell r="C201" t="str">
            <v>Base 01</v>
          </cell>
          <cell r="D201">
            <v>1</v>
          </cell>
          <cell r="E201">
            <v>68.299800000000005</v>
          </cell>
          <cell r="F201" t="e">
            <v>#N/A</v>
          </cell>
          <cell r="G201">
            <v>56.916500000000006</v>
          </cell>
          <cell r="H201">
            <v>19.636249999999997</v>
          </cell>
        </row>
        <row r="202">
          <cell r="B202" t="str">
            <v>LMA01025</v>
          </cell>
          <cell r="D202">
            <v>2.5</v>
          </cell>
          <cell r="E202">
            <v>162</v>
          </cell>
          <cell r="F202" t="e">
            <v>#N/A</v>
          </cell>
          <cell r="G202">
            <v>135</v>
          </cell>
          <cell r="H202">
            <v>46.574999999999996</v>
          </cell>
        </row>
        <row r="203">
          <cell r="B203" t="str">
            <v>LMA01050</v>
          </cell>
          <cell r="D203">
            <v>5</v>
          </cell>
          <cell r="E203">
            <v>285</v>
          </cell>
          <cell r="F203" t="e">
            <v>#N/A</v>
          </cell>
          <cell r="G203">
            <v>237.5</v>
          </cell>
          <cell r="H203">
            <v>81.9375</v>
          </cell>
        </row>
        <row r="204">
          <cell r="B204" t="str">
            <v>LMA01100</v>
          </cell>
          <cell r="D204">
            <v>10</v>
          </cell>
          <cell r="E204">
            <v>499</v>
          </cell>
          <cell r="F204" t="e">
            <v>#N/A</v>
          </cell>
          <cell r="G204">
            <v>415.83333333333337</v>
          </cell>
          <cell r="H204">
            <v>143.46250000000001</v>
          </cell>
        </row>
        <row r="205">
          <cell r="E205" t="str">
            <v/>
          </cell>
          <cell r="F205" t="str">
            <v/>
          </cell>
        </row>
        <row r="206">
          <cell r="B206" t="str">
            <v>LMA12005</v>
          </cell>
          <cell r="C206" t="str">
            <v>Laque Mate</v>
          </cell>
          <cell r="D206">
            <v>0.5</v>
          </cell>
          <cell r="E206">
            <v>37.903999999999996</v>
          </cell>
          <cell r="F206" t="e">
            <v>#N/A</v>
          </cell>
          <cell r="G206">
            <v>31.586666666666666</v>
          </cell>
          <cell r="H206">
            <v>10.896249999999998</v>
          </cell>
        </row>
        <row r="207">
          <cell r="B207" t="str">
            <v>LMA12010</v>
          </cell>
          <cell r="C207" t="str">
            <v>Base 12</v>
          </cell>
          <cell r="D207">
            <v>1</v>
          </cell>
          <cell r="E207">
            <v>68.299800000000005</v>
          </cell>
          <cell r="F207" t="e">
            <v>#N/A</v>
          </cell>
          <cell r="G207">
            <v>56.916500000000006</v>
          </cell>
          <cell r="H207">
            <v>19.636249999999997</v>
          </cell>
        </row>
        <row r="208">
          <cell r="B208" t="str">
            <v>LMA12025</v>
          </cell>
          <cell r="D208">
            <v>2.5</v>
          </cell>
          <cell r="E208">
            <v>162</v>
          </cell>
          <cell r="F208" t="e">
            <v>#N/A</v>
          </cell>
          <cell r="G208">
            <v>135</v>
          </cell>
          <cell r="H208">
            <v>46.574999999999996</v>
          </cell>
        </row>
        <row r="209">
          <cell r="B209" t="str">
            <v>LMA12050</v>
          </cell>
          <cell r="D209">
            <v>5</v>
          </cell>
          <cell r="E209">
            <v>285</v>
          </cell>
          <cell r="F209" t="e">
            <v>#N/A</v>
          </cell>
          <cell r="G209">
            <v>237.5</v>
          </cell>
          <cell r="H209">
            <v>81.9375</v>
          </cell>
        </row>
        <row r="210">
          <cell r="E210" t="str">
            <v/>
          </cell>
          <cell r="F210" t="str">
            <v/>
          </cell>
        </row>
        <row r="211">
          <cell r="B211" t="str">
            <v>SVEBL005</v>
          </cell>
          <cell r="C211" t="str">
            <v>SATIN VELOUTÉ</v>
          </cell>
          <cell r="D211">
            <v>0.5</v>
          </cell>
          <cell r="E211">
            <v>32.799780000000005</v>
          </cell>
          <cell r="F211" t="e">
            <v>#N/A</v>
          </cell>
          <cell r="G211">
            <v>27.333150000000007</v>
          </cell>
          <cell r="H211">
            <v>9.43</v>
          </cell>
        </row>
        <row r="212">
          <cell r="B212" t="str">
            <v>SVEBL010</v>
          </cell>
          <cell r="C212" t="str">
            <v>Base Blanche</v>
          </cell>
          <cell r="D212">
            <v>1</v>
          </cell>
          <cell r="E212">
            <v>57.29590000000001</v>
          </cell>
          <cell r="F212" t="e">
            <v>#N/A</v>
          </cell>
          <cell r="G212">
            <v>47.746583333333341</v>
          </cell>
          <cell r="H212">
            <v>16.473749999999999</v>
          </cell>
        </row>
        <row r="213">
          <cell r="B213" t="str">
            <v>SVEBL025</v>
          </cell>
          <cell r="D213">
            <v>2.5</v>
          </cell>
          <cell r="E213">
            <v>131.5026</v>
          </cell>
          <cell r="F213" t="e">
            <v>#N/A</v>
          </cell>
          <cell r="G213">
            <v>109.58550000000001</v>
          </cell>
          <cell r="H213">
            <v>37.806249999999999</v>
          </cell>
        </row>
        <row r="214">
          <cell r="B214" t="str">
            <v>SVEBL050</v>
          </cell>
          <cell r="D214">
            <v>5</v>
          </cell>
          <cell r="E214">
            <v>232.50299999999999</v>
          </cell>
          <cell r="F214" t="e">
            <v>#N/A</v>
          </cell>
          <cell r="G214">
            <v>193.7525</v>
          </cell>
          <cell r="H214">
            <v>66.84375</v>
          </cell>
        </row>
        <row r="215">
          <cell r="B215" t="str">
            <v>SVEBL100</v>
          </cell>
          <cell r="D215">
            <v>10</v>
          </cell>
          <cell r="E215">
            <v>420</v>
          </cell>
          <cell r="F215" t="e">
            <v>#N/A</v>
          </cell>
          <cell r="G215">
            <v>350</v>
          </cell>
          <cell r="H215">
            <v>120.74999999999999</v>
          </cell>
        </row>
        <row r="216">
          <cell r="E216" t="str">
            <v/>
          </cell>
          <cell r="F216" t="str">
            <v/>
          </cell>
        </row>
        <row r="217">
          <cell r="B217" t="str">
            <v>SVE09005</v>
          </cell>
          <cell r="C217" t="str">
            <v>Satin Velouté</v>
          </cell>
          <cell r="D217">
            <v>0.5</v>
          </cell>
          <cell r="E217">
            <v>32.799780000000005</v>
          </cell>
          <cell r="F217" t="e">
            <v>#N/A</v>
          </cell>
          <cell r="G217">
            <v>27.333150000000007</v>
          </cell>
          <cell r="H217">
            <v>9.43</v>
          </cell>
        </row>
        <row r="218">
          <cell r="B218" t="str">
            <v>SVE09010</v>
          </cell>
          <cell r="C218" t="str">
            <v>Base 09</v>
          </cell>
          <cell r="D218">
            <v>1</v>
          </cell>
          <cell r="E218">
            <v>57.29590000000001</v>
          </cell>
          <cell r="F218" t="e">
            <v>#N/A</v>
          </cell>
          <cell r="G218">
            <v>47.746583333333341</v>
          </cell>
          <cell r="H218">
            <v>16.473749999999999</v>
          </cell>
        </row>
        <row r="219">
          <cell r="B219" t="str">
            <v>SVE09025</v>
          </cell>
          <cell r="D219">
            <v>2.5</v>
          </cell>
          <cell r="E219">
            <v>131.5026</v>
          </cell>
          <cell r="F219" t="e">
            <v>#N/A</v>
          </cell>
          <cell r="G219">
            <v>109.58550000000001</v>
          </cell>
          <cell r="H219">
            <v>37.806249999999999</v>
          </cell>
        </row>
        <row r="220">
          <cell r="B220" t="str">
            <v>SVE09050</v>
          </cell>
          <cell r="D220">
            <v>5</v>
          </cell>
          <cell r="E220">
            <v>232.50299999999999</v>
          </cell>
          <cell r="F220" t="e">
            <v>#N/A</v>
          </cell>
          <cell r="G220">
            <v>193.7525</v>
          </cell>
          <cell r="H220">
            <v>66.84375</v>
          </cell>
        </row>
        <row r="221">
          <cell r="B221" t="str">
            <v>SVE09100</v>
          </cell>
          <cell r="D221">
            <v>10</v>
          </cell>
          <cell r="E221">
            <v>420</v>
          </cell>
          <cell r="F221" t="e">
            <v>#N/A</v>
          </cell>
          <cell r="G221">
            <v>350</v>
          </cell>
          <cell r="H221">
            <v>120.74999999999999</v>
          </cell>
        </row>
        <row r="222">
          <cell r="E222" t="str">
            <v/>
          </cell>
          <cell r="F222" t="str">
            <v/>
          </cell>
        </row>
        <row r="223">
          <cell r="B223" t="str">
            <v>SVE08005</v>
          </cell>
          <cell r="C223" t="str">
            <v>Satin Velouté</v>
          </cell>
          <cell r="D223">
            <v>0.5</v>
          </cell>
          <cell r="E223">
            <v>32.799780000000005</v>
          </cell>
          <cell r="F223" t="e">
            <v>#N/A</v>
          </cell>
          <cell r="G223">
            <v>27.333150000000007</v>
          </cell>
          <cell r="H223">
            <v>9.43</v>
          </cell>
        </row>
        <row r="224">
          <cell r="B224" t="str">
            <v>SVE08010</v>
          </cell>
          <cell r="C224" t="str">
            <v>Base 08</v>
          </cell>
          <cell r="D224">
            <v>1</v>
          </cell>
          <cell r="E224">
            <v>57.29590000000001</v>
          </cell>
          <cell r="F224" t="e">
            <v>#N/A</v>
          </cell>
          <cell r="G224">
            <v>47.746583333333341</v>
          </cell>
          <cell r="H224">
            <v>16.473749999999999</v>
          </cell>
        </row>
        <row r="225">
          <cell r="B225" t="str">
            <v>SVE08025</v>
          </cell>
          <cell r="D225">
            <v>2.5</v>
          </cell>
          <cell r="E225">
            <v>131.5026</v>
          </cell>
          <cell r="F225" t="e">
            <v>#N/A</v>
          </cell>
          <cell r="G225">
            <v>109.58550000000001</v>
          </cell>
          <cell r="H225">
            <v>37.806249999999999</v>
          </cell>
        </row>
        <row r="226">
          <cell r="B226" t="str">
            <v>SVE08050</v>
          </cell>
          <cell r="D226">
            <v>5</v>
          </cell>
          <cell r="E226">
            <v>232.50299999999999</v>
          </cell>
          <cell r="F226" t="e">
            <v>#N/A</v>
          </cell>
          <cell r="G226">
            <v>193.7525</v>
          </cell>
          <cell r="H226">
            <v>66.84375</v>
          </cell>
        </row>
        <row r="227">
          <cell r="B227" t="str">
            <v>SVE08100</v>
          </cell>
          <cell r="D227">
            <v>10</v>
          </cell>
          <cell r="E227">
            <v>420</v>
          </cell>
          <cell r="F227" t="e">
            <v>#N/A</v>
          </cell>
          <cell r="G227">
            <v>350</v>
          </cell>
          <cell r="H227">
            <v>120.74999999999999</v>
          </cell>
        </row>
        <row r="228">
          <cell r="E228" t="str">
            <v/>
          </cell>
          <cell r="F228" t="str">
            <v/>
          </cell>
        </row>
        <row r="229">
          <cell r="B229" t="str">
            <v>SVE04005</v>
          </cell>
          <cell r="C229" t="str">
            <v>Satin Velouté</v>
          </cell>
          <cell r="D229">
            <v>0.5</v>
          </cell>
          <cell r="E229">
            <v>32.799780000000005</v>
          </cell>
          <cell r="F229" t="e">
            <v>#N/A</v>
          </cell>
          <cell r="G229">
            <v>27.333150000000007</v>
          </cell>
          <cell r="H229">
            <v>9.43</v>
          </cell>
        </row>
        <row r="230">
          <cell r="B230" t="str">
            <v>SVE04010</v>
          </cell>
          <cell r="C230" t="str">
            <v>Base 04</v>
          </cell>
          <cell r="D230">
            <v>1</v>
          </cell>
          <cell r="E230">
            <v>57.29590000000001</v>
          </cell>
          <cell r="F230" t="e">
            <v>#N/A</v>
          </cell>
          <cell r="G230">
            <v>47.746583333333341</v>
          </cell>
          <cell r="H230">
            <v>16.473749999999999</v>
          </cell>
        </row>
        <row r="231">
          <cell r="B231" t="str">
            <v>SVE04025</v>
          </cell>
          <cell r="D231">
            <v>2.5</v>
          </cell>
          <cell r="E231">
            <v>131.5026</v>
          </cell>
          <cell r="F231" t="e">
            <v>#N/A</v>
          </cell>
          <cell r="G231">
            <v>109.58550000000001</v>
          </cell>
          <cell r="H231">
            <v>37.806249999999999</v>
          </cell>
        </row>
        <row r="232">
          <cell r="B232" t="str">
            <v>SVE04050</v>
          </cell>
          <cell r="D232">
            <v>5</v>
          </cell>
          <cell r="E232">
            <v>232.50299999999999</v>
          </cell>
          <cell r="F232" t="e">
            <v>#N/A</v>
          </cell>
          <cell r="G232">
            <v>193.7525</v>
          </cell>
          <cell r="H232">
            <v>66.84375</v>
          </cell>
        </row>
        <row r="233">
          <cell r="B233" t="str">
            <v>SVE04100</v>
          </cell>
          <cell r="D233">
            <v>10</v>
          </cell>
          <cell r="E233">
            <v>420</v>
          </cell>
          <cell r="F233" t="e">
            <v>#N/A</v>
          </cell>
          <cell r="G233">
            <v>350</v>
          </cell>
          <cell r="H233">
            <v>120.74999999999999</v>
          </cell>
        </row>
        <row r="234">
          <cell r="E234" t="str">
            <v/>
          </cell>
          <cell r="F234" t="str">
            <v/>
          </cell>
        </row>
        <row r="235">
          <cell r="B235" t="str">
            <v>SVE01005</v>
          </cell>
          <cell r="C235" t="str">
            <v>Satin Velouté</v>
          </cell>
          <cell r="D235">
            <v>0.5</v>
          </cell>
          <cell r="E235">
            <v>32.799780000000005</v>
          </cell>
          <cell r="F235" t="e">
            <v>#N/A</v>
          </cell>
          <cell r="G235">
            <v>27.333150000000007</v>
          </cell>
          <cell r="H235">
            <v>9.43</v>
          </cell>
        </row>
        <row r="236">
          <cell r="B236" t="str">
            <v>SVE01010</v>
          </cell>
          <cell r="C236" t="str">
            <v>Base 01</v>
          </cell>
          <cell r="D236">
            <v>1</v>
          </cell>
          <cell r="E236">
            <v>57.29590000000001</v>
          </cell>
          <cell r="F236" t="e">
            <v>#N/A</v>
          </cell>
          <cell r="G236">
            <v>47.746583333333341</v>
          </cell>
          <cell r="H236">
            <v>16.473749999999999</v>
          </cell>
        </row>
        <row r="237">
          <cell r="B237" t="str">
            <v>SVE01025</v>
          </cell>
          <cell r="D237">
            <v>2.5</v>
          </cell>
          <cell r="E237">
            <v>131.5026</v>
          </cell>
          <cell r="F237" t="e">
            <v>#N/A</v>
          </cell>
          <cell r="G237">
            <v>109.58550000000001</v>
          </cell>
          <cell r="H237">
            <v>37.806249999999999</v>
          </cell>
        </row>
        <row r="238">
          <cell r="B238" t="str">
            <v>SVE01050</v>
          </cell>
          <cell r="D238">
            <v>5</v>
          </cell>
          <cell r="E238">
            <v>232.50299999999999</v>
          </cell>
          <cell r="F238" t="e">
            <v>#N/A</v>
          </cell>
          <cell r="G238">
            <v>193.7525</v>
          </cell>
          <cell r="H238">
            <v>66.84375</v>
          </cell>
        </row>
        <row r="239">
          <cell r="B239" t="str">
            <v>SVE01100</v>
          </cell>
          <cell r="D239">
            <v>10</v>
          </cell>
          <cell r="E239">
            <v>420</v>
          </cell>
          <cell r="F239" t="e">
            <v>#N/A</v>
          </cell>
          <cell r="G239">
            <v>350</v>
          </cell>
          <cell r="H239">
            <v>120.74999999999999</v>
          </cell>
        </row>
        <row r="240">
          <cell r="E240" t="str">
            <v/>
          </cell>
          <cell r="F240" t="str">
            <v/>
          </cell>
        </row>
        <row r="241">
          <cell r="B241" t="str">
            <v>SVE12005</v>
          </cell>
          <cell r="C241" t="str">
            <v>Satin Velouté</v>
          </cell>
          <cell r="D241">
            <v>0.5</v>
          </cell>
          <cell r="E241">
            <v>32.799780000000005</v>
          </cell>
          <cell r="F241" t="e">
            <v>#N/A</v>
          </cell>
          <cell r="G241">
            <v>27.333150000000007</v>
          </cell>
          <cell r="H241">
            <v>9.43</v>
          </cell>
        </row>
        <row r="242">
          <cell r="B242" t="str">
            <v>SVE12010</v>
          </cell>
          <cell r="C242" t="str">
            <v>Base 12</v>
          </cell>
          <cell r="D242">
            <v>1</v>
          </cell>
          <cell r="E242">
            <v>57.29590000000001</v>
          </cell>
          <cell r="F242" t="e">
            <v>#N/A</v>
          </cell>
          <cell r="G242">
            <v>47.746583333333341</v>
          </cell>
          <cell r="H242">
            <v>16.473749999999999</v>
          </cell>
        </row>
        <row r="243">
          <cell r="B243" t="str">
            <v>SVE12025</v>
          </cell>
          <cell r="D243">
            <v>2.5</v>
          </cell>
          <cell r="E243">
            <v>131.5026</v>
          </cell>
          <cell r="F243" t="e">
            <v>#N/A</v>
          </cell>
          <cell r="G243">
            <v>109.58550000000001</v>
          </cell>
          <cell r="H243">
            <v>37.806249999999999</v>
          </cell>
        </row>
        <row r="244">
          <cell r="B244" t="str">
            <v>SVE12050</v>
          </cell>
          <cell r="D244">
            <v>5</v>
          </cell>
          <cell r="E244">
            <v>232.50299999999999</v>
          </cell>
          <cell r="F244" t="e">
            <v>#N/A</v>
          </cell>
          <cell r="G244">
            <v>193.7525</v>
          </cell>
          <cell r="H244">
            <v>66.84375</v>
          </cell>
        </row>
        <row r="245">
          <cell r="E245" t="str">
            <v/>
          </cell>
          <cell r="F245" t="str">
            <v/>
          </cell>
        </row>
        <row r="246">
          <cell r="B246" t="str">
            <v>LSH09005</v>
          </cell>
          <cell r="C246" t="str">
            <v>LAQUE SATINÉE</v>
          </cell>
          <cell r="D246">
            <v>0.5</v>
          </cell>
          <cell r="E246">
            <v>37.004220000000004</v>
          </cell>
          <cell r="F246" t="e">
            <v>#N/A</v>
          </cell>
          <cell r="G246">
            <v>30.836850000000005</v>
          </cell>
          <cell r="H246">
            <v>10.637499999999999</v>
          </cell>
        </row>
        <row r="247">
          <cell r="B247" t="str">
            <v>LSH09010</v>
          </cell>
          <cell r="C247" t="str">
            <v>Base 09</v>
          </cell>
          <cell r="D247">
            <v>1</v>
          </cell>
          <cell r="E247">
            <v>64.304099999999991</v>
          </cell>
          <cell r="F247" t="e">
            <v>#N/A</v>
          </cell>
          <cell r="G247">
            <v>53.586749999999995</v>
          </cell>
          <cell r="H247">
            <v>18.486249999999998</v>
          </cell>
        </row>
        <row r="248">
          <cell r="B248" t="str">
            <v>LSH09025</v>
          </cell>
          <cell r="D248">
            <v>2.5</v>
          </cell>
          <cell r="E248">
            <v>149.50325000000001</v>
          </cell>
          <cell r="F248" t="e">
            <v>#N/A</v>
          </cell>
          <cell r="G248">
            <v>124.58604166666667</v>
          </cell>
          <cell r="H248">
            <v>42.981250000000003</v>
          </cell>
        </row>
        <row r="249">
          <cell r="B249" t="str">
            <v>LSH09050</v>
          </cell>
          <cell r="C249" t="str">
            <v>arret 5L</v>
          </cell>
          <cell r="D249">
            <v>5</v>
          </cell>
          <cell r="E249">
            <v>260.10000000000002</v>
          </cell>
          <cell r="F249" t="e">
            <v>#N/A</v>
          </cell>
          <cell r="G249">
            <v>216.75000000000003</v>
          </cell>
          <cell r="H249">
            <v>74.778750000000002</v>
          </cell>
        </row>
        <row r="250">
          <cell r="E250" t="str">
            <v/>
          </cell>
          <cell r="F250" t="str">
            <v/>
          </cell>
        </row>
        <row r="251">
          <cell r="B251" t="str">
            <v>LSH08005</v>
          </cell>
          <cell r="C251" t="str">
            <v xml:space="preserve">Laque Satinée </v>
          </cell>
          <cell r="D251">
            <v>0.5</v>
          </cell>
          <cell r="E251">
            <v>37.004220000000004</v>
          </cell>
          <cell r="F251" t="e">
            <v>#N/A</v>
          </cell>
          <cell r="G251">
            <v>30.836850000000005</v>
          </cell>
          <cell r="H251">
            <v>10.637499999999999</v>
          </cell>
        </row>
        <row r="252">
          <cell r="B252" t="str">
            <v>LSH08010</v>
          </cell>
          <cell r="C252" t="str">
            <v>Base 08</v>
          </cell>
          <cell r="D252">
            <v>1</v>
          </cell>
          <cell r="E252">
            <v>64.304099999999991</v>
          </cell>
          <cell r="F252" t="e">
            <v>#N/A</v>
          </cell>
          <cell r="G252">
            <v>53.586749999999995</v>
          </cell>
          <cell r="H252">
            <v>18.486249999999998</v>
          </cell>
        </row>
        <row r="253">
          <cell r="B253" t="str">
            <v>LSH08025</v>
          </cell>
          <cell r="D253">
            <v>2.5</v>
          </cell>
          <cell r="E253">
            <v>149.50325000000001</v>
          </cell>
          <cell r="F253" t="e">
            <v>#N/A</v>
          </cell>
          <cell r="G253">
            <v>124.58604166666667</v>
          </cell>
          <cell r="H253">
            <v>42.981250000000003</v>
          </cell>
        </row>
        <row r="254">
          <cell r="B254" t="str">
            <v>LSH08050</v>
          </cell>
          <cell r="C254" t="str">
            <v>arret 5L</v>
          </cell>
          <cell r="D254">
            <v>5</v>
          </cell>
          <cell r="E254">
            <v>260.10000000000002</v>
          </cell>
          <cell r="F254" t="e">
            <v>#N/A</v>
          </cell>
          <cell r="G254">
            <v>216.75000000000003</v>
          </cell>
          <cell r="H254">
            <v>74.778750000000002</v>
          </cell>
        </row>
        <row r="255">
          <cell r="E255" t="str">
            <v/>
          </cell>
          <cell r="F255" t="str">
            <v/>
          </cell>
        </row>
        <row r="256">
          <cell r="B256" t="str">
            <v>LSH04005</v>
          </cell>
          <cell r="C256" t="str">
            <v xml:space="preserve">Laque Satinée </v>
          </cell>
          <cell r="D256">
            <v>0.5</v>
          </cell>
          <cell r="E256">
            <v>37.004220000000004</v>
          </cell>
          <cell r="F256" t="e">
            <v>#N/A</v>
          </cell>
          <cell r="G256">
            <v>30.836850000000005</v>
          </cell>
          <cell r="H256">
            <v>10.637499999999999</v>
          </cell>
        </row>
        <row r="257">
          <cell r="B257" t="str">
            <v>LSH04010</v>
          </cell>
          <cell r="C257" t="str">
            <v>Base 04</v>
          </cell>
          <cell r="D257">
            <v>1</v>
          </cell>
          <cell r="E257">
            <v>64.304099999999991</v>
          </cell>
          <cell r="F257" t="e">
            <v>#N/A</v>
          </cell>
          <cell r="G257">
            <v>53.586749999999995</v>
          </cell>
          <cell r="H257">
            <v>18.486249999999998</v>
          </cell>
        </row>
        <row r="258">
          <cell r="B258" t="str">
            <v>LSH04025</v>
          </cell>
          <cell r="D258">
            <v>2.5</v>
          </cell>
          <cell r="E258">
            <v>149.50325000000001</v>
          </cell>
          <cell r="F258" t="e">
            <v>#N/A</v>
          </cell>
          <cell r="G258">
            <v>124.58604166666667</v>
          </cell>
          <cell r="H258">
            <v>42.981250000000003</v>
          </cell>
        </row>
        <row r="259">
          <cell r="B259" t="str">
            <v>LSH04050</v>
          </cell>
          <cell r="C259" t="str">
            <v>arret 5L</v>
          </cell>
          <cell r="D259">
            <v>5</v>
          </cell>
          <cell r="E259">
            <v>260.10000000000002</v>
          </cell>
          <cell r="F259" t="e">
            <v>#N/A</v>
          </cell>
          <cell r="G259">
            <v>216.75000000000003</v>
          </cell>
          <cell r="H259">
            <v>74.778750000000002</v>
          </cell>
        </row>
        <row r="260">
          <cell r="E260" t="str">
            <v/>
          </cell>
          <cell r="F260" t="str">
            <v/>
          </cell>
        </row>
        <row r="261">
          <cell r="B261" t="str">
            <v>LSH01005</v>
          </cell>
          <cell r="C261" t="str">
            <v xml:space="preserve">Laque Satinée </v>
          </cell>
          <cell r="D261">
            <v>0.5</v>
          </cell>
          <cell r="E261">
            <v>37.004220000000004</v>
          </cell>
          <cell r="F261" t="e">
            <v>#N/A</v>
          </cell>
          <cell r="G261">
            <v>30.836850000000005</v>
          </cell>
          <cell r="H261">
            <v>10.637499999999999</v>
          </cell>
        </row>
        <row r="262">
          <cell r="B262" t="str">
            <v>LSH01010</v>
          </cell>
          <cell r="C262" t="str">
            <v>Base 01</v>
          </cell>
          <cell r="D262">
            <v>1</v>
          </cell>
          <cell r="E262">
            <v>64.304099999999991</v>
          </cell>
          <cell r="F262" t="e">
            <v>#N/A</v>
          </cell>
          <cell r="G262">
            <v>53.586749999999995</v>
          </cell>
          <cell r="H262">
            <v>18.486249999999998</v>
          </cell>
        </row>
        <row r="263">
          <cell r="B263" t="str">
            <v>LSH01025</v>
          </cell>
          <cell r="D263">
            <v>2.5</v>
          </cell>
          <cell r="E263">
            <v>149.50325000000001</v>
          </cell>
          <cell r="F263" t="e">
            <v>#N/A</v>
          </cell>
          <cell r="G263">
            <v>124.58604166666667</v>
          </cell>
          <cell r="H263">
            <v>42.981250000000003</v>
          </cell>
        </row>
        <row r="264">
          <cell r="B264" t="str">
            <v>LSH01050</v>
          </cell>
          <cell r="C264" t="str">
            <v>arret 5L</v>
          </cell>
          <cell r="D264">
            <v>5</v>
          </cell>
          <cell r="E264">
            <v>260.10000000000002</v>
          </cell>
          <cell r="F264" t="e">
            <v>#N/A</v>
          </cell>
          <cell r="G264">
            <v>216.75000000000003</v>
          </cell>
          <cell r="H264">
            <v>74.778750000000002</v>
          </cell>
        </row>
        <row r="265">
          <cell r="E265" t="str">
            <v/>
          </cell>
          <cell r="F265" t="str">
            <v/>
          </cell>
        </row>
        <row r="266">
          <cell r="B266" t="str">
            <v>LSH12005</v>
          </cell>
          <cell r="C266" t="str">
            <v xml:space="preserve">Laque Satinée </v>
          </cell>
          <cell r="D266">
            <v>0.5</v>
          </cell>
          <cell r="E266">
            <v>37.004220000000004</v>
          </cell>
          <cell r="F266" t="e">
            <v>#N/A</v>
          </cell>
          <cell r="G266">
            <v>30.836850000000005</v>
          </cell>
          <cell r="H266">
            <v>10.637499999999999</v>
          </cell>
        </row>
        <row r="267">
          <cell r="B267" t="str">
            <v>LSH12010</v>
          </cell>
          <cell r="C267" t="str">
            <v>Base 12</v>
          </cell>
          <cell r="D267">
            <v>1</v>
          </cell>
          <cell r="E267">
            <v>64.304099999999991</v>
          </cell>
          <cell r="F267" t="e">
            <v>#N/A</v>
          </cell>
          <cell r="G267">
            <v>53.586749999999995</v>
          </cell>
          <cell r="H267">
            <v>18.486249999999998</v>
          </cell>
        </row>
        <row r="268">
          <cell r="B268" t="str">
            <v>LSH12025</v>
          </cell>
          <cell r="D268">
            <v>2.5</v>
          </cell>
          <cell r="E268">
            <v>149.50325000000001</v>
          </cell>
          <cell r="F268" t="e">
            <v>#N/A</v>
          </cell>
          <cell r="G268">
            <v>124.58604166666667</v>
          </cell>
          <cell r="H268">
            <v>42.981250000000003</v>
          </cell>
        </row>
        <row r="269">
          <cell r="B269" t="str">
            <v>LSH12050</v>
          </cell>
          <cell r="C269" t="str">
            <v>arret 5L</v>
          </cell>
          <cell r="D269">
            <v>5</v>
          </cell>
          <cell r="E269">
            <v>260.10000000000002</v>
          </cell>
          <cell r="F269" t="e">
            <v>#N/A</v>
          </cell>
          <cell r="G269">
            <v>216.75000000000003</v>
          </cell>
          <cell r="H269">
            <v>74.778750000000002</v>
          </cell>
        </row>
        <row r="270">
          <cell r="E270" t="str">
            <v/>
          </cell>
          <cell r="F270" t="str">
            <v/>
          </cell>
        </row>
        <row r="271">
          <cell r="B271" t="str">
            <v>LBR09005</v>
          </cell>
          <cell r="C271" t="str">
            <v>LAQUE BRILLANTE</v>
          </cell>
          <cell r="D271">
            <v>0.5</v>
          </cell>
          <cell r="E271">
            <v>35.700000000000003</v>
          </cell>
          <cell r="F271" t="e">
            <v>#N/A</v>
          </cell>
          <cell r="G271">
            <v>29.750000000000004</v>
          </cell>
          <cell r="H271">
            <v>10.26375</v>
          </cell>
        </row>
        <row r="272">
          <cell r="B272" t="str">
            <v>LBR09010</v>
          </cell>
          <cell r="C272" t="str">
            <v>Base 09</v>
          </cell>
          <cell r="D272">
            <v>1</v>
          </cell>
          <cell r="E272">
            <v>61.9</v>
          </cell>
          <cell r="F272" t="e">
            <v>#N/A</v>
          </cell>
          <cell r="G272">
            <v>51.583333333333336</v>
          </cell>
          <cell r="H272">
            <v>17.796250000000001</v>
          </cell>
        </row>
        <row r="273">
          <cell r="B273" t="str">
            <v>LBR09025</v>
          </cell>
          <cell r="D273">
            <v>2.5</v>
          </cell>
          <cell r="E273">
            <v>145.5</v>
          </cell>
          <cell r="F273" t="e">
            <v>#N/A</v>
          </cell>
          <cell r="G273">
            <v>121.25</v>
          </cell>
          <cell r="H273">
            <v>41.831249999999997</v>
          </cell>
        </row>
        <row r="274">
          <cell r="B274" t="str">
            <v>LBR09050</v>
          </cell>
          <cell r="C274" t="str">
            <v>arret 1L et 5L</v>
          </cell>
          <cell r="D274">
            <v>5</v>
          </cell>
          <cell r="E274">
            <v>253.5</v>
          </cell>
          <cell r="F274" t="e">
            <v>#N/A</v>
          </cell>
          <cell r="G274">
            <v>211.25</v>
          </cell>
          <cell r="H274">
            <v>72.881249999999994</v>
          </cell>
        </row>
        <row r="275">
          <cell r="E275" t="str">
            <v/>
          </cell>
          <cell r="F275" t="str">
            <v/>
          </cell>
        </row>
        <row r="276">
          <cell r="B276" t="str">
            <v>LBR08005</v>
          </cell>
          <cell r="C276" t="str">
            <v>Laque Brillante</v>
          </cell>
          <cell r="D276">
            <v>0.5</v>
          </cell>
          <cell r="E276">
            <v>35.700000000000003</v>
          </cell>
          <cell r="F276" t="e">
            <v>#N/A</v>
          </cell>
          <cell r="G276">
            <v>29.750000000000004</v>
          </cell>
          <cell r="H276">
            <v>10.26375</v>
          </cell>
        </row>
        <row r="277">
          <cell r="B277" t="str">
            <v>LBR08010</v>
          </cell>
          <cell r="C277" t="str">
            <v>Base 08</v>
          </cell>
          <cell r="D277">
            <v>1</v>
          </cell>
          <cell r="E277">
            <v>61.9</v>
          </cell>
          <cell r="F277" t="e">
            <v>#N/A</v>
          </cell>
          <cell r="G277">
            <v>51.583333333333336</v>
          </cell>
          <cell r="H277">
            <v>17.796250000000001</v>
          </cell>
        </row>
        <row r="278">
          <cell r="B278" t="str">
            <v>LBR08025</v>
          </cell>
          <cell r="D278">
            <v>2.5</v>
          </cell>
          <cell r="E278">
            <v>145.5</v>
          </cell>
          <cell r="F278" t="e">
            <v>#N/A</v>
          </cell>
          <cell r="G278">
            <v>121.25</v>
          </cell>
          <cell r="H278">
            <v>41.831249999999997</v>
          </cell>
        </row>
        <row r="279">
          <cell r="B279" t="str">
            <v>LBR08050</v>
          </cell>
          <cell r="C279" t="str">
            <v>arret 1L et 5L</v>
          </cell>
          <cell r="D279">
            <v>5</v>
          </cell>
          <cell r="E279">
            <v>253.5</v>
          </cell>
          <cell r="F279" t="e">
            <v>#N/A</v>
          </cell>
          <cell r="G279">
            <v>211.25</v>
          </cell>
          <cell r="H279">
            <v>72.881249999999994</v>
          </cell>
        </row>
        <row r="280">
          <cell r="E280" t="str">
            <v/>
          </cell>
          <cell r="F280" t="str">
            <v/>
          </cell>
        </row>
        <row r="281">
          <cell r="B281" t="str">
            <v>LBR04005</v>
          </cell>
          <cell r="C281" t="str">
            <v>Laque Brillante</v>
          </cell>
          <cell r="D281">
            <v>0.5</v>
          </cell>
          <cell r="E281">
            <v>35.700000000000003</v>
          </cell>
          <cell r="F281" t="e">
            <v>#N/A</v>
          </cell>
          <cell r="G281">
            <v>29.750000000000004</v>
          </cell>
          <cell r="H281">
            <v>10.26375</v>
          </cell>
        </row>
        <row r="282">
          <cell r="B282" t="str">
            <v>LBR04010</v>
          </cell>
          <cell r="C282" t="str">
            <v>Base 04</v>
          </cell>
          <cell r="D282">
            <v>1</v>
          </cell>
          <cell r="E282">
            <v>61.9</v>
          </cell>
          <cell r="F282" t="e">
            <v>#N/A</v>
          </cell>
          <cell r="G282">
            <v>51.583333333333336</v>
          </cell>
          <cell r="H282">
            <v>17.796250000000001</v>
          </cell>
        </row>
        <row r="283">
          <cell r="B283" t="str">
            <v>LBR04025</v>
          </cell>
          <cell r="D283">
            <v>2.5</v>
          </cell>
          <cell r="E283">
            <v>145.5</v>
          </cell>
          <cell r="F283" t="e">
            <v>#N/A</v>
          </cell>
          <cell r="G283">
            <v>121.25</v>
          </cell>
          <cell r="H283">
            <v>41.831249999999997</v>
          </cell>
        </row>
        <row r="284">
          <cell r="B284" t="str">
            <v>LBR04050</v>
          </cell>
          <cell r="C284" t="str">
            <v>arret 1L et 5L</v>
          </cell>
          <cell r="D284">
            <v>5</v>
          </cell>
          <cell r="E284">
            <v>253.5</v>
          </cell>
          <cell r="F284" t="e">
            <v>#N/A</v>
          </cell>
          <cell r="G284">
            <v>211.25</v>
          </cell>
          <cell r="H284">
            <v>72.881249999999994</v>
          </cell>
        </row>
        <row r="285">
          <cell r="E285" t="str">
            <v/>
          </cell>
          <cell r="F285" t="str">
            <v/>
          </cell>
        </row>
        <row r="286">
          <cell r="B286" t="str">
            <v>LBR01005</v>
          </cell>
          <cell r="C286" t="str">
            <v>Laque Brillante</v>
          </cell>
          <cell r="D286">
            <v>0.5</v>
          </cell>
          <cell r="E286">
            <v>35.700000000000003</v>
          </cell>
          <cell r="F286" t="e">
            <v>#N/A</v>
          </cell>
          <cell r="G286">
            <v>29.750000000000004</v>
          </cell>
          <cell r="H286">
            <v>10.26375</v>
          </cell>
        </row>
        <row r="287">
          <cell r="B287" t="str">
            <v>LBR01010</v>
          </cell>
          <cell r="C287" t="str">
            <v>Base 01</v>
          </cell>
          <cell r="D287">
            <v>1</v>
          </cell>
          <cell r="E287">
            <v>61.9</v>
          </cell>
          <cell r="F287" t="e">
            <v>#N/A</v>
          </cell>
          <cell r="G287">
            <v>51.583333333333336</v>
          </cell>
          <cell r="H287">
            <v>17.796250000000001</v>
          </cell>
        </row>
        <row r="288">
          <cell r="B288" t="str">
            <v>LBR01025</v>
          </cell>
          <cell r="D288">
            <v>2.5</v>
          </cell>
          <cell r="E288">
            <v>145.5</v>
          </cell>
          <cell r="F288" t="e">
            <v>#N/A</v>
          </cell>
          <cell r="G288">
            <v>121.25</v>
          </cell>
          <cell r="H288">
            <v>41.831249999999997</v>
          </cell>
        </row>
        <row r="289">
          <cell r="B289" t="str">
            <v>LBR01050</v>
          </cell>
          <cell r="C289" t="str">
            <v>arret 1L et 5L</v>
          </cell>
          <cell r="D289">
            <v>5</v>
          </cell>
          <cell r="E289">
            <v>253.5</v>
          </cell>
          <cell r="F289" t="e">
            <v>#N/A</v>
          </cell>
          <cell r="G289">
            <v>211.25</v>
          </cell>
          <cell r="H289">
            <v>72.881249999999994</v>
          </cell>
        </row>
        <row r="290">
          <cell r="E290" t="str">
            <v/>
          </cell>
          <cell r="F290" t="str">
            <v/>
          </cell>
        </row>
        <row r="291">
          <cell r="B291" t="str">
            <v>LBR12005</v>
          </cell>
          <cell r="C291" t="str">
            <v>Laque Brillante</v>
          </cell>
          <cell r="D291">
            <v>0.5</v>
          </cell>
          <cell r="E291">
            <v>35.700000000000003</v>
          </cell>
          <cell r="F291" t="e">
            <v>#N/A</v>
          </cell>
          <cell r="G291">
            <v>29.750000000000004</v>
          </cell>
          <cell r="H291">
            <v>10.26375</v>
          </cell>
        </row>
        <row r="292">
          <cell r="B292" t="str">
            <v>LBR12010</v>
          </cell>
          <cell r="C292" t="str">
            <v>Base 12</v>
          </cell>
          <cell r="D292">
            <v>1</v>
          </cell>
          <cell r="E292">
            <v>61.9</v>
          </cell>
          <cell r="F292" t="e">
            <v>#N/A</v>
          </cell>
          <cell r="G292">
            <v>51.583333333333336</v>
          </cell>
          <cell r="H292">
            <v>17.796250000000001</v>
          </cell>
        </row>
        <row r="293">
          <cell r="B293" t="str">
            <v>LBR12025</v>
          </cell>
          <cell r="D293">
            <v>2.5</v>
          </cell>
          <cell r="E293">
            <v>145.5</v>
          </cell>
          <cell r="F293" t="e">
            <v>#N/A</v>
          </cell>
          <cell r="G293">
            <v>121.25</v>
          </cell>
          <cell r="H293">
            <v>41.831249999999997</v>
          </cell>
        </row>
        <row r="294">
          <cell r="B294" t="str">
            <v>LBR12050</v>
          </cell>
          <cell r="C294" t="str">
            <v>arret 1L et 5L</v>
          </cell>
          <cell r="D294">
            <v>5</v>
          </cell>
          <cell r="E294">
            <v>253.5</v>
          </cell>
          <cell r="F294" t="e">
            <v>#N/A</v>
          </cell>
          <cell r="G294">
            <v>211.25</v>
          </cell>
          <cell r="H294">
            <v>72.881249999999994</v>
          </cell>
        </row>
        <row r="295">
          <cell r="E295" t="str">
            <v/>
          </cell>
          <cell r="F295" t="str">
            <v/>
          </cell>
        </row>
        <row r="296">
          <cell r="B296" t="str">
            <v>SOL09010</v>
          </cell>
          <cell r="C296" t="str">
            <v>PEINTURE SOL</v>
          </cell>
          <cell r="D296">
            <v>1</v>
          </cell>
          <cell r="E296">
            <v>69.90424999999999</v>
          </cell>
          <cell r="F296" t="e">
            <v>#N/A</v>
          </cell>
          <cell r="G296">
            <v>58.253541666666663</v>
          </cell>
          <cell r="H296">
            <v>20.096250000000001</v>
          </cell>
        </row>
        <row r="297">
          <cell r="B297" t="str">
            <v>SOL09025</v>
          </cell>
          <cell r="C297" t="str">
            <v>Base 09</v>
          </cell>
          <cell r="D297">
            <v>2.5</v>
          </cell>
          <cell r="E297">
            <v>159.19800000000001</v>
          </cell>
          <cell r="F297" t="e">
            <v>#N/A</v>
          </cell>
          <cell r="G297">
            <v>132.66500000000002</v>
          </cell>
          <cell r="H297">
            <v>45.769999999999996</v>
          </cell>
        </row>
        <row r="298">
          <cell r="B298" t="str">
            <v>SOL09050</v>
          </cell>
          <cell r="D298">
            <v>5</v>
          </cell>
          <cell r="E298">
            <v>262.89734999999996</v>
          </cell>
          <cell r="F298" t="e">
            <v>#N/A</v>
          </cell>
          <cell r="G298">
            <v>219.08112499999999</v>
          </cell>
          <cell r="H298">
            <v>75.583749999999981</v>
          </cell>
        </row>
        <row r="299">
          <cell r="E299" t="str">
            <v/>
          </cell>
          <cell r="F299" t="str">
            <v/>
          </cell>
        </row>
        <row r="300">
          <cell r="B300" t="str">
            <v>SOL08010</v>
          </cell>
          <cell r="C300" t="str">
            <v>Peinture Sol</v>
          </cell>
          <cell r="D300">
            <v>1</v>
          </cell>
          <cell r="E300">
            <v>69.90424999999999</v>
          </cell>
          <cell r="F300" t="e">
            <v>#N/A</v>
          </cell>
          <cell r="G300">
            <v>58.253541666666663</v>
          </cell>
          <cell r="H300">
            <v>20.096250000000001</v>
          </cell>
        </row>
        <row r="301">
          <cell r="B301" t="str">
            <v>SOL08025</v>
          </cell>
          <cell r="C301" t="str">
            <v>Base 08</v>
          </cell>
          <cell r="D301">
            <v>2.5</v>
          </cell>
          <cell r="E301">
            <v>159.19800000000001</v>
          </cell>
          <cell r="F301" t="e">
            <v>#N/A</v>
          </cell>
          <cell r="G301">
            <v>132.66500000000002</v>
          </cell>
          <cell r="H301">
            <v>45.769999999999996</v>
          </cell>
        </row>
        <row r="302">
          <cell r="B302" t="str">
            <v>SOL08050</v>
          </cell>
          <cell r="D302">
            <v>5</v>
          </cell>
          <cell r="E302">
            <v>262.89734999999996</v>
          </cell>
          <cell r="F302" t="e">
            <v>#N/A</v>
          </cell>
          <cell r="G302">
            <v>219.08112499999999</v>
          </cell>
          <cell r="H302">
            <v>75.583749999999981</v>
          </cell>
        </row>
        <row r="303">
          <cell r="E303" t="str">
            <v/>
          </cell>
          <cell r="F303" t="str">
            <v/>
          </cell>
        </row>
        <row r="304">
          <cell r="B304" t="str">
            <v>SOL04010</v>
          </cell>
          <cell r="C304" t="str">
            <v>Peinture Sol</v>
          </cell>
          <cell r="D304">
            <v>1</v>
          </cell>
          <cell r="E304">
            <v>69.90424999999999</v>
          </cell>
          <cell r="F304" t="e">
            <v>#N/A</v>
          </cell>
          <cell r="G304">
            <v>58.253541666666663</v>
          </cell>
          <cell r="H304">
            <v>20.096250000000001</v>
          </cell>
        </row>
        <row r="305">
          <cell r="B305" t="str">
            <v>SOL04025</v>
          </cell>
          <cell r="C305" t="str">
            <v>Base 04</v>
          </cell>
          <cell r="D305">
            <v>2.5</v>
          </cell>
          <cell r="E305">
            <v>159.19800000000001</v>
          </cell>
          <cell r="F305" t="e">
            <v>#N/A</v>
          </cell>
          <cell r="G305">
            <v>132.66500000000002</v>
          </cell>
          <cell r="H305">
            <v>45.769999999999996</v>
          </cell>
        </row>
        <row r="306">
          <cell r="B306" t="str">
            <v>SOL04050</v>
          </cell>
          <cell r="D306">
            <v>5</v>
          </cell>
          <cell r="E306">
            <v>262.89734999999996</v>
          </cell>
          <cell r="F306" t="e">
            <v>#N/A</v>
          </cell>
          <cell r="G306">
            <v>219.08112499999999</v>
          </cell>
          <cell r="H306">
            <v>75.583749999999981</v>
          </cell>
        </row>
        <row r="307">
          <cell r="E307" t="str">
            <v/>
          </cell>
          <cell r="F307" t="str">
            <v/>
          </cell>
        </row>
        <row r="308">
          <cell r="B308" t="str">
            <v>SOL01010</v>
          </cell>
          <cell r="C308" t="str">
            <v>Peinture Sol</v>
          </cell>
          <cell r="D308">
            <v>1</v>
          </cell>
          <cell r="E308">
            <v>69.90424999999999</v>
          </cell>
          <cell r="F308" t="e">
            <v>#N/A</v>
          </cell>
          <cell r="G308">
            <v>58.253541666666663</v>
          </cell>
          <cell r="H308">
            <v>20.096250000000001</v>
          </cell>
        </row>
        <row r="309">
          <cell r="B309" t="str">
            <v>SOL01025</v>
          </cell>
          <cell r="C309" t="str">
            <v>Base 01</v>
          </cell>
          <cell r="D309">
            <v>2.5</v>
          </cell>
          <cell r="E309">
            <v>159.19800000000001</v>
          </cell>
          <cell r="F309" t="e">
            <v>#N/A</v>
          </cell>
          <cell r="G309">
            <v>132.66500000000002</v>
          </cell>
          <cell r="H309">
            <v>45.769999999999996</v>
          </cell>
        </row>
        <row r="310">
          <cell r="B310" t="str">
            <v>SOL01050</v>
          </cell>
          <cell r="D310">
            <v>5</v>
          </cell>
          <cell r="E310">
            <v>262.89734999999996</v>
          </cell>
          <cell r="F310" t="e">
            <v>#N/A</v>
          </cell>
          <cell r="G310">
            <v>219.08112499999999</v>
          </cell>
          <cell r="H310">
            <v>75.583749999999981</v>
          </cell>
        </row>
        <row r="311">
          <cell r="E311" t="str">
            <v/>
          </cell>
          <cell r="F311" t="str">
            <v/>
          </cell>
        </row>
        <row r="312">
          <cell r="B312" t="str">
            <v>SOL12010</v>
          </cell>
          <cell r="C312" t="str">
            <v>Peinture Sol</v>
          </cell>
          <cell r="D312">
            <v>1</v>
          </cell>
          <cell r="E312">
            <v>69.90424999999999</v>
          </cell>
          <cell r="F312" t="e">
            <v>#N/A</v>
          </cell>
          <cell r="G312">
            <v>58.253541666666663</v>
          </cell>
          <cell r="H312">
            <v>20.096250000000001</v>
          </cell>
        </row>
        <row r="313">
          <cell r="B313" t="str">
            <v>SOL12025</v>
          </cell>
          <cell r="C313" t="str">
            <v>Base 12</v>
          </cell>
          <cell r="D313">
            <v>2.5</v>
          </cell>
          <cell r="E313">
            <v>159.19800000000001</v>
          </cell>
          <cell r="F313" t="e">
            <v>#N/A</v>
          </cell>
          <cell r="G313">
            <v>132.66500000000002</v>
          </cell>
          <cell r="H313">
            <v>45.769999999999996</v>
          </cell>
        </row>
        <row r="314">
          <cell r="B314" t="str">
            <v>SOL12050</v>
          </cell>
          <cell r="D314">
            <v>5</v>
          </cell>
          <cell r="E314">
            <v>262.89734999999996</v>
          </cell>
          <cell r="F314" t="e">
            <v>#N/A</v>
          </cell>
          <cell r="G314">
            <v>219.08112499999999</v>
          </cell>
          <cell r="H314">
            <v>75.583749999999981</v>
          </cell>
        </row>
        <row r="315">
          <cell r="E315" t="str">
            <v/>
          </cell>
          <cell r="F315" t="str">
            <v/>
          </cell>
        </row>
        <row r="316">
          <cell r="B316" t="str">
            <v>EBM09005</v>
          </cell>
          <cell r="C316" t="str">
            <v>EXTERIEUR BOIS MAT VELOUTE HES</v>
          </cell>
          <cell r="D316">
            <v>0.5</v>
          </cell>
          <cell r="E316">
            <v>34.503000000000007</v>
          </cell>
          <cell r="F316" t="e">
            <v>#N/A</v>
          </cell>
          <cell r="G316">
            <v>28.752500000000008</v>
          </cell>
          <cell r="H316">
            <v>9.9187499999999993</v>
          </cell>
        </row>
        <row r="317">
          <cell r="B317" t="str">
            <v>EBM09025</v>
          </cell>
          <cell r="C317" t="str">
            <v>Base 09</v>
          </cell>
          <cell r="D317">
            <v>2.5</v>
          </cell>
          <cell r="E317">
            <v>137.9007</v>
          </cell>
          <cell r="F317" t="e">
            <v>#N/A</v>
          </cell>
          <cell r="G317">
            <v>114.91725000000001</v>
          </cell>
          <cell r="H317">
            <v>39.646250000000002</v>
          </cell>
        </row>
        <row r="318">
          <cell r="B318" t="str">
            <v>EBM09050</v>
          </cell>
          <cell r="C318" t="str">
            <v xml:space="preserve">arret produit </v>
          </cell>
          <cell r="D318">
            <v>5</v>
          </cell>
          <cell r="E318">
            <v>257</v>
          </cell>
          <cell r="F318" t="e">
            <v>#N/A</v>
          </cell>
          <cell r="G318">
            <v>214.16666666666669</v>
          </cell>
          <cell r="H318">
            <v>73.887500000000003</v>
          </cell>
        </row>
        <row r="319">
          <cell r="E319" t="str">
            <v/>
          </cell>
          <cell r="F319" t="str">
            <v/>
          </cell>
        </row>
        <row r="320">
          <cell r="B320" t="str">
            <v>EBM08005</v>
          </cell>
          <cell r="C320" t="str">
            <v>Extérieur Bois Mat Velouté HES</v>
          </cell>
          <cell r="D320">
            <v>0.5</v>
          </cell>
          <cell r="E320">
            <v>34.503000000000007</v>
          </cell>
          <cell r="F320" t="e">
            <v>#N/A</v>
          </cell>
          <cell r="G320">
            <v>28.752500000000008</v>
          </cell>
          <cell r="H320">
            <v>9.9187499999999993</v>
          </cell>
        </row>
        <row r="321">
          <cell r="B321" t="str">
            <v>EBM08025</v>
          </cell>
          <cell r="C321" t="str">
            <v>Base 08</v>
          </cell>
          <cell r="D321">
            <v>2.5</v>
          </cell>
          <cell r="E321">
            <v>137.9007</v>
          </cell>
          <cell r="F321" t="e">
            <v>#N/A</v>
          </cell>
          <cell r="G321">
            <v>114.91725000000001</v>
          </cell>
          <cell r="H321">
            <v>39.646250000000002</v>
          </cell>
        </row>
        <row r="322">
          <cell r="B322" t="str">
            <v>EBM08050</v>
          </cell>
          <cell r="C322" t="str">
            <v xml:space="preserve">arret produit </v>
          </cell>
          <cell r="D322">
            <v>5</v>
          </cell>
          <cell r="E322">
            <v>257</v>
          </cell>
          <cell r="F322" t="e">
            <v>#N/A</v>
          </cell>
          <cell r="G322">
            <v>214.16666666666669</v>
          </cell>
          <cell r="H322">
            <v>73.887500000000003</v>
          </cell>
        </row>
        <row r="323">
          <cell r="E323" t="str">
            <v/>
          </cell>
          <cell r="F323" t="str">
            <v/>
          </cell>
        </row>
        <row r="324">
          <cell r="B324" t="str">
            <v>EBM04005</v>
          </cell>
          <cell r="C324" t="str">
            <v>Extérieur Bois Mat Velouté HES</v>
          </cell>
          <cell r="D324">
            <v>0.5</v>
          </cell>
          <cell r="E324">
            <v>34.503000000000007</v>
          </cell>
          <cell r="F324" t="e">
            <v>#N/A</v>
          </cell>
          <cell r="G324">
            <v>28.752500000000008</v>
          </cell>
          <cell r="H324">
            <v>9.9187499999999993</v>
          </cell>
        </row>
        <row r="325">
          <cell r="B325" t="str">
            <v>EBM04025</v>
          </cell>
          <cell r="C325" t="str">
            <v>Base 04</v>
          </cell>
          <cell r="D325">
            <v>2.5</v>
          </cell>
          <cell r="E325">
            <v>137.9007</v>
          </cell>
          <cell r="F325" t="e">
            <v>#N/A</v>
          </cell>
          <cell r="G325">
            <v>114.91725000000001</v>
          </cell>
          <cell r="H325">
            <v>39.646250000000002</v>
          </cell>
        </row>
        <row r="326">
          <cell r="B326" t="str">
            <v>EBM04050</v>
          </cell>
          <cell r="C326" t="str">
            <v xml:space="preserve">arret produit </v>
          </cell>
          <cell r="D326">
            <v>5</v>
          </cell>
          <cell r="E326">
            <v>257</v>
          </cell>
          <cell r="F326" t="e">
            <v>#N/A</v>
          </cell>
          <cell r="G326">
            <v>214.16666666666669</v>
          </cell>
          <cell r="H326">
            <v>73.887500000000003</v>
          </cell>
        </row>
        <row r="327">
          <cell r="E327" t="str">
            <v/>
          </cell>
          <cell r="F327" t="str">
            <v/>
          </cell>
        </row>
        <row r="328">
          <cell r="B328" t="str">
            <v>EBM01005</v>
          </cell>
          <cell r="C328" t="str">
            <v>Extérieur Bois Mat Velouté HES</v>
          </cell>
          <cell r="D328">
            <v>0.5</v>
          </cell>
          <cell r="E328">
            <v>34.503000000000007</v>
          </cell>
          <cell r="F328" t="e">
            <v>#N/A</v>
          </cell>
          <cell r="G328">
            <v>28.752500000000008</v>
          </cell>
          <cell r="H328">
            <v>9.9187499999999993</v>
          </cell>
        </row>
        <row r="329">
          <cell r="B329" t="str">
            <v>EBM01025</v>
          </cell>
          <cell r="C329" t="str">
            <v>Base 01</v>
          </cell>
          <cell r="D329">
            <v>2.5</v>
          </cell>
          <cell r="E329">
            <v>137.9007</v>
          </cell>
          <cell r="F329" t="e">
            <v>#N/A</v>
          </cell>
          <cell r="G329">
            <v>114.91725000000001</v>
          </cell>
          <cell r="H329">
            <v>39.646250000000002</v>
          </cell>
        </row>
        <row r="330">
          <cell r="B330" t="str">
            <v>EBM01050</v>
          </cell>
          <cell r="C330" t="str">
            <v xml:space="preserve">arret produit </v>
          </cell>
          <cell r="D330">
            <v>5</v>
          </cell>
          <cell r="E330">
            <v>257</v>
          </cell>
          <cell r="F330" t="e">
            <v>#N/A</v>
          </cell>
          <cell r="G330">
            <v>214.16666666666669</v>
          </cell>
          <cell r="H330">
            <v>73.887500000000003</v>
          </cell>
        </row>
        <row r="331">
          <cell r="E331" t="str">
            <v/>
          </cell>
          <cell r="F331" t="str">
            <v/>
          </cell>
        </row>
        <row r="332">
          <cell r="B332" t="str">
            <v>EBH09005</v>
          </cell>
          <cell r="C332" t="str">
            <v>EXTERIEUR BOIS HYDRODILUABLE</v>
          </cell>
          <cell r="D332">
            <v>0.5</v>
          </cell>
          <cell r="E332">
            <v>33.6</v>
          </cell>
          <cell r="F332" t="e">
            <v>#N/A</v>
          </cell>
          <cell r="G332">
            <v>28.000000000000004</v>
          </cell>
          <cell r="H332">
            <v>9.66</v>
          </cell>
        </row>
        <row r="333">
          <cell r="B333" t="str">
            <v>EBH09025</v>
          </cell>
          <cell r="C333" t="str">
            <v>Base 09</v>
          </cell>
          <cell r="D333">
            <v>2.5</v>
          </cell>
          <cell r="E333">
            <v>136.5</v>
          </cell>
          <cell r="F333" t="e">
            <v>#N/A</v>
          </cell>
          <cell r="G333">
            <v>113.75</v>
          </cell>
          <cell r="H333">
            <v>39.243749999999999</v>
          </cell>
        </row>
        <row r="334">
          <cell r="B334" t="str">
            <v>EBH09050</v>
          </cell>
          <cell r="D334">
            <v>5</v>
          </cell>
          <cell r="E334">
            <v>253</v>
          </cell>
          <cell r="F334" t="e">
            <v>#N/A</v>
          </cell>
          <cell r="G334">
            <v>210.83333333333334</v>
          </cell>
          <cell r="H334">
            <v>72.737499999999997</v>
          </cell>
        </row>
        <row r="335">
          <cell r="E335" t="str">
            <v/>
          </cell>
          <cell r="F335" t="str">
            <v/>
          </cell>
        </row>
        <row r="336">
          <cell r="B336" t="str">
            <v>EBH08005</v>
          </cell>
          <cell r="C336" t="str">
            <v>Extérieur Bois Hydrodiluable</v>
          </cell>
          <cell r="D336">
            <v>0.5</v>
          </cell>
          <cell r="E336">
            <v>33.6</v>
          </cell>
          <cell r="F336" t="e">
            <v>#N/A</v>
          </cell>
          <cell r="G336">
            <v>28.000000000000004</v>
          </cell>
          <cell r="H336">
            <v>9.66</v>
          </cell>
        </row>
        <row r="337">
          <cell r="B337" t="str">
            <v>EBH08025</v>
          </cell>
          <cell r="C337" t="str">
            <v>Base 08</v>
          </cell>
          <cell r="D337">
            <v>2.5</v>
          </cell>
          <cell r="E337">
            <v>136.5</v>
          </cell>
          <cell r="F337" t="e">
            <v>#N/A</v>
          </cell>
          <cell r="G337">
            <v>113.75</v>
          </cell>
          <cell r="H337">
            <v>39.243749999999999</v>
          </cell>
        </row>
        <row r="338">
          <cell r="B338" t="str">
            <v>EBH08050</v>
          </cell>
          <cell r="D338">
            <v>5</v>
          </cell>
          <cell r="E338">
            <v>253</v>
          </cell>
          <cell r="F338" t="e">
            <v>#N/A</v>
          </cell>
          <cell r="G338">
            <v>210.83333333333334</v>
          </cell>
          <cell r="H338">
            <v>72.737499999999997</v>
          </cell>
        </row>
        <row r="339">
          <cell r="E339" t="str">
            <v/>
          </cell>
          <cell r="F339" t="str">
            <v/>
          </cell>
        </row>
        <row r="340">
          <cell r="B340" t="str">
            <v>EBH04005</v>
          </cell>
          <cell r="C340" t="str">
            <v>Extérieur Bois Hydrodiluable</v>
          </cell>
          <cell r="D340">
            <v>0.5</v>
          </cell>
          <cell r="E340">
            <v>33.6</v>
          </cell>
          <cell r="F340" t="e">
            <v>#N/A</v>
          </cell>
          <cell r="G340">
            <v>28.000000000000004</v>
          </cell>
          <cell r="H340">
            <v>9.66</v>
          </cell>
        </row>
        <row r="341">
          <cell r="B341" t="str">
            <v>EBH04025</v>
          </cell>
          <cell r="C341" t="str">
            <v>Base 04</v>
          </cell>
          <cell r="D341">
            <v>2.5</v>
          </cell>
          <cell r="E341">
            <v>136.5</v>
          </cell>
          <cell r="F341" t="e">
            <v>#N/A</v>
          </cell>
          <cell r="G341">
            <v>113.75</v>
          </cell>
          <cell r="H341">
            <v>39.243749999999999</v>
          </cell>
        </row>
        <row r="342">
          <cell r="B342" t="str">
            <v>EBH04050</v>
          </cell>
          <cell r="D342">
            <v>5</v>
          </cell>
          <cell r="E342">
            <v>253</v>
          </cell>
          <cell r="F342" t="e">
            <v>#N/A</v>
          </cell>
          <cell r="G342">
            <v>210.83333333333334</v>
          </cell>
          <cell r="H342">
            <v>72.737499999999997</v>
          </cell>
        </row>
        <row r="343">
          <cell r="E343" t="str">
            <v/>
          </cell>
          <cell r="F343" t="str">
            <v/>
          </cell>
        </row>
        <row r="344">
          <cell r="B344" t="str">
            <v>EBH01005</v>
          </cell>
          <cell r="C344" t="str">
            <v>Extérieur Bois Hydrodiluable</v>
          </cell>
          <cell r="D344">
            <v>0.5</v>
          </cell>
          <cell r="E344">
            <v>33.6</v>
          </cell>
          <cell r="F344" t="e">
            <v>#N/A</v>
          </cell>
          <cell r="G344">
            <v>28.000000000000004</v>
          </cell>
          <cell r="H344">
            <v>9.66</v>
          </cell>
        </row>
        <row r="345">
          <cell r="B345" t="str">
            <v>EBH01025</v>
          </cell>
          <cell r="C345" t="str">
            <v>Base 01</v>
          </cell>
          <cell r="D345">
            <v>2.5</v>
          </cell>
          <cell r="E345">
            <v>136.5</v>
          </cell>
          <cell r="F345" t="e">
            <v>#N/A</v>
          </cell>
          <cell r="G345">
            <v>113.75</v>
          </cell>
          <cell r="H345">
            <v>39.243749999999999</v>
          </cell>
        </row>
        <row r="346">
          <cell r="B346" t="str">
            <v>EBH01050</v>
          </cell>
          <cell r="D346">
            <v>5</v>
          </cell>
          <cell r="E346">
            <v>253</v>
          </cell>
          <cell r="F346" t="e">
            <v>#N/A</v>
          </cell>
          <cell r="G346">
            <v>210.83333333333334</v>
          </cell>
          <cell r="H346">
            <v>72.737499999999997</v>
          </cell>
        </row>
        <row r="347">
          <cell r="E347" t="str">
            <v/>
          </cell>
          <cell r="F347" t="str">
            <v/>
          </cell>
        </row>
        <row r="348">
          <cell r="B348" t="str">
            <v>LMH09005</v>
          </cell>
          <cell r="C348" t="str">
            <v>LAQUE POUR METAUX HYDRODILUABLE</v>
          </cell>
          <cell r="D348">
            <v>0.5</v>
          </cell>
          <cell r="E348">
            <v>39.896999999999998</v>
          </cell>
          <cell r="F348" t="e">
            <v>#N/A</v>
          </cell>
          <cell r="G348">
            <v>33.247500000000002</v>
          </cell>
          <cell r="H348">
            <v>11.47125</v>
          </cell>
        </row>
        <row r="349">
          <cell r="B349" t="str">
            <v>LMH09025</v>
          </cell>
          <cell r="C349" t="str">
            <v>Base 09</v>
          </cell>
          <cell r="D349">
            <v>2.5</v>
          </cell>
          <cell r="E349">
            <v>165.9992</v>
          </cell>
          <cell r="F349" t="e">
            <v>#N/A</v>
          </cell>
          <cell r="G349">
            <v>138.33266666666668</v>
          </cell>
          <cell r="H349">
            <v>47.725000000000001</v>
          </cell>
        </row>
        <row r="350">
          <cell r="B350" t="str">
            <v>LMH09050</v>
          </cell>
          <cell r="D350">
            <v>5</v>
          </cell>
          <cell r="E350">
            <v>297.50399999999996</v>
          </cell>
          <cell r="F350" t="e">
            <v>#N/A</v>
          </cell>
          <cell r="G350">
            <v>247.92</v>
          </cell>
          <cell r="H350">
            <v>85.53125</v>
          </cell>
        </row>
        <row r="351">
          <cell r="E351" t="str">
            <v/>
          </cell>
          <cell r="F351" t="str">
            <v/>
          </cell>
        </row>
        <row r="352">
          <cell r="B352" t="str">
            <v>LMH08005</v>
          </cell>
          <cell r="C352" t="str">
            <v>Laque pour Métaux Hydrodiluable</v>
          </cell>
          <cell r="D352">
            <v>0.5</v>
          </cell>
          <cell r="E352">
            <v>39.896999999999998</v>
          </cell>
          <cell r="F352" t="e">
            <v>#N/A</v>
          </cell>
          <cell r="G352">
            <v>33.247500000000002</v>
          </cell>
          <cell r="H352">
            <v>11.47125</v>
          </cell>
        </row>
        <row r="353">
          <cell r="B353" t="str">
            <v>LMH08025</v>
          </cell>
          <cell r="C353" t="str">
            <v>Base 08</v>
          </cell>
          <cell r="D353">
            <v>2.5</v>
          </cell>
          <cell r="E353">
            <v>166.79790000000003</v>
          </cell>
          <cell r="F353" t="e">
            <v>#N/A</v>
          </cell>
          <cell r="G353">
            <v>138.99825000000004</v>
          </cell>
          <cell r="H353">
            <v>47.955000000000005</v>
          </cell>
        </row>
        <row r="354">
          <cell r="B354" t="str">
            <v>LMH08050</v>
          </cell>
          <cell r="D354">
            <v>5</v>
          </cell>
          <cell r="E354">
            <v>297.50399999999996</v>
          </cell>
          <cell r="F354" t="e">
            <v>#N/A</v>
          </cell>
          <cell r="G354">
            <v>247.92</v>
          </cell>
          <cell r="H354">
            <v>85.53125</v>
          </cell>
        </row>
        <row r="355">
          <cell r="E355" t="str">
            <v/>
          </cell>
          <cell r="F355" t="str">
            <v/>
          </cell>
        </row>
        <row r="356">
          <cell r="B356" t="str">
            <v>LMH04005</v>
          </cell>
          <cell r="C356" t="str">
            <v>Laque pour Métaux Hydrodiluable</v>
          </cell>
          <cell r="D356">
            <v>0.5</v>
          </cell>
          <cell r="E356">
            <v>39.896999999999998</v>
          </cell>
          <cell r="F356" t="e">
            <v>#N/A</v>
          </cell>
          <cell r="G356">
            <v>33.247500000000002</v>
          </cell>
          <cell r="H356">
            <v>11.47125</v>
          </cell>
        </row>
        <row r="357">
          <cell r="B357" t="str">
            <v>LMH04025</v>
          </cell>
          <cell r="C357" t="str">
            <v>Base 04</v>
          </cell>
          <cell r="D357">
            <v>2.5</v>
          </cell>
          <cell r="E357">
            <v>166.79790000000003</v>
          </cell>
          <cell r="F357" t="e">
            <v>#N/A</v>
          </cell>
          <cell r="G357">
            <v>138.99825000000004</v>
          </cell>
          <cell r="H357">
            <v>47.955000000000005</v>
          </cell>
        </row>
        <row r="358">
          <cell r="B358" t="str">
            <v>LMH04050</v>
          </cell>
          <cell r="D358">
            <v>5</v>
          </cell>
          <cell r="E358">
            <v>297.50399999999996</v>
          </cell>
          <cell r="F358" t="e">
            <v>#N/A</v>
          </cell>
          <cell r="G358">
            <v>247.92</v>
          </cell>
          <cell r="H358">
            <v>85.53125</v>
          </cell>
        </row>
        <row r="359">
          <cell r="E359" t="str">
            <v/>
          </cell>
          <cell r="F359" t="str">
            <v/>
          </cell>
        </row>
        <row r="360">
          <cell r="B360" t="str">
            <v>LMH01005</v>
          </cell>
          <cell r="C360" t="str">
            <v>Laque pour Métaux Hydrodiluable</v>
          </cell>
          <cell r="D360">
            <v>0.5</v>
          </cell>
          <cell r="E360">
            <v>39.896999999999998</v>
          </cell>
          <cell r="F360" t="e">
            <v>#N/A</v>
          </cell>
          <cell r="G360">
            <v>33.247500000000002</v>
          </cell>
          <cell r="H360">
            <v>11.47125</v>
          </cell>
        </row>
        <row r="361">
          <cell r="B361" t="str">
            <v>LMH01025</v>
          </cell>
          <cell r="C361" t="str">
            <v>Base 01</v>
          </cell>
          <cell r="D361">
            <v>2.5</v>
          </cell>
          <cell r="E361">
            <v>166.79790000000003</v>
          </cell>
          <cell r="F361" t="e">
            <v>#N/A</v>
          </cell>
          <cell r="G361">
            <v>138.99825000000004</v>
          </cell>
          <cell r="H361">
            <v>47.955000000000005</v>
          </cell>
        </row>
        <row r="362">
          <cell r="B362" t="str">
            <v>LMH01050</v>
          </cell>
          <cell r="D362">
            <v>5</v>
          </cell>
          <cell r="E362">
            <v>297.50399999999996</v>
          </cell>
          <cell r="F362" t="e">
            <v>#N/A</v>
          </cell>
          <cell r="G362">
            <v>247.92</v>
          </cell>
          <cell r="H362">
            <v>85.53125</v>
          </cell>
        </row>
        <row r="363">
          <cell r="E363" t="str">
            <v/>
          </cell>
          <cell r="F363" t="str">
            <v/>
          </cell>
        </row>
        <row r="364">
          <cell r="B364" t="str">
            <v>MEX10005</v>
          </cell>
          <cell r="C364" t="str">
            <v>MUR EXTERIEUR</v>
          </cell>
          <cell r="D364">
            <v>0.5</v>
          </cell>
          <cell r="E364">
            <v>24.995510299999999</v>
          </cell>
          <cell r="F364" t="e">
            <v>#N/A</v>
          </cell>
          <cell r="G364">
            <v>20.829591916666669</v>
          </cell>
          <cell r="H364">
            <v>7.1875</v>
          </cell>
        </row>
        <row r="365">
          <cell r="B365" t="str">
            <v>MEX10025</v>
          </cell>
          <cell r="C365" t="str">
            <v>Base 10 (Tons Clairs)</v>
          </cell>
          <cell r="D365">
            <v>2.5</v>
          </cell>
          <cell r="E365">
            <v>103.74997500000001</v>
          </cell>
          <cell r="F365" t="e">
            <v>#N/A</v>
          </cell>
          <cell r="G365">
            <v>86.458312500000005</v>
          </cell>
          <cell r="H365">
            <v>29.828125</v>
          </cell>
        </row>
        <row r="366">
          <cell r="B366" t="str">
            <v>MEX10050</v>
          </cell>
          <cell r="C366" t="str">
            <v>arret 5L</v>
          </cell>
          <cell r="D366">
            <v>5</v>
          </cell>
          <cell r="E366">
            <v>184.49805000000001</v>
          </cell>
          <cell r="F366" t="e">
            <v>#N/A</v>
          </cell>
          <cell r="G366">
            <v>153.74837500000001</v>
          </cell>
          <cell r="H366">
            <v>53.043749999999996</v>
          </cell>
        </row>
        <row r="367">
          <cell r="B367" t="str">
            <v>MEX10100</v>
          </cell>
          <cell r="D367">
            <v>10</v>
          </cell>
          <cell r="E367">
            <v>333.9042</v>
          </cell>
          <cell r="F367" t="e">
            <v>#N/A</v>
          </cell>
          <cell r="G367">
            <v>278.25350000000003</v>
          </cell>
          <cell r="H367">
            <v>95.996249999999989</v>
          </cell>
        </row>
        <row r="368">
          <cell r="E368" t="str">
            <v/>
          </cell>
          <cell r="F368" t="str">
            <v/>
          </cell>
        </row>
        <row r="369">
          <cell r="B369" t="str">
            <v>MEX11005</v>
          </cell>
          <cell r="C369" t="str">
            <v>Mur exterieur</v>
          </cell>
          <cell r="D369">
            <v>0.5</v>
          </cell>
          <cell r="E369">
            <v>26.904239999999994</v>
          </cell>
          <cell r="F369" t="e">
            <v>#N/A</v>
          </cell>
          <cell r="G369">
            <v>22.420199999999998</v>
          </cell>
          <cell r="H369">
            <v>7.7337499999999997</v>
          </cell>
        </row>
        <row r="370">
          <cell r="B370" t="str">
            <v>MEX11025</v>
          </cell>
          <cell r="C370" t="str">
            <v>Base 11 (Tons Soutenus)</v>
          </cell>
          <cell r="D370">
            <v>2.5</v>
          </cell>
          <cell r="E370">
            <v>112.3027</v>
          </cell>
          <cell r="F370" t="e">
            <v>#N/A</v>
          </cell>
          <cell r="G370">
            <v>93.585583333333332</v>
          </cell>
          <cell r="H370">
            <v>32.286249999999995</v>
          </cell>
        </row>
        <row r="371">
          <cell r="B371" t="str">
            <v>MEX11050</v>
          </cell>
          <cell r="C371" t="str">
            <v>arret 5L</v>
          </cell>
          <cell r="D371">
            <v>5</v>
          </cell>
          <cell r="E371">
            <v>195.49620000000002</v>
          </cell>
          <cell r="F371" t="e">
            <v>#N/A</v>
          </cell>
          <cell r="G371">
            <v>162.91350000000003</v>
          </cell>
          <cell r="H371">
            <v>56.206250000000004</v>
          </cell>
        </row>
        <row r="372">
          <cell r="B372" t="str">
            <v>MEX11100</v>
          </cell>
          <cell r="D372">
            <v>10</v>
          </cell>
          <cell r="E372">
            <v>356.09600000000006</v>
          </cell>
          <cell r="F372" t="e">
            <v>#N/A</v>
          </cell>
          <cell r="G372">
            <v>296.74666666666673</v>
          </cell>
          <cell r="H372">
            <v>102.37875000000001</v>
          </cell>
        </row>
        <row r="373">
          <cell r="E373" t="str">
            <v/>
          </cell>
          <cell r="F373" t="str">
            <v/>
          </cell>
        </row>
        <row r="374">
          <cell r="B374" t="str">
            <v>CHABL010</v>
          </cell>
          <cell r="C374" t="str">
            <v>PEINTURE A LA CHAUX</v>
          </cell>
          <cell r="D374">
            <v>1</v>
          </cell>
          <cell r="E374">
            <v>39</v>
          </cell>
          <cell r="F374" t="e">
            <v>#N/A</v>
          </cell>
          <cell r="G374">
            <v>32.5</v>
          </cell>
          <cell r="H374">
            <v>11.212499999999999</v>
          </cell>
        </row>
        <row r="375">
          <cell r="B375" t="str">
            <v>CHABL030</v>
          </cell>
          <cell r="D375">
            <v>3</v>
          </cell>
          <cell r="E375">
            <v>96.903400000000005</v>
          </cell>
          <cell r="F375" t="e">
            <v>#N/A</v>
          </cell>
          <cell r="G375">
            <v>80.752833333333342</v>
          </cell>
          <cell r="H375">
            <v>27.858750000000004</v>
          </cell>
        </row>
        <row r="376">
          <cell r="B376" t="str">
            <v>CHABL100</v>
          </cell>
          <cell r="D376">
            <v>10</v>
          </cell>
          <cell r="E376">
            <v>283.50440000000003</v>
          </cell>
          <cell r="F376" t="e">
            <v>#N/A</v>
          </cell>
          <cell r="G376">
            <v>236.2536666666667</v>
          </cell>
          <cell r="H376">
            <v>81.506249999999994</v>
          </cell>
        </row>
        <row r="377">
          <cell r="E377" t="str">
            <v/>
          </cell>
          <cell r="F377" t="str">
            <v/>
          </cell>
        </row>
        <row r="378">
          <cell r="B378" t="str">
            <v>ECF030</v>
          </cell>
          <cell r="C378" t="str">
            <v>ENDUIT CHAUX FINE</v>
          </cell>
          <cell r="D378">
            <v>3</v>
          </cell>
          <cell r="E378">
            <v>76.99860000000001</v>
          </cell>
          <cell r="F378" t="e">
            <v>#N/A</v>
          </cell>
          <cell r="G378">
            <v>64.165500000000009</v>
          </cell>
          <cell r="H378">
            <v>22.137499999999996</v>
          </cell>
        </row>
        <row r="379">
          <cell r="B379" t="str">
            <v>ECF100</v>
          </cell>
          <cell r="D379">
            <v>10</v>
          </cell>
          <cell r="E379">
            <v>212.89785000000001</v>
          </cell>
          <cell r="F379" t="e">
            <v>#N/A</v>
          </cell>
          <cell r="G379">
            <v>177.41487500000002</v>
          </cell>
          <cell r="H379">
            <v>59.6</v>
          </cell>
        </row>
        <row r="380">
          <cell r="E380" t="str">
            <v/>
          </cell>
          <cell r="F380" t="str">
            <v/>
          </cell>
        </row>
        <row r="381">
          <cell r="B381" t="str">
            <v>ERO030</v>
          </cell>
          <cell r="C381" t="str">
            <v>ENDUIT ROMAIN</v>
          </cell>
          <cell r="D381">
            <v>3</v>
          </cell>
          <cell r="E381">
            <v>71.799210000000002</v>
          </cell>
          <cell r="F381" t="e">
            <v>#N/A</v>
          </cell>
          <cell r="G381">
            <v>59.832675000000002</v>
          </cell>
          <cell r="H381">
            <v>20.642499999999998</v>
          </cell>
        </row>
        <row r="382">
          <cell r="B382" t="str">
            <v>ERO100</v>
          </cell>
          <cell r="D382">
            <v>10</v>
          </cell>
          <cell r="E382">
            <v>193.49628000000001</v>
          </cell>
          <cell r="F382" t="e">
            <v>#N/A</v>
          </cell>
          <cell r="G382">
            <v>161.24690000000001</v>
          </cell>
          <cell r="H382">
            <v>55.631249999999994</v>
          </cell>
        </row>
        <row r="383">
          <cell r="E383" t="str">
            <v/>
          </cell>
          <cell r="F383" t="str">
            <v/>
          </cell>
        </row>
        <row r="384">
          <cell r="B384" t="str">
            <v>PME005</v>
          </cell>
          <cell r="C384" t="str">
            <v>PEINTURE METALLISÉE</v>
          </cell>
          <cell r="D384">
            <v>0.5</v>
          </cell>
          <cell r="E384">
            <v>42.400550000000003</v>
          </cell>
          <cell r="F384" t="e">
            <v>#N/A</v>
          </cell>
          <cell r="G384">
            <v>35.33379166666667</v>
          </cell>
          <cell r="H384">
            <v>12.19</v>
          </cell>
        </row>
        <row r="385">
          <cell r="B385" t="str">
            <v>PME025</v>
          </cell>
          <cell r="D385">
            <v>2.5</v>
          </cell>
          <cell r="E385">
            <v>182.80375000000001</v>
          </cell>
          <cell r="F385" t="e">
            <v>#N/A</v>
          </cell>
          <cell r="G385">
            <v>152.33645833333335</v>
          </cell>
          <cell r="H385">
            <v>52.555</v>
          </cell>
        </row>
        <row r="386">
          <cell r="E386" t="str">
            <v/>
          </cell>
          <cell r="F386" t="str">
            <v/>
          </cell>
        </row>
        <row r="387">
          <cell r="B387" t="str">
            <v>VMM005</v>
          </cell>
          <cell r="C387" t="str">
            <v>VELATURE MURS ET MEUBLES</v>
          </cell>
          <cell r="D387">
            <v>0.5</v>
          </cell>
          <cell r="E387">
            <v>32.9</v>
          </cell>
          <cell r="F387" t="e">
            <v>#N/A</v>
          </cell>
          <cell r="G387">
            <v>27.416666666666668</v>
          </cell>
          <cell r="H387">
            <v>9.4587500000000002</v>
          </cell>
        </row>
        <row r="388">
          <cell r="B388" t="str">
            <v>VMM010</v>
          </cell>
          <cell r="D388">
            <v>1</v>
          </cell>
          <cell r="E388">
            <v>50</v>
          </cell>
          <cell r="F388" t="e">
            <v>#N/A</v>
          </cell>
          <cell r="G388">
            <v>41.666666666666671</v>
          </cell>
          <cell r="H388">
            <v>14.375</v>
          </cell>
        </row>
        <row r="389">
          <cell r="E389" t="str">
            <v/>
          </cell>
          <cell r="F389" t="str">
            <v/>
          </cell>
        </row>
        <row r="390">
          <cell r="B390" t="str">
            <v>RETARDATEUR005</v>
          </cell>
          <cell r="C390" t="str">
            <v>RETARDATEUR</v>
          </cell>
          <cell r="D390">
            <v>0.5</v>
          </cell>
          <cell r="E390">
            <v>21.904199999999999</v>
          </cell>
          <cell r="F390" t="e">
            <v>#N/A</v>
          </cell>
          <cell r="G390">
            <v>18.253499999999999</v>
          </cell>
          <cell r="H390">
            <v>6.2962499999999997</v>
          </cell>
        </row>
        <row r="391">
          <cell r="B391" t="str">
            <v>RETARDATEUR010</v>
          </cell>
          <cell r="D391">
            <v>1</v>
          </cell>
          <cell r="E391">
            <v>28.001294999999999</v>
          </cell>
          <cell r="F391" t="e">
            <v>#N/A</v>
          </cell>
          <cell r="G391">
            <v>23.334412499999999</v>
          </cell>
          <cell r="H391">
            <v>8.0500000000000007</v>
          </cell>
        </row>
        <row r="392">
          <cell r="E392" t="str">
            <v/>
          </cell>
          <cell r="F392" t="str">
            <v/>
          </cell>
        </row>
        <row r="393">
          <cell r="B393" t="str">
            <v>CIRPATMEU200</v>
          </cell>
          <cell r="C393" t="str">
            <v>CIRE MEUBLE</v>
          </cell>
          <cell r="D393">
            <v>200</v>
          </cell>
          <cell r="E393">
            <v>19.504559200000003</v>
          </cell>
          <cell r="F393" t="e">
            <v>#N/A</v>
          </cell>
          <cell r="G393">
            <v>16.253799333333337</v>
          </cell>
          <cell r="H393">
            <v>5.6062499999999993</v>
          </cell>
        </row>
        <row r="394">
          <cell r="F394" t="str">
            <v/>
          </cell>
        </row>
        <row r="395">
          <cell r="B395" t="str">
            <v>ADDCHATIR150</v>
          </cell>
          <cell r="C395" t="str">
            <v>ADDITIF CHAUX TIRÉE</v>
          </cell>
          <cell r="D395" t="str">
            <v>150ml</v>
          </cell>
          <cell r="E395">
            <v>15.3</v>
          </cell>
          <cell r="F395" t="e">
            <v>#N/A</v>
          </cell>
          <cell r="G395">
            <v>12.750000000000002</v>
          </cell>
        </row>
        <row r="396">
          <cell r="E396" t="str">
            <v/>
          </cell>
          <cell r="F396" t="str">
            <v/>
          </cell>
        </row>
        <row r="397">
          <cell r="B397" t="str">
            <v>VITPARPEI005</v>
          </cell>
          <cell r="C397" t="str">
            <v>VITRIFICATEUR POUR PAQUET</v>
          </cell>
          <cell r="D397">
            <v>0.5</v>
          </cell>
          <cell r="E397">
            <v>42.296872800000003</v>
          </cell>
          <cell r="F397" t="e">
            <v>#N/A</v>
          </cell>
          <cell r="G397">
            <v>35.247394000000007</v>
          </cell>
          <cell r="H397">
            <v>12.161249999999999</v>
          </cell>
        </row>
        <row r="398">
          <cell r="B398" t="str">
            <v>VITPARPEI010</v>
          </cell>
          <cell r="D398">
            <v>1</v>
          </cell>
          <cell r="E398">
            <v>75.399149699999995</v>
          </cell>
          <cell r="F398" t="e">
            <v>#N/A</v>
          </cell>
          <cell r="G398">
            <v>62.832624750000001</v>
          </cell>
          <cell r="H398">
            <v>21.677500000000002</v>
          </cell>
        </row>
        <row r="399">
          <cell r="B399" t="str">
            <v>VITPARPEI025</v>
          </cell>
          <cell r="D399">
            <v>2.5</v>
          </cell>
          <cell r="E399">
            <v>172.89847499999999</v>
          </cell>
          <cell r="F399" t="e">
            <v>#N/A</v>
          </cell>
          <cell r="G399">
            <v>144.08206250000001</v>
          </cell>
          <cell r="H399">
            <v>49.708750000000002</v>
          </cell>
        </row>
        <row r="400">
          <cell r="E400" t="str">
            <v/>
          </cell>
          <cell r="F400" t="str">
            <v/>
          </cell>
        </row>
        <row r="401">
          <cell r="B401" t="str">
            <v>CIRHYDINC010</v>
          </cell>
          <cell r="C401" t="str">
            <v>CIRE HYDRODILUABLE</v>
          </cell>
          <cell r="D401">
            <v>1</v>
          </cell>
          <cell r="E401">
            <v>56.802860000000003</v>
          </cell>
          <cell r="F401" t="e">
            <v>#N/A</v>
          </cell>
          <cell r="G401">
            <v>47.33571666666667</v>
          </cell>
          <cell r="H401">
            <v>16.329999999999998</v>
          </cell>
        </row>
        <row r="402">
          <cell r="B402" t="str">
            <v>CIRHYDINC025</v>
          </cell>
          <cell r="D402">
            <v>2.5</v>
          </cell>
          <cell r="E402">
            <v>134.79864000000001</v>
          </cell>
          <cell r="F402" t="e">
            <v>#N/A</v>
          </cell>
          <cell r="G402">
            <v>112.33220000000001</v>
          </cell>
          <cell r="H402">
            <v>38.755000000000003</v>
          </cell>
        </row>
        <row r="403">
          <cell r="E403" t="str">
            <v/>
          </cell>
          <cell r="F403" t="str">
            <v/>
          </cell>
        </row>
        <row r="404">
          <cell r="B404" t="str">
            <v>CIRINC010</v>
          </cell>
          <cell r="C404" t="str">
            <v>CIRE MURALE</v>
          </cell>
          <cell r="D404">
            <v>1</v>
          </cell>
          <cell r="E404">
            <v>53.957999999999998</v>
          </cell>
          <cell r="F404" t="e">
            <v>#N/A</v>
          </cell>
          <cell r="G404">
            <v>44.965000000000003</v>
          </cell>
          <cell r="H404">
            <v>15.513499999999999</v>
          </cell>
        </row>
        <row r="405">
          <cell r="B405" t="str">
            <v>CIRINC025</v>
          </cell>
          <cell r="D405">
            <v>2.5</v>
          </cell>
          <cell r="E405">
            <v>107.304</v>
          </cell>
          <cell r="F405" t="e">
            <v>#N/A</v>
          </cell>
          <cell r="G405">
            <v>89.42</v>
          </cell>
          <cell r="H405">
            <v>30.848749999999999</v>
          </cell>
        </row>
        <row r="406">
          <cell r="E406" t="str">
            <v/>
          </cell>
          <cell r="F406" t="str">
            <v/>
          </cell>
        </row>
        <row r="407">
          <cell r="B407" t="str">
            <v>PROEPO005</v>
          </cell>
          <cell r="C407" t="str">
            <v>PROTECTION EPOXY BI-COMPOSANT</v>
          </cell>
          <cell r="D407">
            <v>0.5</v>
          </cell>
          <cell r="E407">
            <v>63.5</v>
          </cell>
          <cell r="F407" t="e">
            <v>#N/A</v>
          </cell>
          <cell r="G407">
            <v>52.916666666666671</v>
          </cell>
          <cell r="H407">
            <v>18.256250000000001</v>
          </cell>
        </row>
        <row r="408">
          <cell r="E408" t="str">
            <v/>
          </cell>
          <cell r="F408" t="str">
            <v/>
          </cell>
        </row>
        <row r="409">
          <cell r="B409" t="str">
            <v>FIXCHA010</v>
          </cell>
          <cell r="C409" t="str">
            <v>FIXATIF CHAUX</v>
          </cell>
          <cell r="D409">
            <v>1</v>
          </cell>
          <cell r="E409">
            <v>59.999520000000004</v>
          </cell>
          <cell r="F409" t="e">
            <v>#N/A</v>
          </cell>
          <cell r="G409">
            <v>49.999600000000008</v>
          </cell>
          <cell r="H409">
            <v>17.25</v>
          </cell>
        </row>
        <row r="410">
          <cell r="B410" t="str">
            <v>FIXCHA025</v>
          </cell>
          <cell r="C410" t="str">
            <v>Solvant</v>
          </cell>
          <cell r="D410">
            <v>2.5</v>
          </cell>
          <cell r="E410">
            <v>131.79757499999999</v>
          </cell>
          <cell r="F410" t="e">
            <v>#N/A</v>
          </cell>
          <cell r="G410">
            <v>109.8313125</v>
          </cell>
          <cell r="H410">
            <v>37.892499999999998</v>
          </cell>
        </row>
        <row r="411">
          <cell r="B411" t="str">
            <v>FIXCHA050</v>
          </cell>
          <cell r="D411">
            <v>5</v>
          </cell>
          <cell r="E411">
            <v>243.20042250000006</v>
          </cell>
          <cell r="F411" t="e">
            <v>#N/A</v>
          </cell>
          <cell r="G411">
            <v>202.66701875000007</v>
          </cell>
          <cell r="H411">
            <v>69.919999999999987</v>
          </cell>
        </row>
        <row r="412">
          <cell r="E412" t="str">
            <v/>
          </cell>
          <cell r="F412" t="str">
            <v/>
          </cell>
        </row>
        <row r="413">
          <cell r="B413" t="str">
            <v>PROCHA010</v>
          </cell>
          <cell r="C413" t="str">
            <v>PROTECTION CHAUX</v>
          </cell>
          <cell r="D413" t="str">
            <v>1 l</v>
          </cell>
          <cell r="E413">
            <v>56.8</v>
          </cell>
          <cell r="F413" t="e">
            <v>#N/A</v>
          </cell>
          <cell r="G413">
            <v>47.333333333333336</v>
          </cell>
        </row>
        <row r="414">
          <cell r="B414" t="str">
            <v>PROCHA025</v>
          </cell>
          <cell r="C414" t="str">
            <v>Aqueux</v>
          </cell>
          <cell r="D414" t="str">
            <v>2,5 l</v>
          </cell>
          <cell r="E414">
            <v>124.9</v>
          </cell>
          <cell r="F414" t="e">
            <v>#N/A</v>
          </cell>
          <cell r="G414">
            <v>104.08333333333334</v>
          </cell>
        </row>
        <row r="415">
          <cell r="B415" t="str">
            <v>PROCHA050</v>
          </cell>
          <cell r="D415" t="str">
            <v>5 l</v>
          </cell>
          <cell r="E415">
            <v>228</v>
          </cell>
          <cell r="F415" t="e">
            <v>#N/A</v>
          </cell>
          <cell r="G415">
            <v>190</v>
          </cell>
        </row>
        <row r="416">
          <cell r="E416" t="str">
            <v/>
          </cell>
          <cell r="F416" t="str">
            <v/>
          </cell>
        </row>
        <row r="417">
          <cell r="B417" t="str">
            <v>YKSC010</v>
          </cell>
          <cell r="C417" t="str">
            <v>SC YVES KLEIN</v>
          </cell>
          <cell r="D417">
            <v>1</v>
          </cell>
          <cell r="E417">
            <v>38</v>
          </cell>
          <cell r="F417" t="e">
            <v>#N/A</v>
          </cell>
          <cell r="G417">
            <v>31.666666666666668</v>
          </cell>
          <cell r="H417">
            <v>10.924999999999999</v>
          </cell>
        </row>
        <row r="418">
          <cell r="B418" t="str">
            <v>YKSC025</v>
          </cell>
          <cell r="D418">
            <v>2.5</v>
          </cell>
          <cell r="E418">
            <v>89</v>
          </cell>
          <cell r="F418" t="e">
            <v>#N/A</v>
          </cell>
          <cell r="G418">
            <v>74.166666666666671</v>
          </cell>
          <cell r="H418">
            <v>25.587499999999999</v>
          </cell>
        </row>
        <row r="419">
          <cell r="B419" t="str">
            <v>YKSC001</v>
          </cell>
          <cell r="D419" t="str">
            <v>100ml</v>
          </cell>
          <cell r="E419">
            <v>6.1006000000000009</v>
          </cell>
          <cell r="F419" t="e">
            <v>#N/A</v>
          </cell>
          <cell r="G419">
            <v>5.0838333333333345</v>
          </cell>
          <cell r="H419">
            <v>1.7537499999999997</v>
          </cell>
        </row>
        <row r="420">
          <cell r="E420" t="str">
            <v/>
          </cell>
          <cell r="F420" t="str">
            <v/>
          </cell>
        </row>
        <row r="421">
          <cell r="B421" t="str">
            <v>YKMATPRO010</v>
          </cell>
          <cell r="C421" t="str">
            <v>MAT PROFOND YVES KLEIN</v>
          </cell>
          <cell r="D421">
            <v>1</v>
          </cell>
          <cell r="E421">
            <v>62.201700000000002</v>
          </cell>
          <cell r="F421" t="e">
            <v>#N/A</v>
          </cell>
          <cell r="G421">
            <v>51.834750000000007</v>
          </cell>
          <cell r="H421">
            <v>17.8825</v>
          </cell>
        </row>
        <row r="422">
          <cell r="B422" t="str">
            <v>YKMATPRO025</v>
          </cell>
          <cell r="D422">
            <v>2.5</v>
          </cell>
          <cell r="E422">
            <v>148.89819000000003</v>
          </cell>
          <cell r="F422" t="e">
            <v>#N/A</v>
          </cell>
          <cell r="G422">
            <v>124.08182500000002</v>
          </cell>
          <cell r="H422">
            <v>42.808750000000003</v>
          </cell>
        </row>
        <row r="423">
          <cell r="B423" t="str">
            <v>YKMATPRO001</v>
          </cell>
          <cell r="D423" t="str">
            <v>100ml</v>
          </cell>
          <cell r="E423">
            <v>6.1</v>
          </cell>
          <cell r="F423" t="e">
            <v>#N/A</v>
          </cell>
          <cell r="G423">
            <v>5.083333333333333</v>
          </cell>
          <cell r="H423">
            <v>1.7537499999999997</v>
          </cell>
        </row>
        <row r="424">
          <cell r="E424" t="str">
            <v/>
          </cell>
          <cell r="F424" t="str">
            <v/>
          </cell>
        </row>
        <row r="425">
          <cell r="B425" t="str">
            <v>YKMATVEL010</v>
          </cell>
          <cell r="C425" t="str">
            <v>MAT VELOUTE YVES KLEIN</v>
          </cell>
          <cell r="D425">
            <v>1</v>
          </cell>
          <cell r="E425">
            <v>62.195600000000006</v>
          </cell>
          <cell r="F425" t="e">
            <v>#N/A</v>
          </cell>
          <cell r="G425">
            <v>51.829666666666675</v>
          </cell>
          <cell r="H425">
            <v>17.8825</v>
          </cell>
        </row>
        <row r="426">
          <cell r="B426" t="str">
            <v>YKMATVEL025</v>
          </cell>
          <cell r="D426">
            <v>2.5</v>
          </cell>
          <cell r="E426">
            <v>148.89819000000003</v>
          </cell>
          <cell r="F426" t="e">
            <v>#N/A</v>
          </cell>
          <cell r="G426">
            <v>124.08182500000002</v>
          </cell>
          <cell r="H426">
            <v>42.808750000000003</v>
          </cell>
        </row>
        <row r="427">
          <cell r="F427" t="str">
            <v/>
          </cell>
        </row>
        <row r="428">
          <cell r="B428" t="str">
            <v>YKCOF001X2</v>
          </cell>
          <cell r="C428" t="str">
            <v>KIT PETITS POTS KLEIN</v>
          </cell>
          <cell r="E428">
            <v>23.1</v>
          </cell>
          <cell r="F428" t="e">
            <v>#N/A</v>
          </cell>
          <cell r="G428">
            <v>19.250000000000004</v>
          </cell>
        </row>
        <row r="429">
          <cell r="E429" t="str">
            <v/>
          </cell>
          <cell r="F429" t="str">
            <v/>
          </cell>
        </row>
        <row r="430">
          <cell r="B430" t="str">
            <v>COLRES025</v>
          </cell>
          <cell r="C430" t="str">
            <v>COLLE PAPIER PEINT</v>
          </cell>
          <cell r="D430">
            <v>2.5</v>
          </cell>
          <cell r="E430">
            <v>28.495449999999998</v>
          </cell>
          <cell r="F430" t="e">
            <v>#N/A</v>
          </cell>
          <cell r="G430">
            <v>23.746208333333332</v>
          </cell>
          <cell r="H430">
            <v>8.1937499999999996</v>
          </cell>
        </row>
        <row r="431">
          <cell r="B431" t="str">
            <v>COLRES050</v>
          </cell>
          <cell r="D431">
            <v>5</v>
          </cell>
          <cell r="E431">
            <v>49.896000000000001</v>
          </cell>
          <cell r="F431" t="e">
            <v>#N/A</v>
          </cell>
          <cell r="G431">
            <v>41.580000000000005</v>
          </cell>
          <cell r="H431">
            <v>14.34625</v>
          </cell>
        </row>
        <row r="432">
          <cell r="E432" t="str">
            <v/>
          </cell>
          <cell r="F432" t="str">
            <v/>
          </cell>
        </row>
        <row r="433">
          <cell r="B433" t="str">
            <v>IMPSOL010</v>
          </cell>
          <cell r="C433" t="str">
            <v>IMPRESSION SOLVANTEE</v>
          </cell>
          <cell r="D433">
            <v>1</v>
          </cell>
          <cell r="E433">
            <v>39.401759999999996</v>
          </cell>
          <cell r="F433" t="e">
            <v>#N/A</v>
          </cell>
          <cell r="G433">
            <v>32.834800000000001</v>
          </cell>
          <cell r="H433">
            <v>11.327500000000001</v>
          </cell>
        </row>
        <row r="434">
          <cell r="B434" t="str">
            <v>IMPSOL025</v>
          </cell>
          <cell r="D434">
            <v>2.5</v>
          </cell>
          <cell r="E434">
            <v>86.903600000000012</v>
          </cell>
          <cell r="F434" t="e">
            <v>#N/A</v>
          </cell>
          <cell r="G434">
            <v>72.419666666666686</v>
          </cell>
          <cell r="H434">
            <v>24.983750000000001</v>
          </cell>
        </row>
        <row r="435">
          <cell r="B435" t="str">
            <v>IMPSOL120</v>
          </cell>
          <cell r="D435">
            <v>12</v>
          </cell>
          <cell r="E435">
            <v>330.00404999999995</v>
          </cell>
          <cell r="F435" t="e">
            <v>#N/A</v>
          </cell>
          <cell r="G435">
            <v>275.00337499999995</v>
          </cell>
          <cell r="H435">
            <v>94.874999999999986</v>
          </cell>
        </row>
        <row r="437">
          <cell r="B437" t="str">
            <v>MST025</v>
          </cell>
          <cell r="C437" t="str">
            <v>MAT SANS TENSION</v>
          </cell>
          <cell r="D437">
            <v>2.5</v>
          </cell>
          <cell r="E437">
            <v>92.6</v>
          </cell>
          <cell r="F437" t="e">
            <v>#N/A</v>
          </cell>
          <cell r="G437">
            <v>77.166666666666671</v>
          </cell>
          <cell r="H437">
            <v>26.622499999999999</v>
          </cell>
        </row>
        <row r="438">
          <cell r="B438" t="str">
            <v>MST050</v>
          </cell>
          <cell r="C438" t="str">
            <v>spécial plafonds</v>
          </cell>
          <cell r="D438">
            <v>5</v>
          </cell>
          <cell r="E438">
            <v>149.49969999999999</v>
          </cell>
          <cell r="F438" t="e">
            <v>#N/A</v>
          </cell>
          <cell r="G438">
            <v>124.58308333333333</v>
          </cell>
          <cell r="H438">
            <v>42.981250000000003</v>
          </cell>
        </row>
        <row r="439">
          <cell r="B439" t="str">
            <v>MST120</v>
          </cell>
          <cell r="D439">
            <v>12</v>
          </cell>
          <cell r="E439">
            <v>320.90172000000001</v>
          </cell>
          <cell r="F439" t="e">
            <v>#N/A</v>
          </cell>
          <cell r="G439">
            <v>267.41810000000004</v>
          </cell>
          <cell r="H439">
            <v>92.258750000000006</v>
          </cell>
        </row>
        <row r="440">
          <cell r="E440" t="str">
            <v/>
          </cell>
          <cell r="F440" t="str">
            <v/>
          </cell>
        </row>
        <row r="441">
          <cell r="B441" t="str">
            <v>SSO09010</v>
          </cell>
          <cell r="C441" t="str">
            <v>SATINE SOLVANTE</v>
          </cell>
          <cell r="D441">
            <v>1</v>
          </cell>
          <cell r="E441">
            <v>49.6</v>
          </cell>
          <cell r="F441" t="e">
            <v>#N/A</v>
          </cell>
          <cell r="G441">
            <v>41.333333333333336</v>
          </cell>
          <cell r="H441">
            <v>14.37</v>
          </cell>
        </row>
        <row r="442">
          <cell r="B442" t="str">
            <v>SSO09025</v>
          </cell>
          <cell r="C442" t="str">
            <v>Base 09</v>
          </cell>
          <cell r="D442">
            <v>2.5</v>
          </cell>
          <cell r="E442">
            <v>114</v>
          </cell>
          <cell r="F442" t="e">
            <v>#N/A</v>
          </cell>
          <cell r="G442">
            <v>95</v>
          </cell>
          <cell r="H442">
            <v>33.049999999999997</v>
          </cell>
        </row>
        <row r="443">
          <cell r="B443" t="str">
            <v>SSO09050</v>
          </cell>
          <cell r="C443" t="str">
            <v>arret produit</v>
          </cell>
          <cell r="D443">
            <v>5</v>
          </cell>
          <cell r="E443">
            <v>212</v>
          </cell>
          <cell r="F443" t="e">
            <v>#N/A</v>
          </cell>
          <cell r="G443">
            <v>176.66666666666669</v>
          </cell>
          <cell r="H443">
            <v>61.5</v>
          </cell>
        </row>
        <row r="444">
          <cell r="E444" t="str">
            <v/>
          </cell>
          <cell r="F444" t="str">
            <v/>
          </cell>
        </row>
        <row r="445">
          <cell r="B445" t="str">
            <v>SSO08010</v>
          </cell>
          <cell r="C445" t="str">
            <v>Satiné solvanté</v>
          </cell>
          <cell r="D445">
            <v>1</v>
          </cell>
          <cell r="E445">
            <v>49.6</v>
          </cell>
          <cell r="F445" t="e">
            <v>#N/A</v>
          </cell>
          <cell r="G445">
            <v>41.333333333333336</v>
          </cell>
          <cell r="H445">
            <v>14.28</v>
          </cell>
        </row>
        <row r="446">
          <cell r="B446" t="str">
            <v>SSO08025</v>
          </cell>
          <cell r="C446" t="str">
            <v>Base 08</v>
          </cell>
          <cell r="D446">
            <v>2.5</v>
          </cell>
          <cell r="E446">
            <v>114</v>
          </cell>
          <cell r="F446" t="e">
            <v>#N/A</v>
          </cell>
          <cell r="G446">
            <v>95</v>
          </cell>
          <cell r="H446">
            <v>32.824999999999996</v>
          </cell>
        </row>
        <row r="447">
          <cell r="B447" t="str">
            <v>SSO08050</v>
          </cell>
          <cell r="C447" t="str">
            <v>arret produit</v>
          </cell>
          <cell r="D447">
            <v>5</v>
          </cell>
          <cell r="E447">
            <v>212</v>
          </cell>
          <cell r="F447" t="e">
            <v>#N/A</v>
          </cell>
          <cell r="G447">
            <v>176.66666666666669</v>
          </cell>
          <cell r="H447">
            <v>61.050000000000004</v>
          </cell>
        </row>
        <row r="448">
          <cell r="E448" t="str">
            <v/>
          </cell>
          <cell r="F448" t="str">
            <v/>
          </cell>
        </row>
        <row r="449">
          <cell r="B449" t="str">
            <v>SSO04010</v>
          </cell>
          <cell r="C449" t="str">
            <v>Satiné solvanté</v>
          </cell>
          <cell r="D449">
            <v>1</v>
          </cell>
          <cell r="E449">
            <v>49.6</v>
          </cell>
          <cell r="F449" t="e">
            <v>#N/A</v>
          </cell>
          <cell r="G449">
            <v>41.333333333333336</v>
          </cell>
          <cell r="H449">
            <v>14.299999999999999</v>
          </cell>
        </row>
        <row r="450">
          <cell r="B450" t="str">
            <v>SSO04025</v>
          </cell>
          <cell r="C450" t="str">
            <v>Base 04</v>
          </cell>
          <cell r="D450">
            <v>2.5</v>
          </cell>
          <cell r="E450">
            <v>114</v>
          </cell>
          <cell r="F450" t="e">
            <v>#N/A</v>
          </cell>
          <cell r="G450">
            <v>95</v>
          </cell>
          <cell r="H450">
            <v>32.875</v>
          </cell>
        </row>
        <row r="451">
          <cell r="B451" t="str">
            <v>SSO04050</v>
          </cell>
          <cell r="C451" t="str">
            <v>arret produit</v>
          </cell>
          <cell r="D451">
            <v>5</v>
          </cell>
          <cell r="E451">
            <v>212</v>
          </cell>
          <cell r="F451" t="e">
            <v>#N/A</v>
          </cell>
          <cell r="G451">
            <v>176.66666666666669</v>
          </cell>
          <cell r="H451">
            <v>61.150000000000006</v>
          </cell>
        </row>
        <row r="452">
          <cell r="E452" t="str">
            <v/>
          </cell>
          <cell r="F452" t="str">
            <v/>
          </cell>
        </row>
        <row r="453">
          <cell r="B453" t="str">
            <v>SSO01010</v>
          </cell>
          <cell r="C453" t="str">
            <v>Satiné solvanté</v>
          </cell>
          <cell r="D453">
            <v>1</v>
          </cell>
          <cell r="E453">
            <v>49.6</v>
          </cell>
          <cell r="F453" t="e">
            <v>#N/A</v>
          </cell>
          <cell r="G453">
            <v>41.333333333333336</v>
          </cell>
          <cell r="H453">
            <v>14.260000000000002</v>
          </cell>
        </row>
        <row r="454">
          <cell r="B454" t="str">
            <v>SSO01025</v>
          </cell>
          <cell r="C454" t="str">
            <v>Base 01</v>
          </cell>
          <cell r="D454">
            <v>2.5</v>
          </cell>
          <cell r="E454">
            <v>114</v>
          </cell>
          <cell r="F454" t="e">
            <v>#N/A</v>
          </cell>
          <cell r="G454">
            <v>95</v>
          </cell>
          <cell r="H454">
            <v>32.774999999999999</v>
          </cell>
        </row>
        <row r="455">
          <cell r="B455" t="str">
            <v>SSO01050</v>
          </cell>
          <cell r="C455" t="str">
            <v>arret produit</v>
          </cell>
          <cell r="D455">
            <v>5</v>
          </cell>
          <cell r="E455">
            <v>212</v>
          </cell>
          <cell r="F455" t="e">
            <v>#N/A</v>
          </cell>
          <cell r="G455">
            <v>176.66666666666669</v>
          </cell>
          <cell r="H455">
            <v>60.95</v>
          </cell>
        </row>
        <row r="456">
          <cell r="E456" t="str">
            <v/>
          </cell>
          <cell r="F456" t="str">
            <v/>
          </cell>
        </row>
        <row r="457">
          <cell r="B457" t="str">
            <v>SSO12010</v>
          </cell>
          <cell r="C457" t="str">
            <v>Satiné solvanté</v>
          </cell>
          <cell r="D457">
            <v>1</v>
          </cell>
          <cell r="E457">
            <v>49.6</v>
          </cell>
          <cell r="F457" t="e">
            <v>#N/A</v>
          </cell>
          <cell r="G457">
            <v>41.333333333333336</v>
          </cell>
          <cell r="H457">
            <v>14.510000000000002</v>
          </cell>
        </row>
        <row r="458">
          <cell r="B458" t="str">
            <v>SSO12025</v>
          </cell>
          <cell r="C458" t="str">
            <v>Base 12</v>
          </cell>
          <cell r="D458">
            <v>2.5</v>
          </cell>
          <cell r="E458">
            <v>114</v>
          </cell>
          <cell r="F458" t="e">
            <v>#N/A</v>
          </cell>
          <cell r="G458">
            <v>95</v>
          </cell>
          <cell r="H458">
            <v>33.4</v>
          </cell>
        </row>
        <row r="459">
          <cell r="B459" t="str">
            <v>SSO12050</v>
          </cell>
          <cell r="C459" t="str">
            <v>arret produit</v>
          </cell>
          <cell r="D459">
            <v>5</v>
          </cell>
          <cell r="E459">
            <v>212</v>
          </cell>
          <cell r="F459" t="e">
            <v>#N/A</v>
          </cell>
          <cell r="G459">
            <v>176.66666666666669</v>
          </cell>
          <cell r="H459">
            <v>62.2</v>
          </cell>
        </row>
        <row r="461">
          <cell r="E461" t="str">
            <v/>
          </cell>
        </row>
        <row r="463">
          <cell r="C463" t="str">
            <v>COLORANTS</v>
          </cell>
        </row>
        <row r="464">
          <cell r="B464" t="str">
            <v>COLAG010</v>
          </cell>
          <cell r="C464" t="str">
            <v>AG</v>
          </cell>
          <cell r="D464">
            <v>1</v>
          </cell>
          <cell r="E464">
            <v>112.13823338235001</v>
          </cell>
          <cell r="F464" t="e">
            <v>#N/A</v>
          </cell>
          <cell r="G464">
            <v>93.44852781862501</v>
          </cell>
          <cell r="H464">
            <v>32.049999999999997</v>
          </cell>
        </row>
        <row r="465">
          <cell r="B465" t="str">
            <v>COLB010</v>
          </cell>
          <cell r="C465" t="str">
            <v>B</v>
          </cell>
          <cell r="D465">
            <v>1</v>
          </cell>
          <cell r="E465">
            <v>25.92</v>
          </cell>
          <cell r="F465" t="e">
            <v>#N/A</v>
          </cell>
          <cell r="G465">
            <v>21.6</v>
          </cell>
          <cell r="H465">
            <v>7.88</v>
          </cell>
        </row>
        <row r="466">
          <cell r="B466" t="str">
            <v>COLBX010</v>
          </cell>
          <cell r="C466" t="str">
            <v>BX</v>
          </cell>
          <cell r="D466">
            <v>1</v>
          </cell>
          <cell r="E466">
            <v>32.328000000000003</v>
          </cell>
          <cell r="F466" t="e">
            <v>#N/A</v>
          </cell>
          <cell r="G466">
            <v>26.94</v>
          </cell>
          <cell r="H466">
            <v>9.84</v>
          </cell>
        </row>
        <row r="467">
          <cell r="B467" t="str">
            <v>COLCN010</v>
          </cell>
          <cell r="C467" t="str">
            <v>CN</v>
          </cell>
          <cell r="D467">
            <v>1</v>
          </cell>
          <cell r="E467">
            <v>25.491847280759995</v>
          </cell>
          <cell r="F467" t="e">
            <v>#N/A</v>
          </cell>
          <cell r="G467">
            <v>21.243206067299997</v>
          </cell>
          <cell r="H467">
            <v>7.17</v>
          </cell>
        </row>
        <row r="468">
          <cell r="B468" t="str">
            <v>COLD010</v>
          </cell>
          <cell r="C468" t="str">
            <v>D</v>
          </cell>
          <cell r="D468">
            <v>1</v>
          </cell>
          <cell r="E468">
            <v>39.086540102609995</v>
          </cell>
          <cell r="F468" t="e">
            <v>#N/A</v>
          </cell>
          <cell r="G468">
            <v>32.572116752174999</v>
          </cell>
          <cell r="H468">
            <v>11.23</v>
          </cell>
        </row>
        <row r="469">
          <cell r="B469" t="str">
            <v>COLEL010</v>
          </cell>
          <cell r="C469" t="str">
            <v>EL</v>
          </cell>
          <cell r="D469">
            <v>1</v>
          </cell>
          <cell r="E469">
            <v>36.180584599950002</v>
          </cell>
          <cell r="F469" t="e">
            <v>#N/A</v>
          </cell>
          <cell r="G469">
            <v>30.150487166625002</v>
          </cell>
          <cell r="H469">
            <v>8.7899999999999991</v>
          </cell>
        </row>
        <row r="470">
          <cell r="B470" t="str">
            <v>COLEXX010</v>
          </cell>
          <cell r="C470" t="str">
            <v>EXX</v>
          </cell>
          <cell r="D470">
            <v>1</v>
          </cell>
          <cell r="E470">
            <v>48.293527833809996</v>
          </cell>
          <cell r="F470" t="e">
            <v>#N/A</v>
          </cell>
          <cell r="G470">
            <v>40.244606528174998</v>
          </cell>
          <cell r="H470">
            <v>11.29</v>
          </cell>
        </row>
        <row r="471">
          <cell r="B471" t="str">
            <v>COLF010</v>
          </cell>
          <cell r="C471" t="str">
            <v>F</v>
          </cell>
          <cell r="D471">
            <v>1</v>
          </cell>
          <cell r="E471">
            <v>45.545817432779998</v>
          </cell>
          <cell r="F471" t="e">
            <v>#N/A</v>
          </cell>
          <cell r="G471">
            <v>37.954847860649998</v>
          </cell>
          <cell r="H471">
            <v>12.49</v>
          </cell>
        </row>
        <row r="472">
          <cell r="B472" t="str">
            <v>COLJX010</v>
          </cell>
          <cell r="C472" t="str">
            <v>JX</v>
          </cell>
          <cell r="D472">
            <v>1</v>
          </cell>
          <cell r="E472">
            <v>114.708</v>
          </cell>
          <cell r="F472" t="e">
            <v>#N/A</v>
          </cell>
          <cell r="G472">
            <v>95.59</v>
          </cell>
          <cell r="H472">
            <v>25.31</v>
          </cell>
        </row>
        <row r="473">
          <cell r="B473" t="str">
            <v>COLKX010</v>
          </cell>
          <cell r="C473" t="str">
            <v>KX</v>
          </cell>
          <cell r="D473">
            <v>1</v>
          </cell>
          <cell r="E473">
            <v>36.079883171639999</v>
          </cell>
          <cell r="F473" t="e">
            <v>#N/A</v>
          </cell>
          <cell r="G473">
            <v>30.0665693097</v>
          </cell>
          <cell r="H473">
            <v>10.210000000000001</v>
          </cell>
        </row>
        <row r="474">
          <cell r="B474" t="str">
            <v>COLLU010</v>
          </cell>
          <cell r="C474" t="str">
            <v>LU</v>
          </cell>
          <cell r="D474">
            <v>1</v>
          </cell>
          <cell r="E474">
            <v>22.528348104780001</v>
          </cell>
          <cell r="F474" t="e">
            <v>#N/A</v>
          </cell>
          <cell r="G474">
            <v>18.773623420650001</v>
          </cell>
          <cell r="H474">
            <v>6.69</v>
          </cell>
        </row>
        <row r="475">
          <cell r="B475" t="str">
            <v>COLOXX010</v>
          </cell>
          <cell r="C475" t="str">
            <v>OXX</v>
          </cell>
          <cell r="D475">
            <v>1</v>
          </cell>
          <cell r="E475">
            <v>188.16</v>
          </cell>
          <cell r="F475" t="e">
            <v>#N/A</v>
          </cell>
          <cell r="G475">
            <v>156.80000000000001</v>
          </cell>
          <cell r="H475">
            <v>45.32</v>
          </cell>
        </row>
        <row r="476">
          <cell r="B476" t="str">
            <v>COLQM010</v>
          </cell>
          <cell r="C476" t="str">
            <v>QM</v>
          </cell>
          <cell r="D476">
            <v>1</v>
          </cell>
          <cell r="E476">
            <v>143.04</v>
          </cell>
          <cell r="F476" t="e">
            <v>#N/A</v>
          </cell>
          <cell r="G476">
            <v>119.2</v>
          </cell>
          <cell r="H476">
            <v>35.67</v>
          </cell>
        </row>
        <row r="477">
          <cell r="B477" t="str">
            <v>COLRDX010</v>
          </cell>
          <cell r="C477" t="str">
            <v>RDX</v>
          </cell>
          <cell r="D477">
            <v>1</v>
          </cell>
          <cell r="E477">
            <v>64.92</v>
          </cell>
          <cell r="F477" t="e">
            <v>#N/A</v>
          </cell>
          <cell r="G477">
            <v>54.1</v>
          </cell>
          <cell r="H477">
            <v>16.239999999999998</v>
          </cell>
        </row>
        <row r="478">
          <cell r="B478" t="str">
            <v>COLREX010</v>
          </cell>
          <cell r="C478" t="str">
            <v>REX</v>
          </cell>
          <cell r="D478">
            <v>1</v>
          </cell>
          <cell r="E478">
            <v>138.6</v>
          </cell>
          <cell r="F478" t="e">
            <v>#N/A</v>
          </cell>
          <cell r="G478">
            <v>115.5</v>
          </cell>
          <cell r="H478">
            <v>34.299999999999997</v>
          </cell>
        </row>
        <row r="480">
          <cell r="H480" t="str">
            <v>SOUS TOTAL PEINTURES :</v>
          </cell>
        </row>
        <row r="482">
          <cell r="B482" t="str">
            <v>PETPOTECHPEI</v>
          </cell>
          <cell r="C482" t="str">
            <v>Petit pot echant.</v>
          </cell>
          <cell r="D482" t="str">
            <v>100ml</v>
          </cell>
          <cell r="E482">
            <v>9</v>
          </cell>
          <cell r="F482" t="e">
            <v>#REF!</v>
          </cell>
          <cell r="G482">
            <v>7.5</v>
          </cell>
        </row>
        <row r="483">
          <cell r="B483" t="str">
            <v>PETPOTECHVID</v>
          </cell>
          <cell r="C483" t="str">
            <v xml:space="preserve">Petit pots vides </v>
          </cell>
          <cell r="D483" t="str">
            <v>120ml</v>
          </cell>
        </row>
        <row r="484">
          <cell r="C484" t="str">
            <v>Class. favoris</v>
          </cell>
        </row>
        <row r="485">
          <cell r="C485" t="str">
            <v>Etiquettes peintures</v>
          </cell>
        </row>
        <row r="486">
          <cell r="C486" t="str">
            <v>Outillages</v>
          </cell>
        </row>
        <row r="487">
          <cell r="C487" t="str">
            <v>Jeu de Nuancier</v>
          </cell>
        </row>
        <row r="493">
          <cell r="B493" t="str">
            <v>CODE CEGID</v>
          </cell>
          <cell r="C493" t="str">
            <v>ECHANTILLON</v>
          </cell>
          <cell r="D493" t="str">
            <v>PDV Mag R.</v>
          </cell>
          <cell r="E493" t="str">
            <v>PDV Public TTC</v>
          </cell>
          <cell r="G493" t="str">
            <v>PDV Public HT</v>
          </cell>
        </row>
        <row r="494">
          <cell r="B494" t="str">
            <v>ECHA6SVE</v>
          </cell>
          <cell r="C494" t="str">
            <v>A6 Satin Velouté étiquetté</v>
          </cell>
          <cell r="D494">
            <v>0.21850380703113015</v>
          </cell>
          <cell r="E494">
            <v>1.9</v>
          </cell>
          <cell r="G494">
            <v>1.5833333333333333</v>
          </cell>
        </row>
        <row r="495">
          <cell r="B495" t="str">
            <v>A6CB</v>
          </cell>
          <cell r="C495" t="str">
            <v>A6 Chaux Brossée</v>
          </cell>
          <cell r="D495">
            <v>0.24235734558692848</v>
          </cell>
          <cell r="E495">
            <v>3.9</v>
          </cell>
          <cell r="G495">
            <v>3.25</v>
          </cell>
        </row>
        <row r="496">
          <cell r="B496" t="str">
            <v>A6CF</v>
          </cell>
          <cell r="C496" t="str">
            <v>A6 Chaux Ferrée</v>
          </cell>
          <cell r="D496">
            <v>0.35864031492082665</v>
          </cell>
          <cell r="E496">
            <v>3.9</v>
          </cell>
          <cell r="G496">
            <v>3.25</v>
          </cell>
        </row>
        <row r="497">
          <cell r="B497" t="str">
            <v>A6CL</v>
          </cell>
          <cell r="C497" t="str">
            <v>A6 Chaux Lissée</v>
          </cell>
          <cell r="D497">
            <v>0.2810544795538899</v>
          </cell>
          <cell r="E497">
            <v>3.9</v>
          </cell>
          <cell r="G497">
            <v>3.25</v>
          </cell>
        </row>
        <row r="498">
          <cell r="B498" t="str">
            <v>A6ER</v>
          </cell>
          <cell r="C498" t="str">
            <v>A6 Enduit Romain</v>
          </cell>
          <cell r="D498">
            <v>0.62216936785569066</v>
          </cell>
          <cell r="E498">
            <v>3.9</v>
          </cell>
          <cell r="G498">
            <v>3.25</v>
          </cell>
        </row>
        <row r="499">
          <cell r="B499" t="str">
            <v>ECHA5</v>
          </cell>
          <cell r="C499" t="str">
            <v>A5 Satin Velouté étiquetté</v>
          </cell>
          <cell r="D499">
            <v>0.35190761406226029</v>
          </cell>
          <cell r="E499">
            <v>0</v>
          </cell>
          <cell r="G499">
            <v>0</v>
          </cell>
        </row>
        <row r="500">
          <cell r="B500" t="str">
            <v>ECHA4SATVEL</v>
          </cell>
          <cell r="C500" t="str">
            <v>A4 Satin Velouté étiquetté</v>
          </cell>
          <cell r="D500">
            <v>0.61871522812452062</v>
          </cell>
          <cell r="E500">
            <v>0</v>
          </cell>
          <cell r="G500">
            <v>0</v>
          </cell>
        </row>
        <row r="501">
          <cell r="B501" t="str">
            <v>A4 Mat Poudré</v>
          </cell>
          <cell r="C501" t="str">
            <v>A4 Mat Poudré</v>
          </cell>
          <cell r="D501">
            <v>0.57474532312452054</v>
          </cell>
          <cell r="E501">
            <v>0</v>
          </cell>
          <cell r="G501">
            <v>0</v>
          </cell>
        </row>
        <row r="502">
          <cell r="B502" t="str">
            <v>ECHA4LAQMAT</v>
          </cell>
          <cell r="C502" t="str">
            <v>A4 Laque Mate</v>
          </cell>
          <cell r="D502">
            <v>0.73535581597760502</v>
          </cell>
          <cell r="E502">
            <v>0</v>
          </cell>
          <cell r="G502">
            <v>0</v>
          </cell>
        </row>
        <row r="503">
          <cell r="B503" t="str">
            <v>ECHA4MSO</v>
          </cell>
          <cell r="C503" t="str">
            <v>A4 Mat Soyeux</v>
          </cell>
          <cell r="D503">
            <v>0.6796457478526049</v>
          </cell>
          <cell r="E503">
            <v>0</v>
          </cell>
          <cell r="G503">
            <v>0</v>
          </cell>
        </row>
        <row r="504">
          <cell r="B504" t="str">
            <v>ECHA4SLSH</v>
          </cell>
          <cell r="C504" t="str">
            <v>A4 Laque Satinée</v>
          </cell>
          <cell r="D504">
            <v>0.58428325824435134</v>
          </cell>
          <cell r="E504">
            <v>0</v>
          </cell>
          <cell r="G504">
            <v>0</v>
          </cell>
        </row>
        <row r="505">
          <cell r="B505" t="str">
            <v>A4 Laque Brillante</v>
          </cell>
          <cell r="C505" t="str">
            <v>A4 Laque Brillante</v>
          </cell>
          <cell r="D505">
            <v>0.72045503946245359</v>
          </cell>
          <cell r="E505">
            <v>0</v>
          </cell>
          <cell r="G505">
            <v>0</v>
          </cell>
        </row>
        <row r="506">
          <cell r="B506" t="str">
            <v>A4 Mat Essentiel</v>
          </cell>
          <cell r="C506" t="str">
            <v>A4 Mat Essentiel</v>
          </cell>
          <cell r="D506">
            <v>0.54007743962154442</v>
          </cell>
          <cell r="E506">
            <v>0</v>
          </cell>
          <cell r="G506">
            <v>0</v>
          </cell>
        </row>
        <row r="507">
          <cell r="B507" t="str">
            <v>A4 Satin Essentiel</v>
          </cell>
          <cell r="C507" t="str">
            <v>A4 Satin Essentiel</v>
          </cell>
          <cell r="D507">
            <v>0.51393977387154433</v>
          </cell>
          <cell r="E507">
            <v>0</v>
          </cell>
          <cell r="G507">
            <v>0</v>
          </cell>
        </row>
        <row r="508">
          <cell r="B508" t="str">
            <v>ECHA4YKMV</v>
          </cell>
          <cell r="C508" t="str">
            <v>A4 Yves Klein Mat Velouté</v>
          </cell>
          <cell r="D508">
            <v>0.95161427529457954</v>
          </cell>
          <cell r="E508">
            <v>0</v>
          </cell>
          <cell r="G508">
            <v>0</v>
          </cell>
        </row>
        <row r="509">
          <cell r="B509" t="str">
            <v>ECHA4YKMP</v>
          </cell>
          <cell r="C509" t="str">
            <v>A4 Yves Klein Mat Profond</v>
          </cell>
          <cell r="D509">
            <v>0.95161427529457954</v>
          </cell>
          <cell r="E509">
            <v>0</v>
          </cell>
          <cell r="G509">
            <v>0</v>
          </cell>
        </row>
        <row r="510">
          <cell r="B510" t="str">
            <v>ECHA4CHABRO</v>
          </cell>
          <cell r="C510" t="str">
            <v>A4 Chaux Brossée</v>
          </cell>
          <cell r="D510">
            <v>0.71412938234771395</v>
          </cell>
          <cell r="E510">
            <v>0</v>
          </cell>
          <cell r="G510">
            <v>0</v>
          </cell>
        </row>
        <row r="511">
          <cell r="B511" t="str">
            <v>ECHA4CHAFER</v>
          </cell>
          <cell r="C511" t="str">
            <v>A4 Chaux Ferrée</v>
          </cell>
          <cell r="D511">
            <v>1.1792612596833068</v>
          </cell>
          <cell r="E511">
            <v>0</v>
          </cell>
          <cell r="G511">
            <v>0</v>
          </cell>
        </row>
        <row r="512">
          <cell r="B512" t="str">
            <v>ECHA4CHALIS</v>
          </cell>
          <cell r="C512" t="str">
            <v>A4 Chaux Lissée</v>
          </cell>
          <cell r="D512">
            <v>0.86891791821555953</v>
          </cell>
          <cell r="E512">
            <v>0</v>
          </cell>
          <cell r="G512">
            <v>0</v>
          </cell>
        </row>
        <row r="513">
          <cell r="B513" t="str">
            <v>ECHA4ERO</v>
          </cell>
          <cell r="C513" t="str">
            <v>A4 Enduit Romain</v>
          </cell>
          <cell r="D513">
            <v>3.5994999999999995</v>
          </cell>
          <cell r="E513">
            <v>0</v>
          </cell>
          <cell r="G513">
            <v>0</v>
          </cell>
        </row>
        <row r="514">
          <cell r="B514" t="str">
            <v>POCA4FINTONPLEINS</v>
          </cell>
          <cell r="C514" t="str">
            <v>POCHETTE A4 FINITIONS TONS PLEINS</v>
          </cell>
          <cell r="D514">
            <v>7.8422176262791439</v>
          </cell>
          <cell r="E514">
            <v>0</v>
          </cell>
          <cell r="G514">
            <v>0</v>
          </cell>
        </row>
        <row r="515">
          <cell r="B515" t="str">
            <v>ECHA4COLRMDVCB</v>
          </cell>
          <cell r="C515" t="str">
            <v>77 ECHANTILLONS A4 COLLECTION RMDV CHAUX BROSSEE</v>
          </cell>
          <cell r="D515">
            <v>54.98796244077397</v>
          </cell>
          <cell r="E515">
            <v>0</v>
          </cell>
          <cell r="G515">
            <v>0</v>
          </cell>
        </row>
        <row r="516">
          <cell r="B516" t="str">
            <v>ECHA4COLRMDVCF</v>
          </cell>
          <cell r="C516" t="str">
            <v>77 ECHANTILLONS A4 COLLECTION RMDV CHAUX FERREE</v>
          </cell>
          <cell r="D516">
            <v>90.803116995614616</v>
          </cell>
          <cell r="E516">
            <v>0</v>
          </cell>
          <cell r="G516">
            <v>0</v>
          </cell>
        </row>
        <row r="517">
          <cell r="B517" t="str">
            <v>ECHA4COLRMDVCL</v>
          </cell>
          <cell r="C517" t="str">
            <v>77 ECHANTILLONS A4 COLLECTION RMDV CHAUX LISSEE</v>
          </cell>
          <cell r="D517">
            <v>66.906679702598083</v>
          </cell>
          <cell r="E517">
            <v>0</v>
          </cell>
          <cell r="G517">
            <v>0</v>
          </cell>
        </row>
        <row r="518">
          <cell r="B518" t="str">
            <v>JEU21A4CHAMSL</v>
          </cell>
          <cell r="C518" t="str">
            <v>JEU DE 21 A4 PEINTURE A LA CHAUX MSL</v>
          </cell>
          <cell r="D518">
            <v>19.336159921726061</v>
          </cell>
          <cell r="E518">
            <v>0</v>
          </cell>
          <cell r="G518">
            <v>0</v>
          </cell>
        </row>
        <row r="519">
          <cell r="B519" t="str">
            <v>JEU7A4CHABROMSL</v>
          </cell>
          <cell r="C519" t="str">
            <v>JEU DE 7 A4 CHAUX BROSSEE MSL</v>
          </cell>
          <cell r="D519">
            <v>4.9989056764339974</v>
          </cell>
          <cell r="E519">
            <v>0</v>
          </cell>
          <cell r="G519">
            <v>0</v>
          </cell>
        </row>
        <row r="520">
          <cell r="B520" t="str">
            <v>JEU7A4CHAFERMSL</v>
          </cell>
          <cell r="C520" t="str">
            <v>JEU DE 7 A4 CHAUX FERREE MSL</v>
          </cell>
          <cell r="D520">
            <v>8.2548288177831459</v>
          </cell>
          <cell r="E520">
            <v>0</v>
          </cell>
          <cell r="G520">
            <v>0</v>
          </cell>
        </row>
        <row r="521">
          <cell r="B521" t="str">
            <v>JEU7A4CHALISMSL</v>
          </cell>
          <cell r="C521" t="str">
            <v>JEU DE 7 A4 CHAUX LISSEE MSL</v>
          </cell>
          <cell r="D521">
            <v>6.0824254275089169</v>
          </cell>
          <cell r="E521">
            <v>0</v>
          </cell>
          <cell r="G521">
            <v>0</v>
          </cell>
        </row>
        <row r="522">
          <cell r="B522" t="str">
            <v>ECHA4COLERO</v>
          </cell>
          <cell r="C522" t="str">
            <v>JEU DE 63 A4 ENDUIT ROMAIN</v>
          </cell>
          <cell r="D522">
            <v>151.39208124078826</v>
          </cell>
          <cell r="E522">
            <v>0</v>
          </cell>
          <cell r="G522">
            <v>0</v>
          </cell>
        </row>
        <row r="523">
          <cell r="B523" t="str">
            <v>ECHA4COLTP</v>
          </cell>
          <cell r="C523" t="str">
            <v>434 ECHANTILLONS A4  S.Velouté - Collection Tons Pleins</v>
          </cell>
          <cell r="D523">
            <v>293.93681622536292</v>
          </cell>
          <cell r="E523">
            <v>0</v>
          </cell>
          <cell r="G523">
            <v>0</v>
          </cell>
        </row>
        <row r="524">
          <cell r="B524" t="str">
            <v>A4COLRES</v>
          </cell>
          <cell r="C524" t="str">
            <v>360 ECHANTILLONS A4  S.Velouté - Collection Ressource</v>
          </cell>
          <cell r="D524">
            <v>222.73748212482744</v>
          </cell>
          <cell r="E524">
            <v>0</v>
          </cell>
          <cell r="G524">
            <v>0</v>
          </cell>
        </row>
        <row r="525">
          <cell r="B525" t="str">
            <v>A5COLRES</v>
          </cell>
          <cell r="C525" t="str">
            <v>360 ECHANTILLONS A5  S.Velouté - Collection Ressource</v>
          </cell>
          <cell r="D525">
            <v>126.6867410624137</v>
          </cell>
          <cell r="E525">
            <v>0</v>
          </cell>
          <cell r="G525">
            <v>0</v>
          </cell>
        </row>
        <row r="526">
          <cell r="B526" t="str">
            <v>CAIBOIA4RES</v>
          </cell>
          <cell r="C526" t="str">
            <v>CAISSE BOIS A4</v>
          </cell>
          <cell r="D526">
            <v>48.3</v>
          </cell>
          <cell r="E526">
            <v>67.8</v>
          </cell>
          <cell r="G526">
            <v>56.5</v>
          </cell>
        </row>
        <row r="527">
          <cell r="B527" t="str">
            <v>INTERBOI</v>
          </cell>
          <cell r="C527" t="str">
            <v>INTERCALAIRES + ETIQUETTES</v>
          </cell>
          <cell r="D527">
            <v>1.1844999999999999</v>
          </cell>
          <cell r="E527">
            <v>0</v>
          </cell>
          <cell r="G527">
            <v>0</v>
          </cell>
        </row>
        <row r="528">
          <cell r="C528" t="str">
            <v>NUANCIERS A7</v>
          </cell>
        </row>
        <row r="529">
          <cell r="B529" t="str">
            <v>LIAA7BLANCS</v>
          </cell>
          <cell r="C529" t="str">
            <v>LIASSE A7 - 20 NUANCES DE BLANCS</v>
          </cell>
          <cell r="D529">
            <v>10.419306206610679</v>
          </cell>
          <cell r="E529">
            <v>18</v>
          </cell>
          <cell r="G529">
            <v>15</v>
          </cell>
        </row>
        <row r="530">
          <cell r="B530" t="str">
            <v>LIAA7CHAMSL</v>
          </cell>
          <cell r="C530" t="str">
            <v>LIASSE A7 - PEINTURE A LA CHAUX MSL (7teintesx3)</v>
          </cell>
          <cell r="D530">
            <v>11.001099156882423</v>
          </cell>
          <cell r="E530">
            <v>29</v>
          </cell>
          <cell r="G530">
            <v>24.166666666666668</v>
          </cell>
        </row>
        <row r="531">
          <cell r="B531" t="str">
            <v>LIAA7HEJU</v>
          </cell>
          <cell r="C531" t="str">
            <v>LIASSE A7 - COLLECTION HEJU (16 teintes)</v>
          </cell>
          <cell r="D531">
            <v>9.8493971229157076</v>
          </cell>
          <cell r="E531">
            <v>16</v>
          </cell>
          <cell r="G531">
            <v>13.333333333333334</v>
          </cell>
        </row>
        <row r="532">
          <cell r="B532" t="str">
            <v>LIAA7ANANBO</v>
          </cell>
          <cell r="C532" t="str">
            <v>LIASSE A7 - COLLECTION ANANBÔ (14 teintes)</v>
          </cell>
          <cell r="D532">
            <v>11.107493315884577</v>
          </cell>
          <cell r="E532">
            <v>16</v>
          </cell>
          <cell r="G532">
            <v>13.333333333333334</v>
          </cell>
        </row>
        <row r="533">
          <cell r="B533" t="str">
            <v>LIAA7AP</v>
          </cell>
          <cell r="C533" t="str">
            <v>LIASSE A7 - COLLECTION ANTOINETTE POISSON (30 teintes)</v>
          </cell>
          <cell r="D533">
            <v>12.082723772133619</v>
          </cell>
          <cell r="E533">
            <v>19</v>
          </cell>
          <cell r="G533">
            <v>15.833333333333334</v>
          </cell>
        </row>
        <row r="534">
          <cell r="B534" t="str">
            <v>LIAA7SARLAV</v>
          </cell>
          <cell r="C534" t="str">
            <v>LIASSE A7 - COLLECTION MSL (52 teintes)</v>
          </cell>
          <cell r="D534">
            <v>16.390665649476048</v>
          </cell>
          <cell r="E534">
            <v>29</v>
          </cell>
          <cell r="G534">
            <v>24.166666666666668</v>
          </cell>
        </row>
        <row r="535">
          <cell r="B535" t="str">
            <v>LIAA7FINMET</v>
          </cell>
          <cell r="C535" t="str">
            <v>LIASSE A7 - PEINTURE METALLISEE</v>
          </cell>
          <cell r="D535">
            <v>8.5387982509545033</v>
          </cell>
          <cell r="E535">
            <v>21</v>
          </cell>
          <cell r="G535">
            <v>17.5</v>
          </cell>
        </row>
        <row r="536">
          <cell r="C536" t="str">
            <v>COFFRETS ARCHITECTES</v>
          </cell>
        </row>
        <row r="537">
          <cell r="B537" t="str">
            <v>CLACOLRES</v>
          </cell>
          <cell r="C537" t="str">
            <v>Coffret Collection Ressource</v>
          </cell>
          <cell r="D537">
            <v>179.21599999999998</v>
          </cell>
          <cell r="E537">
            <v>299</v>
          </cell>
          <cell r="G537">
            <v>249.16666666666669</v>
          </cell>
        </row>
        <row r="538">
          <cell r="B538" t="str">
            <v>CLACOLER</v>
          </cell>
          <cell r="C538" t="str">
            <v>Coffret Enduit Romain</v>
          </cell>
          <cell r="D538">
            <v>65.480999999999995</v>
          </cell>
          <cell r="E538">
            <v>109</v>
          </cell>
          <cell r="G538">
            <v>90.833333333333343</v>
          </cell>
        </row>
        <row r="539">
          <cell r="B539" t="str">
            <v>CLACOLECF</v>
          </cell>
          <cell r="C539" t="str">
            <v>Coffret Enduit Chaux Fine</v>
          </cell>
          <cell r="D539">
            <v>41.595500000000001</v>
          </cell>
          <cell r="E539">
            <v>69</v>
          </cell>
          <cell r="G539">
            <v>57.5</v>
          </cell>
        </row>
        <row r="540">
          <cell r="B540" t="str">
            <v>CLACOLSTREMP</v>
          </cell>
          <cell r="C540" t="str">
            <v>Coffret Enduit Structure et Empreinte</v>
          </cell>
          <cell r="D540">
            <v>38.524999999999999</v>
          </cell>
          <cell r="E540">
            <v>67</v>
          </cell>
          <cell r="G540">
            <v>55.833333333333336</v>
          </cell>
        </row>
        <row r="541">
          <cell r="B541" t="str">
            <v>CLACOLCB</v>
          </cell>
          <cell r="C541" t="str">
            <v>Coffret Peinture à la Chaux effet brossé</v>
          </cell>
          <cell r="D541">
            <v>38.743499999999997</v>
          </cell>
          <cell r="E541">
            <v>69</v>
          </cell>
          <cell r="G541">
            <v>57.5</v>
          </cell>
        </row>
        <row r="542">
          <cell r="B542" t="str">
            <v>CLACOLCF</v>
          </cell>
          <cell r="C542" t="str">
            <v>Coffret Peinture à la Chaux effet ferré</v>
          </cell>
          <cell r="D542">
            <v>50.404499999999992</v>
          </cell>
          <cell r="E542">
            <v>84</v>
          </cell>
          <cell r="G542">
            <v>70</v>
          </cell>
        </row>
        <row r="543">
          <cell r="B543" t="str">
            <v>CLACOLCL</v>
          </cell>
          <cell r="C543" t="str">
            <v>Coffret Peinture à la Chaux effet lissé</v>
          </cell>
          <cell r="D543">
            <v>41.722000000000001</v>
          </cell>
          <cell r="E543">
            <v>69</v>
          </cell>
          <cell r="G543">
            <v>57.5</v>
          </cell>
        </row>
        <row r="544">
          <cell r="C544" t="str">
            <v>NUANCIERS LONGS</v>
          </cell>
        </row>
        <row r="545">
          <cell r="B545" t="str">
            <v>LIARES</v>
          </cell>
          <cell r="C545" t="str">
            <v>Liasse Collection Ressource</v>
          </cell>
          <cell r="D545">
            <v>23.6785</v>
          </cell>
          <cell r="E545">
            <v>49.9</v>
          </cell>
          <cell r="G545">
            <v>41.583333333333336</v>
          </cell>
        </row>
        <row r="546">
          <cell r="B546" t="str">
            <v>POCNUA</v>
          </cell>
          <cell r="C546" t="str">
            <v>Étui de transport - offert pour l'achat d'une Liasse Collection Ressource</v>
          </cell>
          <cell r="D546">
            <v>1.7479999999999998</v>
          </cell>
          <cell r="E546">
            <v>4.99</v>
          </cell>
          <cell r="G546">
            <v>4.1583333333333341</v>
          </cell>
        </row>
        <row r="547">
          <cell r="B547" t="str">
            <v>NUALONGEXTBOI</v>
          </cell>
          <cell r="C547" t="str">
            <v xml:space="preserve">Nuancier long Extérieur Bois HES </v>
          </cell>
          <cell r="D547">
            <v>29.590801656250001</v>
          </cell>
          <cell r="E547">
            <v>46</v>
          </cell>
          <cell r="G547">
            <v>38.333333333333336</v>
          </cell>
        </row>
        <row r="548">
          <cell r="B548" t="str">
            <v>NUALONGMUREXT</v>
          </cell>
          <cell r="C548" t="str">
            <v xml:space="preserve">Nuancier long Murs Extérieurs </v>
          </cell>
          <cell r="D548">
            <v>22.15122143409091</v>
          </cell>
          <cell r="E548">
            <v>35</v>
          </cell>
          <cell r="G548">
            <v>29.166666666666668</v>
          </cell>
        </row>
        <row r="549">
          <cell r="C549" t="str">
            <v>NUANCIERS ACCORDÉON injectés</v>
          </cell>
        </row>
        <row r="550">
          <cell r="B550" t="str">
            <v>NUAACCRES</v>
          </cell>
          <cell r="C550" t="str">
            <v>Nuancier Accordéon Collection Ressource</v>
          </cell>
          <cell r="D550">
            <v>9.0849999999999991</v>
          </cell>
          <cell r="E550">
            <v>19.899999999999999</v>
          </cell>
          <cell r="G550">
            <v>16.583333333333332</v>
          </cell>
        </row>
        <row r="551">
          <cell r="B551" t="str">
            <v>NUAACCCHA</v>
          </cell>
          <cell r="C551" t="str">
            <v>Nuancier Accordéon Peinture à la Chaux</v>
          </cell>
          <cell r="D551">
            <v>2.3804999999999996</v>
          </cell>
          <cell r="E551">
            <v>5</v>
          </cell>
          <cell r="G551">
            <v>4.166666666666667</v>
          </cell>
        </row>
        <row r="552">
          <cell r="B552" t="str">
            <v>NUAACCERO</v>
          </cell>
          <cell r="C552" t="str">
            <v>Nuancier Accordéon Enduit Romain</v>
          </cell>
          <cell r="D552">
            <v>2.5989999999999998</v>
          </cell>
          <cell r="E552">
            <v>5</v>
          </cell>
          <cell r="G552">
            <v>4.166666666666667</v>
          </cell>
        </row>
        <row r="553">
          <cell r="B553" t="str">
            <v>NUAACCPME</v>
          </cell>
          <cell r="C553" t="str">
            <v>Nuancier Accordéon Peintures Métallisées</v>
          </cell>
          <cell r="D553">
            <v>0.80499999999999994</v>
          </cell>
          <cell r="E553">
            <v>3</v>
          </cell>
          <cell r="G553">
            <v>2.5</v>
          </cell>
        </row>
        <row r="554">
          <cell r="B554" t="str">
            <v>NUAACCEMP</v>
          </cell>
          <cell r="C554" t="str">
            <v>Nuancier Accordéon Empreinte</v>
          </cell>
          <cell r="D554">
            <v>0.78200000000000003</v>
          </cell>
          <cell r="E554">
            <v>3</v>
          </cell>
          <cell r="G554">
            <v>2.5</v>
          </cell>
        </row>
        <row r="555">
          <cell r="B555" t="str">
            <v>PRE3PLA</v>
          </cell>
          <cell r="C555" t="str">
            <v>Présentoir Nuanciers Accordéon</v>
          </cell>
          <cell r="D555">
            <v>7.8084999999999996</v>
          </cell>
          <cell r="E555">
            <v>0</v>
          </cell>
          <cell r="G555">
            <v>0</v>
          </cell>
        </row>
        <row r="556">
          <cell r="C556" t="str">
            <v>CLASSEURS / COFFRETS</v>
          </cell>
        </row>
        <row r="557">
          <cell r="B557" t="str">
            <v>CLACHRVIDE</v>
          </cell>
          <cell r="C557" t="str">
            <v xml:space="preserve">CLASSEUR CHROMATIQUE VIDE </v>
          </cell>
          <cell r="D557">
            <v>0</v>
          </cell>
          <cell r="E557">
            <v>0</v>
          </cell>
          <cell r="G557">
            <v>0</v>
          </cell>
        </row>
        <row r="558">
          <cell r="B558" t="str">
            <v>GRACHR</v>
          </cell>
          <cell r="C558" t="str">
            <v>GRANDE CHROMATIQUE</v>
          </cell>
          <cell r="D558">
            <v>0</v>
          </cell>
          <cell r="E558">
            <v>238</v>
          </cell>
          <cell r="G558">
            <v>198.33333333333334</v>
          </cell>
        </row>
        <row r="560">
          <cell r="E560" t="str">
            <v>Prix sur arrondis</v>
          </cell>
        </row>
        <row r="561">
          <cell r="C561" t="str">
            <v>KITS</v>
          </cell>
          <cell r="E561" t="str">
            <v>Prix fixés</v>
          </cell>
        </row>
        <row r="562">
          <cell r="B562" t="str">
            <v>PYKMP010</v>
          </cell>
          <cell r="C562" t="str">
            <v>PACK Y.KLEIN MAT PROFOND 1L</v>
          </cell>
          <cell r="E562">
            <v>100.2017</v>
          </cell>
          <cell r="G562">
            <v>83.501416666666671</v>
          </cell>
        </row>
        <row r="563">
          <cell r="B563" t="str">
            <v>YKSC010</v>
          </cell>
          <cell r="C563" t="str">
            <v>Sous-Couche Spéciale Teinte Yves Klein® 1L</v>
          </cell>
          <cell r="E563">
            <v>38</v>
          </cell>
        </row>
        <row r="564">
          <cell r="B564" t="str">
            <v>YKMATPRO010</v>
          </cell>
          <cell r="C564" t="str">
            <v>Mat Profond Teinte Yves Klein®</v>
          </cell>
          <cell r="E564">
            <v>62.201700000000002</v>
          </cell>
        </row>
        <row r="565">
          <cell r="B565" t="str">
            <v>PYKMP025</v>
          </cell>
          <cell r="C565" t="str">
            <v>PACK Y.KLEIN MAT PROFOND 2.5L</v>
          </cell>
          <cell r="E565">
            <v>237.89819000000003</v>
          </cell>
          <cell r="G565">
            <v>198.24849166666669</v>
          </cell>
        </row>
        <row r="566">
          <cell r="B566" t="str">
            <v>YKSC025</v>
          </cell>
          <cell r="C566" t="str">
            <v>Sous-Couche Spéciale Teinte Yves Klein® 2,5L</v>
          </cell>
          <cell r="E566">
            <v>89</v>
          </cell>
        </row>
        <row r="567">
          <cell r="B567" t="str">
            <v>YKMATPRO025</v>
          </cell>
          <cell r="C567" t="str">
            <v>Mat Profond Teinte Yves Klein®</v>
          </cell>
          <cell r="E567">
            <v>148.89819000000003</v>
          </cell>
        </row>
        <row r="568">
          <cell r="B568" t="str">
            <v>PYKMV010</v>
          </cell>
          <cell r="C568" t="str">
            <v>PACK Y. KLEIN MAT VELOUTE 1L</v>
          </cell>
          <cell r="E568">
            <v>100.19560000000001</v>
          </cell>
          <cell r="G568">
            <v>83.496333333333354</v>
          </cell>
        </row>
        <row r="569">
          <cell r="B569" t="str">
            <v>YKSC010</v>
          </cell>
          <cell r="C569" t="str">
            <v>Sous-Couche Spéciale Teinte Yves Klein® 1L</v>
          </cell>
          <cell r="E569">
            <v>38</v>
          </cell>
        </row>
        <row r="570">
          <cell r="B570" t="str">
            <v>YKMATVEL010</v>
          </cell>
          <cell r="C570" t="str">
            <v>Mat Velouté Teinte Yves Klein®</v>
          </cell>
          <cell r="E570">
            <v>62.195600000000006</v>
          </cell>
        </row>
        <row r="571">
          <cell r="B571" t="str">
            <v>PYKMV025</v>
          </cell>
          <cell r="C571" t="str">
            <v>PACK Y.KLEIN MAT VELOUTE 2.5L</v>
          </cell>
          <cell r="E571">
            <v>237.89819000000003</v>
          </cell>
          <cell r="G571">
            <v>198.24849166666669</v>
          </cell>
        </row>
        <row r="572">
          <cell r="B572" t="str">
            <v>YKSC025</v>
          </cell>
          <cell r="C572" t="str">
            <v>Sous-Couche Spéciale Teinte Yves Klein® 2,5L</v>
          </cell>
          <cell r="E572">
            <v>89</v>
          </cell>
        </row>
        <row r="573">
          <cell r="B573" t="str">
            <v>YKMATVEL025</v>
          </cell>
          <cell r="C573" t="str">
            <v>Mat Velouté Teinte Yves Klein®</v>
          </cell>
          <cell r="E573">
            <v>148.89819000000003</v>
          </cell>
        </row>
        <row r="574">
          <cell r="B574" t="str">
            <v>KITB</v>
          </cell>
          <cell r="C574" t="str">
            <v>KIT OUTILLAGE BASIQUE</v>
          </cell>
          <cell r="E574">
            <v>31.4</v>
          </cell>
          <cell r="G574">
            <v>26.166666666666668</v>
          </cell>
        </row>
        <row r="575">
          <cell r="B575">
            <v>4012413</v>
          </cell>
          <cell r="C575" t="str">
            <v>Monture pour rouleau 180mm</v>
          </cell>
          <cell r="E575">
            <v>2.8</v>
          </cell>
        </row>
        <row r="576">
          <cell r="B576">
            <v>4012403</v>
          </cell>
          <cell r="C576" t="str">
            <v>Manchon Antigoutte 180Mm Microfibre 10 mm</v>
          </cell>
          <cell r="E576">
            <v>7.2</v>
          </cell>
        </row>
        <row r="577">
          <cell r="B577">
            <v>4012407</v>
          </cell>
          <cell r="C577" t="str">
            <v>Brosse à réchampir triangulaire spéciale aqueuse 23mm</v>
          </cell>
          <cell r="E577">
            <v>7</v>
          </cell>
        </row>
        <row r="578">
          <cell r="B578">
            <v>4050004</v>
          </cell>
          <cell r="C578" t="str">
            <v>Ruban de masquage bleu 38mmx50m</v>
          </cell>
          <cell r="E578">
            <v>11.9</v>
          </cell>
        </row>
        <row r="579">
          <cell r="B579">
            <v>4012415</v>
          </cell>
          <cell r="C579" t="str">
            <v>Petit bac pour peinture</v>
          </cell>
          <cell r="E579">
            <v>2.5</v>
          </cell>
        </row>
        <row r="580">
          <cell r="B580" t="str">
            <v>KITC</v>
          </cell>
          <cell r="C580" t="str">
            <v>KIT OUTILLAGE COMPLET</v>
          </cell>
          <cell r="E580">
            <v>47.599999999999994</v>
          </cell>
          <cell r="G580">
            <v>39.666666666666664</v>
          </cell>
        </row>
        <row r="581">
          <cell r="B581">
            <v>4012413</v>
          </cell>
          <cell r="C581" t="str">
            <v>Monture pour rouleau 180mm</v>
          </cell>
          <cell r="E581">
            <v>2.8</v>
          </cell>
        </row>
        <row r="582">
          <cell r="B582">
            <v>4012403</v>
          </cell>
          <cell r="C582" t="str">
            <v>Manchon Antigoutte 180Mm Microfibre 10 Mm</v>
          </cell>
          <cell r="E582">
            <v>7.2</v>
          </cell>
        </row>
        <row r="583">
          <cell r="B583">
            <v>4018026</v>
          </cell>
          <cell r="C583" t="str">
            <v>Seau rectangulaire 7l</v>
          </cell>
          <cell r="E583">
            <v>5.5</v>
          </cell>
        </row>
        <row r="584">
          <cell r="B584">
            <v>4018027</v>
          </cell>
          <cell r="C584" t="str">
            <v>Grille métal 180mm</v>
          </cell>
          <cell r="E584">
            <v>4.5</v>
          </cell>
        </row>
        <row r="585">
          <cell r="B585">
            <v>4050004</v>
          </cell>
          <cell r="C585" t="str">
            <v>Ruban de masquage bleu 38mmx50m</v>
          </cell>
          <cell r="E585">
            <v>11.9</v>
          </cell>
        </row>
        <row r="586">
          <cell r="B586">
            <v>4012407</v>
          </cell>
          <cell r="C586" t="str">
            <v>Brosse à réchampir triangulaire spéciale aqueuse 23mm</v>
          </cell>
          <cell r="E586">
            <v>7</v>
          </cell>
        </row>
        <row r="587">
          <cell r="B587">
            <v>4018119</v>
          </cell>
          <cell r="C587" t="str">
            <v>Bache de protection sol 4x4m</v>
          </cell>
          <cell r="E587">
            <v>8.6999999999999993</v>
          </cell>
        </row>
        <row r="588">
          <cell r="B588" t="str">
            <v>KITPP</v>
          </cell>
          <cell r="C588" t="str">
            <v>KIT PAPIER PEINT</v>
          </cell>
          <cell r="E588">
            <v>50.1</v>
          </cell>
          <cell r="G588">
            <v>41.75</v>
          </cell>
        </row>
        <row r="589">
          <cell r="B589">
            <v>4012413</v>
          </cell>
          <cell r="C589" t="str">
            <v>Monture pour rouleau 180mm</v>
          </cell>
          <cell r="E589">
            <v>2.8</v>
          </cell>
        </row>
        <row r="590">
          <cell r="B590">
            <v>4012403</v>
          </cell>
          <cell r="C590" t="str">
            <v>Manchon Antigoutte 180Mm Microfibre 10 Mm</v>
          </cell>
          <cell r="E590">
            <v>7.2</v>
          </cell>
        </row>
        <row r="591">
          <cell r="B591">
            <v>4012407</v>
          </cell>
          <cell r="C591" t="str">
            <v>Brosse à réchampir triangulaire spéciale aqueuse 23mm</v>
          </cell>
          <cell r="E591">
            <v>7</v>
          </cell>
        </row>
        <row r="592">
          <cell r="B592">
            <v>4018126</v>
          </cell>
          <cell r="C592" t="str">
            <v>Règle à émarger 60cm</v>
          </cell>
          <cell r="E592">
            <v>11.7</v>
          </cell>
        </row>
        <row r="593">
          <cell r="B593">
            <v>4018125</v>
          </cell>
          <cell r="C593" t="str">
            <v>Grande spatule à maroufler</v>
          </cell>
          <cell r="E593">
            <v>3.9</v>
          </cell>
        </row>
        <row r="594">
          <cell r="B594">
            <v>4018026</v>
          </cell>
          <cell r="C594" t="str">
            <v>Seau rectangulaire 7l</v>
          </cell>
          <cell r="E594">
            <v>5.5</v>
          </cell>
        </row>
        <row r="595">
          <cell r="B595">
            <v>4018122</v>
          </cell>
          <cell r="C595" t="str">
            <v>Cutter métallique 9mm</v>
          </cell>
          <cell r="E595">
            <v>5.2</v>
          </cell>
        </row>
        <row r="596">
          <cell r="B596">
            <v>4018123</v>
          </cell>
          <cell r="C596" t="str">
            <v>Lot de 10 lames pour cutter 9mm</v>
          </cell>
          <cell r="E596">
            <v>6.8</v>
          </cell>
        </row>
        <row r="597">
          <cell r="B597" t="str">
            <v>CBK095</v>
          </cell>
          <cell r="C597" t="str">
            <v xml:space="preserve">PACK CHAUX EFFET BROSSE - 9,5M2 </v>
          </cell>
          <cell r="E597">
            <v>92.995229999999992</v>
          </cell>
          <cell r="G597">
            <v>77.496025000000003</v>
          </cell>
        </row>
        <row r="598">
          <cell r="B598" t="str">
            <v>SCSPECHA010</v>
          </cell>
          <cell r="C598" t="str">
            <v>1l de Sous-Couche spéciale Chaux</v>
          </cell>
          <cell r="E598">
            <v>44.995229999999999</v>
          </cell>
        </row>
        <row r="599">
          <cell r="B599" t="str">
            <v>CHABL010</v>
          </cell>
          <cell r="C599" t="str">
            <v>1l de Chaux</v>
          </cell>
          <cell r="E599">
            <v>39</v>
          </cell>
        </row>
        <row r="600">
          <cell r="B600" t="str">
            <v>PETPOTECHPEI</v>
          </cell>
          <cell r="C600" t="str">
            <v>1 pot testeur 100ml eq</v>
          </cell>
          <cell r="E600">
            <v>9</v>
          </cell>
        </row>
        <row r="601">
          <cell r="B601" t="str">
            <v>CBK275</v>
          </cell>
          <cell r="C601" t="str">
            <v xml:space="preserve">PACK CHAUX EFFET BROSSE - 27,5M2 </v>
          </cell>
          <cell r="E601">
            <v>201.60531280000001</v>
          </cell>
          <cell r="G601">
            <v>168.00442733333335</v>
          </cell>
        </row>
        <row r="602">
          <cell r="B602" t="str">
            <v>SCSPECHA025</v>
          </cell>
          <cell r="C602" t="str">
            <v>2,5l de Sous-Couche spéciale Chaux</v>
          </cell>
          <cell r="E602">
            <v>95.701912800000002</v>
          </cell>
        </row>
        <row r="603">
          <cell r="B603" t="str">
            <v>CHABL030</v>
          </cell>
          <cell r="C603" t="str">
            <v>3l de Chaux</v>
          </cell>
          <cell r="E603">
            <v>96.903400000000005</v>
          </cell>
        </row>
        <row r="604">
          <cell r="B604" t="str">
            <v>PETPOTECHPEI</v>
          </cell>
          <cell r="C604" t="str">
            <v>1 pot testeur 100ml eq</v>
          </cell>
          <cell r="E604">
            <v>9</v>
          </cell>
        </row>
        <row r="605">
          <cell r="B605" t="str">
            <v>CFK110</v>
          </cell>
          <cell r="C605" t="str">
            <v xml:space="preserve">PACK CHAUX EFFET FERRE - 11M2 </v>
          </cell>
          <cell r="E605">
            <v>150.89863</v>
          </cell>
          <cell r="G605">
            <v>125.74885833333333</v>
          </cell>
        </row>
        <row r="606">
          <cell r="B606" t="str">
            <v>SCSPECHA010</v>
          </cell>
          <cell r="C606" t="str">
            <v>1l de Sous-Couche spéciale Chaux</v>
          </cell>
          <cell r="E606">
            <v>44.995229999999999</v>
          </cell>
        </row>
        <row r="607">
          <cell r="B607" t="str">
            <v>CHABL030</v>
          </cell>
          <cell r="C607" t="str">
            <v>3l de Chaux</v>
          </cell>
          <cell r="E607">
            <v>96.903400000000005</v>
          </cell>
        </row>
        <row r="608">
          <cell r="B608" t="str">
            <v>PETPOTECHPEI</v>
          </cell>
          <cell r="C608" t="str">
            <v>1 pot testeur 100ml eq</v>
          </cell>
          <cell r="E608">
            <v>9</v>
          </cell>
        </row>
        <row r="609">
          <cell r="B609" t="str">
            <v>CFK190</v>
          </cell>
          <cell r="C609" t="str">
            <v xml:space="preserve">PACK CHAUX EFFET FERRE - 19M2 </v>
          </cell>
          <cell r="E609">
            <v>240.60531280000001</v>
          </cell>
          <cell r="G609">
            <v>200.50442733333335</v>
          </cell>
        </row>
        <row r="610">
          <cell r="B610" t="str">
            <v>SCSPECHA025</v>
          </cell>
          <cell r="C610" t="str">
            <v>2,5l de Sous-Couche spéciale Chaux</v>
          </cell>
          <cell r="E610">
            <v>95.701912800000002</v>
          </cell>
        </row>
        <row r="611">
          <cell r="B611" t="str">
            <v>CHABL030</v>
          </cell>
          <cell r="C611" t="str">
            <v>3l de Chaux</v>
          </cell>
          <cell r="E611">
            <v>96.903400000000005</v>
          </cell>
        </row>
        <row r="612">
          <cell r="B612" t="str">
            <v>CHABL010</v>
          </cell>
          <cell r="C612" t="str">
            <v>1l de Chaux</v>
          </cell>
          <cell r="E612">
            <v>39</v>
          </cell>
        </row>
        <row r="613">
          <cell r="B613" t="str">
            <v>PETPOTECHPEI</v>
          </cell>
          <cell r="C613" t="str">
            <v>1 pot testeur 100ml eq</v>
          </cell>
          <cell r="E613">
            <v>9</v>
          </cell>
        </row>
        <row r="614">
          <cell r="B614" t="str">
            <v>CLK095</v>
          </cell>
          <cell r="C614" t="str">
            <v xml:space="preserve">PACK CHAUX EFFET LISSE - 9,5M2 </v>
          </cell>
          <cell r="E614">
            <v>92.995229999999992</v>
          </cell>
          <cell r="G614">
            <v>77.496025000000003</v>
          </cell>
        </row>
        <row r="615">
          <cell r="B615" t="str">
            <v>SCSPECHA010</v>
          </cell>
          <cell r="C615" t="str">
            <v>1l de Sous-Couche spéciale Chaux</v>
          </cell>
          <cell r="E615">
            <v>44.995229999999999</v>
          </cell>
        </row>
        <row r="616">
          <cell r="B616" t="str">
            <v>CHABL010</v>
          </cell>
          <cell r="C616" t="str">
            <v>1l de Chaux</v>
          </cell>
          <cell r="E616">
            <v>39</v>
          </cell>
        </row>
        <row r="617">
          <cell r="B617" t="str">
            <v>PETPOTECHPEI</v>
          </cell>
          <cell r="C617" t="str">
            <v>1 pot testeur 100ml eq</v>
          </cell>
          <cell r="E617">
            <v>9</v>
          </cell>
        </row>
        <row r="618">
          <cell r="B618" t="str">
            <v>CLK275</v>
          </cell>
          <cell r="C618" t="str">
            <v xml:space="preserve">PACK CHAUX EFFET LISSE - 27,5M2 </v>
          </cell>
          <cell r="E618">
            <v>201.60531280000001</v>
          </cell>
          <cell r="G618">
            <v>168.00442733333335</v>
          </cell>
        </row>
        <row r="619">
          <cell r="B619" t="str">
            <v>SCSPECHA025</v>
          </cell>
          <cell r="C619" t="str">
            <v>2,5l de Sous-Couche spéciale Chaux</v>
          </cell>
          <cell r="E619">
            <v>95.701912800000002</v>
          </cell>
        </row>
        <row r="620">
          <cell r="B620" t="str">
            <v>CHABL030</v>
          </cell>
          <cell r="C620" t="str">
            <v>3l de Chaux</v>
          </cell>
          <cell r="E620">
            <v>96.903400000000005</v>
          </cell>
        </row>
        <row r="621">
          <cell r="B621" t="str">
            <v>PETPOTECHPEI</v>
          </cell>
          <cell r="C621" t="str">
            <v>1 pot testeur 100ml eq</v>
          </cell>
          <cell r="E621">
            <v>9</v>
          </cell>
        </row>
        <row r="622">
          <cell r="B622" t="str">
            <v>KITCB</v>
          </cell>
          <cell r="C622" t="str">
            <v>KIT CHAUX BROSSEE</v>
          </cell>
          <cell r="E622">
            <v>41.9</v>
          </cell>
          <cell r="G622">
            <v>34.916666666666664</v>
          </cell>
        </row>
        <row r="623">
          <cell r="B623">
            <v>4012405</v>
          </cell>
          <cell r="C623" t="str">
            <v>Manchon Antigoutte 180Mm Microfibre 12 Mm</v>
          </cell>
          <cell r="E623">
            <v>5.6</v>
          </cell>
        </row>
        <row r="624">
          <cell r="B624">
            <v>4012413</v>
          </cell>
          <cell r="C624" t="str">
            <v>Monture 180Mm</v>
          </cell>
          <cell r="E624">
            <v>2.8</v>
          </cell>
        </row>
        <row r="625">
          <cell r="B625">
            <v>4012407</v>
          </cell>
          <cell r="C625" t="str">
            <v>Brosse à réchampir triangulaire spéciale aqueuse 23mm</v>
          </cell>
          <cell r="E625">
            <v>7</v>
          </cell>
        </row>
        <row r="626">
          <cell r="B626">
            <v>4003042</v>
          </cell>
          <cell r="C626" t="str">
            <v>Brosse naturelle spéciale chaux 100mm</v>
          </cell>
          <cell r="E626">
            <v>26.5</v>
          </cell>
        </row>
        <row r="627">
          <cell r="B627" t="str">
            <v>KITCF</v>
          </cell>
          <cell r="C627" t="str">
            <v>KIT CHAUX FERREE</v>
          </cell>
          <cell r="E627">
            <v>61.4</v>
          </cell>
          <cell r="G627">
            <v>51.166666666666664</v>
          </cell>
        </row>
        <row r="628">
          <cell r="B628">
            <v>4012405</v>
          </cell>
          <cell r="C628" t="str">
            <v>Manchon Antigoutte 180Mm Microfibre 12 Mm</v>
          </cell>
          <cell r="E628">
            <v>5.6</v>
          </cell>
        </row>
        <row r="629">
          <cell r="B629">
            <v>4012413</v>
          </cell>
          <cell r="C629" t="str">
            <v>Monture 180Mm</v>
          </cell>
          <cell r="E629">
            <v>2.8</v>
          </cell>
        </row>
        <row r="630">
          <cell r="B630">
            <v>4012406</v>
          </cell>
          <cell r="C630" t="str">
            <v>Lot de 2 mini manchons antigouttes 100mm Microfibre 12mm</v>
          </cell>
          <cell r="E630">
            <v>2.4</v>
          </cell>
        </row>
        <row r="631">
          <cell r="B631">
            <v>4012414</v>
          </cell>
          <cell r="C631" t="str">
            <v>Mini Monture 120Mm</v>
          </cell>
          <cell r="E631">
            <v>2</v>
          </cell>
        </row>
        <row r="632">
          <cell r="B632">
            <v>4012407</v>
          </cell>
          <cell r="C632" t="str">
            <v>Brosse à réchampir triangulaire spéciale aqueuse 23mm</v>
          </cell>
          <cell r="E632">
            <v>7</v>
          </cell>
        </row>
        <row r="633">
          <cell r="B633">
            <v>4054003</v>
          </cell>
          <cell r="C633" t="str">
            <v>Platoir inox spécial chaux Taille S</v>
          </cell>
          <cell r="E633">
            <v>41.6</v>
          </cell>
        </row>
        <row r="634">
          <cell r="B634" t="str">
            <v>KITCL</v>
          </cell>
          <cell r="C634" t="str">
            <v>KIT CHAUX LISSEE</v>
          </cell>
          <cell r="E634">
            <v>36.299999999999997</v>
          </cell>
          <cell r="G634">
            <v>30.25</v>
          </cell>
        </row>
        <row r="635">
          <cell r="B635">
            <v>4012405</v>
          </cell>
          <cell r="C635" t="str">
            <v>Manchon Antigoutte 180Mm Microfibre 12 Mm</v>
          </cell>
          <cell r="E635">
            <v>5.6</v>
          </cell>
        </row>
        <row r="636">
          <cell r="B636">
            <v>4012413</v>
          </cell>
          <cell r="C636" t="str">
            <v>Monture 180Mm</v>
          </cell>
          <cell r="E636">
            <v>2.8</v>
          </cell>
        </row>
        <row r="637">
          <cell r="B637">
            <v>4012406</v>
          </cell>
          <cell r="C637" t="str">
            <v>Lot de 2 mini manchons antigouttes 100mm Microfibre 12mm</v>
          </cell>
          <cell r="E637">
            <v>2.4</v>
          </cell>
        </row>
        <row r="638">
          <cell r="B638">
            <v>4012414</v>
          </cell>
          <cell r="C638" t="str">
            <v>Mini Monture 120Mm</v>
          </cell>
          <cell r="E638">
            <v>2</v>
          </cell>
        </row>
        <row r="639">
          <cell r="B639">
            <v>4012407</v>
          </cell>
          <cell r="C639" t="str">
            <v>Brosse à réchampir triangulaire spéciale aqueuse 23mm</v>
          </cell>
          <cell r="E639">
            <v>7</v>
          </cell>
        </row>
        <row r="640">
          <cell r="B640">
            <v>4054001</v>
          </cell>
          <cell r="C640" t="str">
            <v>Lisseuse plastique Taille M</v>
          </cell>
          <cell r="E640">
            <v>16.5</v>
          </cell>
        </row>
        <row r="641">
          <cell r="B641" t="str">
            <v>PECF065</v>
          </cell>
          <cell r="C641" t="str">
            <v>PACK ENDUIT CHAUX FINE 6,5M²</v>
          </cell>
          <cell r="E641">
            <v>157.40785</v>
          </cell>
          <cell r="G641">
            <v>131.17320833333335</v>
          </cell>
        </row>
        <row r="642">
          <cell r="B642" t="str">
            <v>IMPRUG010</v>
          </cell>
          <cell r="C642" t="str">
            <v>1L d’Impression Rugueuse</v>
          </cell>
          <cell r="E642">
            <v>38.004969999999993</v>
          </cell>
        </row>
        <row r="643">
          <cell r="B643" t="str">
            <v> SCENDMIN025</v>
          </cell>
          <cell r="C643" t="str">
            <v>Sous-Couche Enduit Minéral 2,5l</v>
          </cell>
          <cell r="E643">
            <v>33.40428</v>
          </cell>
        </row>
        <row r="644">
          <cell r="B644" t="str">
            <v>ECF030</v>
          </cell>
          <cell r="C644" t="str">
            <v>3L d’Enduit Minéral Chaux Fine EF</v>
          </cell>
          <cell r="E644">
            <v>76.99860000000001</v>
          </cell>
        </row>
        <row r="645">
          <cell r="B645" t="str">
            <v>PETPOTECHPEI</v>
          </cell>
          <cell r="C645" t="str">
            <v>1 Pot Testeur 100ml de Mat Poudré eqEF</v>
          </cell>
          <cell r="E645">
            <v>9</v>
          </cell>
        </row>
        <row r="646">
          <cell r="B646" t="str">
            <v>PECF135</v>
          </cell>
          <cell r="C646" t="str">
            <v>PACK ENDUIT CHAUX FINE 13.5 M²</v>
          </cell>
          <cell r="E646">
            <v>303.30744000000004</v>
          </cell>
          <cell r="G646">
            <v>252.75620000000004</v>
          </cell>
        </row>
        <row r="647">
          <cell r="B647" t="str">
            <v>IMPRUG025</v>
          </cell>
          <cell r="C647" t="str">
            <v>2,5L d’Impression Rugueuse</v>
          </cell>
          <cell r="E647">
            <v>73.501680000000007</v>
          </cell>
        </row>
        <row r="648">
          <cell r="B648" t="str">
            <v> SCENDMIN025</v>
          </cell>
          <cell r="C648" t="str">
            <v>2 pots de Sous-Couche Enduit Minéral 2,5l</v>
          </cell>
          <cell r="E648">
            <v>66.80856</v>
          </cell>
        </row>
        <row r="649">
          <cell r="B649" t="str">
            <v>ECF030</v>
          </cell>
          <cell r="C649" t="str">
            <v>2 pots de 3L d’Enduit Minéral Chaux Fine EF</v>
          </cell>
          <cell r="E649">
            <v>153.99720000000002</v>
          </cell>
        </row>
        <row r="650">
          <cell r="B650" t="str">
            <v>PETPOTECHPEI</v>
          </cell>
          <cell r="C650" t="str">
            <v>1 Pot Testeur 100ml de Mat Poudré eqEF</v>
          </cell>
          <cell r="E650">
            <v>9</v>
          </cell>
        </row>
        <row r="651">
          <cell r="B651" t="str">
            <v>PERO065</v>
          </cell>
          <cell r="C651" t="str">
            <v>PACK ENDUIT ROMAIN 6.5 M²</v>
          </cell>
          <cell r="E651">
            <v>152.20846</v>
          </cell>
          <cell r="G651">
            <v>126.84038333333334</v>
          </cell>
        </row>
        <row r="652">
          <cell r="B652" t="str">
            <v>IMPRUG010</v>
          </cell>
          <cell r="C652" t="str">
            <v>1L d’Impression Rugueuse</v>
          </cell>
          <cell r="E652">
            <v>38.004969999999993</v>
          </cell>
        </row>
        <row r="653">
          <cell r="B653" t="str">
            <v> SCENDMIN025</v>
          </cell>
          <cell r="C653" t="str">
            <v>Sous-Couche Enduit Minéral 2,5l</v>
          </cell>
          <cell r="E653">
            <v>33.40428</v>
          </cell>
        </row>
        <row r="654">
          <cell r="B654" t="str">
            <v>ERO030</v>
          </cell>
          <cell r="C654" t="str">
            <v>3L d'Enduit Romain ER</v>
          </cell>
          <cell r="E654">
            <v>71.799210000000002</v>
          </cell>
        </row>
        <row r="655">
          <cell r="B655" t="str">
            <v>PETPOTECHPEI</v>
          </cell>
          <cell r="C655" t="str">
            <v>1 Pot Testeur 100ml de Mat Poudré eqER</v>
          </cell>
          <cell r="E655">
            <v>9</v>
          </cell>
        </row>
        <row r="656">
          <cell r="B656" t="str">
            <v>PERO135</v>
          </cell>
          <cell r="C656" t="str">
            <v>PACK ENDUIT ROMAIN 13.5 M²</v>
          </cell>
          <cell r="E656">
            <v>292.90866000000005</v>
          </cell>
          <cell r="G656">
            <v>244.09055000000006</v>
          </cell>
        </row>
        <row r="657">
          <cell r="B657" t="str">
            <v>IMPRUG025</v>
          </cell>
          <cell r="C657" t="str">
            <v>2,5L d'Impression Rugueuse</v>
          </cell>
          <cell r="E657">
            <v>73.501680000000007</v>
          </cell>
        </row>
        <row r="658">
          <cell r="B658" t="str">
            <v> SCENDMIN025</v>
          </cell>
          <cell r="C658" t="str">
            <v>2 pots de Sous-Couche Enduit Minéral 2,5l</v>
          </cell>
          <cell r="E658">
            <v>66.80856</v>
          </cell>
        </row>
        <row r="659">
          <cell r="B659" t="str">
            <v>ERO030</v>
          </cell>
          <cell r="C659" t="str">
            <v>2 pots de 3L d'Enduit Romain ER</v>
          </cell>
          <cell r="E659">
            <v>143.59842</v>
          </cell>
        </row>
        <row r="660">
          <cell r="B660" t="str">
            <v>PETPOTECHPEI</v>
          </cell>
          <cell r="C660" t="str">
            <v>1 pot testeur 100ml de Mat Poudré eqER</v>
          </cell>
          <cell r="E660">
            <v>9</v>
          </cell>
        </row>
        <row r="661">
          <cell r="B661" t="str">
            <v>PSTR065</v>
          </cell>
          <cell r="C661" t="str">
            <v>PACK STRUCTURE 6.5 M²</v>
          </cell>
          <cell r="E661">
            <v>176.10846000000001</v>
          </cell>
          <cell r="G661">
            <v>146.75705000000002</v>
          </cell>
        </row>
        <row r="662">
          <cell r="B662" t="str">
            <v>IMPRUG010</v>
          </cell>
          <cell r="C662" t="str">
            <v>1L d’Impression Rugueuse</v>
          </cell>
          <cell r="E662">
            <v>38.004969999999993</v>
          </cell>
        </row>
        <row r="663">
          <cell r="B663" t="str">
            <v> SCENDMIN025</v>
          </cell>
          <cell r="C663" t="str">
            <v>Sous-Couche Enduit Minéral 2,5l</v>
          </cell>
          <cell r="E663">
            <v>33.40428</v>
          </cell>
        </row>
        <row r="664">
          <cell r="B664" t="str">
            <v>ERO030</v>
          </cell>
          <cell r="C664" t="str">
            <v>3L d'Enduit Structure STR</v>
          </cell>
          <cell r="E664">
            <v>71.799210000000002</v>
          </cell>
        </row>
        <row r="665">
          <cell r="B665" t="str">
            <v>VMM005</v>
          </cell>
          <cell r="C665" t="str">
            <v>0.5L de Vélatures Murs et Meubles</v>
          </cell>
          <cell r="E665">
            <v>32.9</v>
          </cell>
        </row>
        <row r="666">
          <cell r="B666" t="str">
            <v>PSTR125</v>
          </cell>
          <cell r="C666" t="str">
            <v>PACK STRUCTURE 12.5 M²</v>
          </cell>
          <cell r="E666">
            <v>316.80866000000003</v>
          </cell>
          <cell r="G666">
            <v>264.00721666666669</v>
          </cell>
        </row>
        <row r="667">
          <cell r="B667" t="str">
            <v>IMPRUG025</v>
          </cell>
          <cell r="C667" t="str">
            <v>2,5L d’Impression Rugueuse</v>
          </cell>
          <cell r="E667">
            <v>73.501680000000007</v>
          </cell>
        </row>
        <row r="668">
          <cell r="B668" t="str">
            <v> SCENDMIN025</v>
          </cell>
          <cell r="C668" t="str">
            <v>2 pots de Sous-Couche Enduit Minéral 2,5l</v>
          </cell>
          <cell r="E668">
            <v>66.80856</v>
          </cell>
        </row>
        <row r="669">
          <cell r="B669" t="str">
            <v>ERO030</v>
          </cell>
          <cell r="C669" t="str">
            <v>2 pots de 3L d'Enduit Structure STR</v>
          </cell>
          <cell r="E669">
            <v>143.59842</v>
          </cell>
        </row>
        <row r="670">
          <cell r="B670" t="str">
            <v>VMM005</v>
          </cell>
          <cell r="C670" t="str">
            <v>0.5L de Vélatures Murs et Meubles</v>
          </cell>
          <cell r="E670">
            <v>32.9</v>
          </cell>
        </row>
        <row r="671">
          <cell r="B671" t="str">
            <v>PEMPPME065</v>
          </cell>
          <cell r="C671" t="str">
            <v>PACK EMPREINTE EFFET METALLISE 6.5m²</v>
          </cell>
          <cell r="E671">
            <v>185.60901000000001</v>
          </cell>
          <cell r="G671">
            <v>154.67417500000002</v>
          </cell>
        </row>
        <row r="672">
          <cell r="B672" t="str">
            <v>IMPRUG010</v>
          </cell>
          <cell r="C672" t="str">
            <v>1L d’Impression Rugueuse</v>
          </cell>
          <cell r="E672">
            <v>38.004969999999993</v>
          </cell>
        </row>
        <row r="673">
          <cell r="B673" t="str">
            <v> SCENDMIN025</v>
          </cell>
          <cell r="C673" t="str">
            <v>Sous-Couche Enduit Minéral 2,5l</v>
          </cell>
          <cell r="E673">
            <v>33.40428</v>
          </cell>
        </row>
        <row r="674">
          <cell r="B674" t="str">
            <v>ERO030</v>
          </cell>
          <cell r="C674" t="str">
            <v>3L d'Enduit Empreinte EMP</v>
          </cell>
          <cell r="E674">
            <v>71.799210000000002</v>
          </cell>
        </row>
        <row r="675">
          <cell r="B675" t="str">
            <v>PME005</v>
          </cell>
          <cell r="C675" t="str">
            <v>0,5L de Finition Métallisée</v>
          </cell>
          <cell r="E675">
            <v>42.400550000000003</v>
          </cell>
        </row>
        <row r="676">
          <cell r="B676" t="str">
            <v>PEMPPME135</v>
          </cell>
          <cell r="C676" t="str">
            <v>PACK EMPREINTE EFFET METALLISE 13.5m²</v>
          </cell>
          <cell r="E676">
            <v>368.70976000000007</v>
          </cell>
          <cell r="G676">
            <v>307.25813333333343</v>
          </cell>
        </row>
        <row r="677">
          <cell r="B677" t="str">
            <v>IMPRUG025</v>
          </cell>
          <cell r="C677" t="str">
            <v>2,5L d’Impression Rugueuse</v>
          </cell>
          <cell r="E677">
            <v>73.501680000000007</v>
          </cell>
        </row>
        <row r="678">
          <cell r="B678" t="str">
            <v> SCENDMIN025</v>
          </cell>
          <cell r="C678" t="str">
            <v>2 pots de Sous-Couche Enduit Minéral 2,5l</v>
          </cell>
          <cell r="E678">
            <v>66.80856</v>
          </cell>
        </row>
        <row r="679">
          <cell r="B679" t="str">
            <v>ERO030</v>
          </cell>
          <cell r="C679" t="str">
            <v>2 pots de 3L d'Enduit Empreinte EMP</v>
          </cell>
          <cell r="E679">
            <v>143.59842</v>
          </cell>
        </row>
        <row r="680">
          <cell r="B680" t="str">
            <v>PME005</v>
          </cell>
          <cell r="C680" t="str">
            <v>2 pots 0,5L de Finition Métallisée</v>
          </cell>
          <cell r="E680">
            <v>84.801100000000005</v>
          </cell>
        </row>
        <row r="681">
          <cell r="B681" t="str">
            <v>PEMPVMMC065</v>
          </cell>
          <cell r="C681" t="str">
            <v>PACK EMPREINTE EFFET IRISE 6.5m²</v>
          </cell>
          <cell r="E681">
            <v>176.10846000000001</v>
          </cell>
          <cell r="G681">
            <v>146.75705000000002</v>
          </cell>
        </row>
        <row r="682">
          <cell r="B682" t="str">
            <v>IMPRUG010</v>
          </cell>
          <cell r="C682" t="str">
            <v>1L d’Impression Rugueuse</v>
          </cell>
          <cell r="E682">
            <v>38.004969999999993</v>
          </cell>
        </row>
        <row r="683">
          <cell r="B683" t="str">
            <v> SCENDMIN025</v>
          </cell>
          <cell r="C683" t="str">
            <v>Sous-Couche Enduit Minéral 2,5l</v>
          </cell>
          <cell r="E683">
            <v>33.40428</v>
          </cell>
        </row>
        <row r="684">
          <cell r="B684" t="str">
            <v>ERO030</v>
          </cell>
          <cell r="C684" t="str">
            <v>3L d'Enduit Empreinte EMP</v>
          </cell>
          <cell r="E684">
            <v>71.799210000000002</v>
          </cell>
        </row>
        <row r="685">
          <cell r="B685" t="str">
            <v>VMM005</v>
          </cell>
          <cell r="C685" t="str">
            <v>0.5L de Vélatures Murs et Meubles</v>
          </cell>
          <cell r="E685">
            <v>32.9</v>
          </cell>
        </row>
        <row r="686">
          <cell r="B686" t="str">
            <v>PEMPVMMC125</v>
          </cell>
          <cell r="C686" t="str">
            <v>PACK EMPREINTE EFFET IRISE 12.5m²</v>
          </cell>
          <cell r="E686">
            <v>316.80866000000003</v>
          </cell>
          <cell r="G686">
            <v>264.00721666666669</v>
          </cell>
        </row>
        <row r="687">
          <cell r="B687" t="str">
            <v>IMPRUG025</v>
          </cell>
          <cell r="C687" t="str">
            <v>2,5L d’Impression Rugueuse</v>
          </cell>
          <cell r="E687">
            <v>73.501680000000007</v>
          </cell>
        </row>
        <row r="688">
          <cell r="B688" t="str">
            <v> SCENDMIN025</v>
          </cell>
          <cell r="C688" t="str">
            <v>2 pots de Sous-Couche Enduit Minéral 2,5l</v>
          </cell>
          <cell r="E688">
            <v>66.80856</v>
          </cell>
        </row>
        <row r="689">
          <cell r="B689" t="str">
            <v>ERO030</v>
          </cell>
          <cell r="C689" t="str">
            <v>2 pots de 3L d'Enduit Empreinte EMP</v>
          </cell>
          <cell r="E689">
            <v>143.59842</v>
          </cell>
        </row>
        <row r="690">
          <cell r="B690" t="str">
            <v>VMM005</v>
          </cell>
          <cell r="C690" t="str">
            <v>0.5L de Vélatures Murs et Meubles</v>
          </cell>
          <cell r="E690">
            <v>32.9</v>
          </cell>
        </row>
        <row r="691">
          <cell r="B691" t="str">
            <v>KITECF</v>
          </cell>
          <cell r="C691" t="str">
            <v>KIT ENDUIT CHAUX FINE</v>
          </cell>
          <cell r="E691">
            <v>60</v>
          </cell>
          <cell r="G691">
            <v>50</v>
          </cell>
        </row>
        <row r="692">
          <cell r="B692">
            <v>4012407</v>
          </cell>
          <cell r="C692" t="str">
            <v>Brosse à réchampir triangulaire spéciale aqueuse 23mm</v>
          </cell>
          <cell r="E692">
            <v>7</v>
          </cell>
        </row>
        <row r="693">
          <cell r="B693">
            <v>4012405</v>
          </cell>
          <cell r="C693" t="str">
            <v>Manchon Antigoutte 180Mm Microfibre 12 Mm</v>
          </cell>
          <cell r="E693">
            <v>5.6</v>
          </cell>
        </row>
        <row r="694">
          <cell r="B694">
            <v>4012413</v>
          </cell>
          <cell r="C694" t="str">
            <v>Monture 180Mm</v>
          </cell>
          <cell r="E694">
            <v>2.8</v>
          </cell>
        </row>
        <row r="695">
          <cell r="B695">
            <v>4018049</v>
          </cell>
          <cell r="C695" t="str">
            <v>Couteau À Enduire Inox 8Cm</v>
          </cell>
          <cell r="E695">
            <v>11.4</v>
          </cell>
        </row>
        <row r="696">
          <cell r="B696">
            <v>4054002</v>
          </cell>
          <cell r="C696" t="str">
            <v>Lisseuse Inox Speciale Enduit Taille M</v>
          </cell>
          <cell r="E696">
            <v>27.5</v>
          </cell>
        </row>
        <row r="697">
          <cell r="B697">
            <v>4015001</v>
          </cell>
          <cell r="C697" t="str">
            <v>Grattoir Special Enduit</v>
          </cell>
          <cell r="E697">
            <v>5.7</v>
          </cell>
        </row>
        <row r="698">
          <cell r="B698" t="str">
            <v>KITERO</v>
          </cell>
          <cell r="C698" t="str">
            <v>KIT ENDUIT ROMAIN</v>
          </cell>
          <cell r="E698">
            <v>54.3</v>
          </cell>
          <cell r="G698">
            <v>45.25</v>
          </cell>
        </row>
        <row r="699">
          <cell r="B699">
            <v>4012407</v>
          </cell>
          <cell r="C699" t="str">
            <v>Brosse à réchampir triangulaire spéciale aqueuse 23mm</v>
          </cell>
          <cell r="E699">
            <v>7</v>
          </cell>
        </row>
        <row r="700">
          <cell r="B700">
            <v>4012405</v>
          </cell>
          <cell r="C700" t="str">
            <v>Manchon Antigoutte 180Mm Microfibre 12 Mm</v>
          </cell>
          <cell r="E700">
            <v>5.6</v>
          </cell>
        </row>
        <row r="701">
          <cell r="B701">
            <v>4012413</v>
          </cell>
          <cell r="C701" t="str">
            <v>Monture 180Mm</v>
          </cell>
          <cell r="E701">
            <v>2.8</v>
          </cell>
        </row>
        <row r="702">
          <cell r="B702">
            <v>4018049</v>
          </cell>
          <cell r="C702" t="str">
            <v>Couteau À Enduire Inox 8Cm</v>
          </cell>
          <cell r="E702">
            <v>11.4</v>
          </cell>
        </row>
        <row r="703">
          <cell r="B703">
            <v>4054002</v>
          </cell>
          <cell r="C703" t="str">
            <v>Lisseuse Inox Speciale Enduit Taille M</v>
          </cell>
          <cell r="E703">
            <v>27.5</v>
          </cell>
        </row>
        <row r="704">
          <cell r="B704" t="str">
            <v>KITSTR</v>
          </cell>
          <cell r="C704" t="str">
            <v>KIT STRUCTURE</v>
          </cell>
          <cell r="E704">
            <v>76.099999999999994</v>
          </cell>
          <cell r="G704">
            <v>63.416666666666664</v>
          </cell>
        </row>
        <row r="705">
          <cell r="B705">
            <v>4012407</v>
          </cell>
          <cell r="C705" t="str">
            <v>Brosse à réchampir triangulaire spéciale aqueuse 23mm</v>
          </cell>
          <cell r="E705">
            <v>7</v>
          </cell>
        </row>
        <row r="706">
          <cell r="B706">
            <v>4012405</v>
          </cell>
          <cell r="C706" t="str">
            <v>Manchon Antigoutte 180Mm Microfibre 12 Mm</v>
          </cell>
          <cell r="E706">
            <v>5.6</v>
          </cell>
        </row>
        <row r="707">
          <cell r="B707">
            <v>4012413</v>
          </cell>
          <cell r="C707" t="str">
            <v>Monture 180Mm</v>
          </cell>
          <cell r="E707">
            <v>2.8</v>
          </cell>
        </row>
        <row r="708">
          <cell r="B708">
            <v>4018049</v>
          </cell>
          <cell r="C708" t="str">
            <v>Couteau À Enduire Inox 8Cm</v>
          </cell>
          <cell r="E708">
            <v>11.4</v>
          </cell>
        </row>
        <row r="709">
          <cell r="B709">
            <v>4054002</v>
          </cell>
          <cell r="C709" t="str">
            <v>Lisseuse Inox Speciale Enduit Taille M</v>
          </cell>
          <cell r="E709">
            <v>27.5</v>
          </cell>
        </row>
        <row r="710">
          <cell r="B710">
            <v>4079001</v>
          </cell>
          <cell r="C710" t="str">
            <v>Peigne À Effet Special Structure Et Empreinte</v>
          </cell>
          <cell r="E710">
            <v>16.5</v>
          </cell>
        </row>
        <row r="711">
          <cell r="B711">
            <v>4012404</v>
          </cell>
          <cell r="C711" t="str">
            <v>Mini Manchon 120Mm Microfibre 10Mm</v>
          </cell>
          <cell r="E711">
            <v>3.3</v>
          </cell>
        </row>
        <row r="712">
          <cell r="B712">
            <v>4012414</v>
          </cell>
          <cell r="C712" t="str">
            <v>Mini Monture 120Mm</v>
          </cell>
          <cell r="E712">
            <v>2</v>
          </cell>
        </row>
        <row r="713">
          <cell r="B713" t="str">
            <v>KITEMP</v>
          </cell>
          <cell r="C713" t="str">
            <v>KIT EMPREINTE</v>
          </cell>
          <cell r="E713">
            <v>75.5</v>
          </cell>
          <cell r="G713">
            <v>62.916666666666671</v>
          </cell>
        </row>
        <row r="714">
          <cell r="B714">
            <v>4012407</v>
          </cell>
          <cell r="C714" t="str">
            <v>Brosse à réchampir triangulaire spéciale aqueuse 23mm</v>
          </cell>
          <cell r="E714">
            <v>7</v>
          </cell>
        </row>
        <row r="715">
          <cell r="B715">
            <v>4012405</v>
          </cell>
          <cell r="C715" t="str">
            <v>Manchon Antigoutte 180Mm Microfibre 12 mm</v>
          </cell>
          <cell r="E715">
            <v>5.6</v>
          </cell>
        </row>
        <row r="716">
          <cell r="B716">
            <v>4012413</v>
          </cell>
          <cell r="C716" t="str">
            <v>Monture 180Mm</v>
          </cell>
          <cell r="E716">
            <v>2.8</v>
          </cell>
        </row>
        <row r="717">
          <cell r="B717">
            <v>4018049</v>
          </cell>
          <cell r="C717" t="str">
            <v>Couteau À Enduire Inox 8Cm</v>
          </cell>
          <cell r="E717">
            <v>11.4</v>
          </cell>
        </row>
        <row r="718">
          <cell r="B718">
            <v>4054002</v>
          </cell>
          <cell r="C718" t="str">
            <v>Lisseuse Inox Speciale Enduit Taille M</v>
          </cell>
          <cell r="E718">
            <v>27.5</v>
          </cell>
        </row>
        <row r="719">
          <cell r="B719">
            <v>4079001</v>
          </cell>
          <cell r="C719" t="str">
            <v>Peigne À Effet Special Structure Et Empreinte</v>
          </cell>
          <cell r="E719">
            <v>16.5</v>
          </cell>
        </row>
        <row r="720">
          <cell r="B720">
            <v>4012402</v>
          </cell>
          <cell r="C720" t="str">
            <v>Mini Manchon 120Mm Microfibre 5Mm</v>
          </cell>
          <cell r="E720">
            <v>2.7</v>
          </cell>
        </row>
        <row r="721">
          <cell r="B721">
            <v>4012414</v>
          </cell>
          <cell r="C721" t="str">
            <v>Mini Monture 120Mm</v>
          </cell>
          <cell r="E721">
            <v>2</v>
          </cell>
        </row>
      </sheetData>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9639D-B2E4-4843-B29C-3BC50A1EC250}">
  <sheetPr>
    <tabColor theme="6" tint="0.39997558519241921"/>
    <pageSetUpPr fitToPage="1"/>
  </sheetPr>
  <dimension ref="A1:Z3347"/>
  <sheetViews>
    <sheetView tabSelected="1" view="pageBreakPreview" topLeftCell="D1" zoomScale="80" zoomScaleNormal="100" zoomScaleSheetLayoutView="80" workbookViewId="0">
      <selection activeCell="T11" sqref="T11"/>
    </sheetView>
  </sheetViews>
  <sheetFormatPr baseColWidth="10" defaultColWidth="11" defaultRowHeight="15.75" x14ac:dyDescent="0.25"/>
  <cols>
    <col min="1" max="1" width="11.625" style="1" hidden="1" customWidth="1"/>
    <col min="2" max="2" width="11.75" style="1" hidden="1" customWidth="1"/>
    <col min="3" max="3" width="7.625" style="1" hidden="1" customWidth="1"/>
    <col min="4" max="4" width="14.125" style="1" customWidth="1"/>
    <col min="5" max="5" width="11.125" style="5" customWidth="1"/>
    <col min="6" max="6" width="1.625" style="5" customWidth="1"/>
    <col min="7" max="7" width="12.625" style="5" customWidth="1"/>
    <col min="8" max="8" width="1.625" style="5" customWidth="1"/>
    <col min="9" max="9" width="12.625" style="5" customWidth="1"/>
    <col min="10" max="10" width="1.625" style="5" customWidth="1"/>
    <col min="11" max="11" width="12" style="5" customWidth="1"/>
    <col min="12" max="12" width="1.625" style="5" customWidth="1"/>
    <col min="13" max="13" width="11.5" style="5" customWidth="1"/>
    <col min="14" max="14" width="1.625" style="5" customWidth="1"/>
    <col min="15" max="15" width="12.625" style="5" customWidth="1"/>
    <col min="16" max="16" width="1.625" style="5" customWidth="1"/>
    <col min="17" max="17" width="11" style="5" customWidth="1"/>
    <col min="18" max="18" width="1.625" style="5" customWidth="1"/>
    <col min="19" max="19" width="9.375" style="5" customWidth="1"/>
    <col min="20" max="20" width="11" style="5"/>
    <col min="21" max="21" width="6.125" style="5" customWidth="1"/>
    <col min="22" max="24" width="11" style="5"/>
    <col min="25" max="25" width="16" style="5" customWidth="1"/>
    <col min="26" max="16384" width="11" style="5"/>
  </cols>
  <sheetData>
    <row r="1" spans="1:26" ht="13.5" customHeight="1" x14ac:dyDescent="0.3">
      <c r="E1" s="2"/>
      <c r="F1" s="3"/>
      <c r="G1" s="3"/>
      <c r="H1" s="4"/>
      <c r="I1" s="4"/>
      <c r="J1" s="4"/>
      <c r="L1" s="6"/>
      <c r="M1" s="6"/>
      <c r="N1" s="6"/>
      <c r="O1" s="267" t="s">
        <v>0</v>
      </c>
      <c r="P1" s="267"/>
      <c r="Q1" s="267"/>
      <c r="R1" s="267"/>
      <c r="S1" s="267"/>
    </row>
    <row r="2" spans="1:26" ht="8.1" customHeight="1" x14ac:dyDescent="0.25">
      <c r="E2" s="6"/>
      <c r="O2" s="268"/>
      <c r="P2" s="268"/>
      <c r="Q2" s="268"/>
      <c r="R2" s="268"/>
      <c r="S2" s="268"/>
    </row>
    <row r="3" spans="1:26" ht="24.95" customHeight="1" x14ac:dyDescent="0.3">
      <c r="E3" s="269" t="s">
        <v>1</v>
      </c>
      <c r="F3" s="269"/>
      <c r="G3" s="269"/>
      <c r="H3" s="269"/>
      <c r="I3" s="269"/>
      <c r="J3" s="269"/>
      <c r="K3" s="269"/>
      <c r="L3" s="269"/>
      <c r="M3" s="269"/>
      <c r="N3" s="269"/>
      <c r="O3" s="269"/>
      <c r="P3" s="269"/>
      <c r="Q3" s="269"/>
      <c r="R3" s="269"/>
      <c r="S3" s="269"/>
      <c r="T3" s="241" t="s">
        <v>2</v>
      </c>
      <c r="U3" s="242"/>
      <c r="V3" s="7">
        <v>0</v>
      </c>
      <c r="W3" s="243" t="s">
        <v>3</v>
      </c>
    </row>
    <row r="4" spans="1:26" ht="8.1" customHeight="1" x14ac:dyDescent="0.25">
      <c r="E4" s="6"/>
      <c r="O4" s="268"/>
      <c r="P4" s="268"/>
      <c r="Q4" s="268"/>
      <c r="R4" s="268"/>
      <c r="S4" s="268"/>
    </row>
    <row r="5" spans="1:26" ht="13.5" customHeight="1" x14ac:dyDescent="0.25">
      <c r="E5" s="264"/>
      <c r="F5" s="264"/>
      <c r="G5" s="264"/>
      <c r="H5" s="8"/>
      <c r="I5" s="9" t="s">
        <v>4</v>
      </c>
      <c r="N5" s="8"/>
      <c r="P5" s="8"/>
      <c r="V5" s="328">
        <v>0</v>
      </c>
      <c r="W5" s="327" t="s">
        <v>5</v>
      </c>
      <c r="X5" s="328">
        <v>0</v>
      </c>
      <c r="Y5" s="330" t="s">
        <v>6</v>
      </c>
      <c r="Z5" s="332"/>
    </row>
    <row r="6" spans="1:26" ht="13.5" customHeight="1" x14ac:dyDescent="0.25">
      <c r="E6" s="264"/>
      <c r="F6" s="264"/>
      <c r="G6" s="264"/>
      <c r="H6" s="8"/>
      <c r="I6" s="1" t="s">
        <v>7</v>
      </c>
      <c r="N6" s="8"/>
      <c r="P6" s="8"/>
      <c r="R6" s="10"/>
      <c r="S6" s="11"/>
      <c r="V6" s="329"/>
      <c r="W6" s="327"/>
      <c r="X6" s="329"/>
      <c r="Y6" s="331" t="s">
        <v>8</v>
      </c>
      <c r="Z6" s="332"/>
    </row>
    <row r="7" spans="1:26" ht="8.1" customHeight="1" x14ac:dyDescent="0.25">
      <c r="E7" s="264"/>
      <c r="F7" s="264"/>
      <c r="G7" s="264"/>
      <c r="H7" s="8"/>
      <c r="I7" s="1"/>
      <c r="J7" s="1"/>
      <c r="K7" s="1"/>
      <c r="L7" s="1"/>
      <c r="M7" s="1"/>
      <c r="N7" s="8"/>
      <c r="O7" s="12"/>
      <c r="P7" s="8"/>
      <c r="Q7" s="12"/>
      <c r="R7" s="8"/>
      <c r="S7" s="13"/>
    </row>
    <row r="8" spans="1:26" ht="24.95" customHeight="1" x14ac:dyDescent="0.25">
      <c r="E8" s="264"/>
      <c r="F8" s="264"/>
      <c r="G8" s="264"/>
      <c r="H8" s="8"/>
      <c r="I8" s="300" t="s">
        <v>9</v>
      </c>
      <c r="J8" s="300"/>
      <c r="K8" s="300" t="s">
        <v>10</v>
      </c>
      <c r="L8" s="300"/>
      <c r="M8" s="14" t="s">
        <v>11</v>
      </c>
      <c r="N8" s="15"/>
      <c r="O8" s="301" t="s">
        <v>12</v>
      </c>
      <c r="P8" s="301"/>
      <c r="Q8" s="301"/>
      <c r="R8" s="15"/>
      <c r="S8" s="16" t="s">
        <v>13</v>
      </c>
      <c r="U8" s="244"/>
      <c r="V8" s="17">
        <v>0</v>
      </c>
      <c r="W8" s="245" t="s">
        <v>14</v>
      </c>
    </row>
    <row r="9" spans="1:26" ht="8.1" customHeight="1" x14ac:dyDescent="0.25">
      <c r="E9" s="264"/>
      <c r="F9" s="264"/>
      <c r="G9" s="264"/>
      <c r="H9" s="8"/>
      <c r="I9" s="18"/>
      <c r="J9" s="18"/>
      <c r="K9" s="18"/>
      <c r="L9" s="18"/>
      <c r="M9" s="18"/>
      <c r="N9" s="8"/>
      <c r="O9" s="19"/>
      <c r="P9" s="8"/>
      <c r="Q9" s="19"/>
      <c r="R9" s="8"/>
      <c r="S9" s="20"/>
    </row>
    <row r="10" spans="1:26" ht="13.5" customHeight="1" x14ac:dyDescent="0.25">
      <c r="A10" s="21" t="s">
        <v>15</v>
      </c>
      <c r="E10" s="264"/>
      <c r="F10" s="264"/>
      <c r="G10" s="264"/>
      <c r="H10" s="8"/>
      <c r="I10" s="297" t="s">
        <v>15</v>
      </c>
      <c r="J10" s="297"/>
      <c r="K10" s="297" t="s">
        <v>16</v>
      </c>
      <c r="L10" s="297"/>
      <c r="M10" s="22">
        <f>VLOOKUP(A10,'[2]Tarif bases juil-24'!B2:H460,6,0)*(1+$V$3)</f>
        <v>19.916666666666668</v>
      </c>
      <c r="N10" s="23"/>
      <c r="O10" s="298">
        <v>5.5</v>
      </c>
      <c r="P10" s="256"/>
      <c r="Q10" s="24" t="s">
        <v>17</v>
      </c>
      <c r="R10" s="23"/>
      <c r="S10" s="25">
        <f>+M10/O10</f>
        <v>3.6212121212121215</v>
      </c>
    </row>
    <row r="11" spans="1:26" ht="13.5" customHeight="1" x14ac:dyDescent="0.25">
      <c r="A11" s="26" t="s">
        <v>18</v>
      </c>
      <c r="E11" s="264"/>
      <c r="F11" s="264"/>
      <c r="G11" s="264"/>
      <c r="H11" s="8"/>
      <c r="I11" s="297" t="s">
        <v>18</v>
      </c>
      <c r="J11" s="297"/>
      <c r="K11" s="297" t="s">
        <v>19</v>
      </c>
      <c r="L11" s="297"/>
      <c r="M11" s="22">
        <f>VLOOKUP(A11,'[2]Tarif bases juil-24'!B3:H461,6,0)*(1+$V$3)</f>
        <v>33.25</v>
      </c>
      <c r="N11" s="23"/>
      <c r="O11" s="298">
        <v>11</v>
      </c>
      <c r="P11" s="256"/>
      <c r="Q11" s="24" t="s">
        <v>17</v>
      </c>
      <c r="R11" s="23"/>
      <c r="S11" s="25">
        <f t="shared" ref="S11:S14" si="0">+M11/O11</f>
        <v>3.0227272727272729</v>
      </c>
    </row>
    <row r="12" spans="1:26" ht="13.5" customHeight="1" x14ac:dyDescent="0.25">
      <c r="A12" s="21" t="s">
        <v>20</v>
      </c>
      <c r="E12" s="264"/>
      <c r="F12" s="264"/>
      <c r="G12" s="264"/>
      <c r="H12" s="8"/>
      <c r="I12" s="297" t="s">
        <v>20</v>
      </c>
      <c r="J12" s="297"/>
      <c r="K12" s="297" t="s">
        <v>21</v>
      </c>
      <c r="L12" s="297"/>
      <c r="M12" s="22">
        <f>VLOOKUP(A12,'[2]Tarif bases juil-24'!B4:H462,6,0)*(1+$V$3)</f>
        <v>70.750000000000014</v>
      </c>
      <c r="N12" s="23"/>
      <c r="O12" s="298">
        <v>27.5</v>
      </c>
      <c r="P12" s="256"/>
      <c r="Q12" s="24" t="s">
        <v>17</v>
      </c>
      <c r="R12" s="23"/>
      <c r="S12" s="25">
        <f t="shared" si="0"/>
        <v>2.5727272727272732</v>
      </c>
    </row>
    <row r="13" spans="1:26" ht="13.5" customHeight="1" x14ac:dyDescent="0.25">
      <c r="A13" s="26" t="s">
        <v>22</v>
      </c>
      <c r="E13" s="264"/>
      <c r="F13" s="264"/>
      <c r="G13" s="264"/>
      <c r="H13" s="8"/>
      <c r="I13" s="297" t="s">
        <v>22</v>
      </c>
      <c r="J13" s="297"/>
      <c r="K13" s="297" t="s">
        <v>23</v>
      </c>
      <c r="L13" s="297"/>
      <c r="M13" s="22">
        <f>VLOOKUP(A13,'[2]Tarif bases juil-24'!B5:H463,6,0)*(1+$V$3)</f>
        <v>124.91666666666667</v>
      </c>
      <c r="N13" s="23"/>
      <c r="O13" s="298">
        <v>55</v>
      </c>
      <c r="P13" s="256"/>
      <c r="Q13" s="24" t="s">
        <v>17</v>
      </c>
      <c r="R13" s="23"/>
      <c r="S13" s="25">
        <f t="shared" si="0"/>
        <v>2.2712121212121215</v>
      </c>
    </row>
    <row r="14" spans="1:26" ht="13.5" customHeight="1" x14ac:dyDescent="0.25">
      <c r="A14" s="21" t="s">
        <v>24</v>
      </c>
      <c r="E14" s="264"/>
      <c r="F14" s="264"/>
      <c r="G14" s="264"/>
      <c r="H14" s="8"/>
      <c r="I14" s="297" t="s">
        <v>24</v>
      </c>
      <c r="J14" s="297"/>
      <c r="K14" s="297" t="s">
        <v>25</v>
      </c>
      <c r="L14" s="297"/>
      <c r="M14" s="22">
        <f>VLOOKUP(A14,'[2]Tarif bases juil-24'!B6:H464,6,0)*(1+$V$3)</f>
        <v>224.91666666666666</v>
      </c>
      <c r="N14" s="23"/>
      <c r="O14" s="298">
        <v>110</v>
      </c>
      <c r="P14" s="256"/>
      <c r="Q14" s="24" t="s">
        <v>17</v>
      </c>
      <c r="R14" s="23"/>
      <c r="S14" s="25">
        <f t="shared" si="0"/>
        <v>2.0446969696969695</v>
      </c>
    </row>
    <row r="15" spans="1:26" ht="8.1" customHeight="1" x14ac:dyDescent="0.25"/>
    <row r="16" spans="1:26" ht="13.5" customHeight="1" x14ac:dyDescent="0.25">
      <c r="E16" s="264"/>
      <c r="F16" s="264"/>
      <c r="G16" s="264"/>
      <c r="H16" s="8"/>
      <c r="I16" s="9" t="s">
        <v>26</v>
      </c>
      <c r="N16" s="8"/>
      <c r="P16" s="8"/>
    </row>
    <row r="17" spans="1:19" ht="13.5" customHeight="1" x14ac:dyDescent="0.25">
      <c r="E17" s="264"/>
      <c r="F17" s="264"/>
      <c r="G17" s="264"/>
      <c r="H17" s="8"/>
      <c r="I17" s="1" t="s">
        <v>7</v>
      </c>
      <c r="N17" s="8"/>
      <c r="P17" s="8"/>
    </row>
    <row r="18" spans="1:19" ht="8.1" customHeight="1" x14ac:dyDescent="0.25">
      <c r="E18" s="264"/>
      <c r="F18" s="264"/>
      <c r="G18" s="264"/>
      <c r="H18" s="8"/>
      <c r="I18" s="1"/>
      <c r="J18" s="1"/>
      <c r="K18" s="1"/>
      <c r="L18" s="1"/>
      <c r="M18" s="1"/>
      <c r="N18" s="8"/>
      <c r="O18" s="12"/>
      <c r="P18" s="8"/>
      <c r="Q18" s="12"/>
      <c r="R18" s="8"/>
      <c r="S18" s="13"/>
    </row>
    <row r="19" spans="1:19" ht="24.95" customHeight="1" x14ac:dyDescent="0.25">
      <c r="E19" s="264"/>
      <c r="F19" s="264"/>
      <c r="G19" s="264"/>
      <c r="H19" s="8"/>
      <c r="I19" s="300" t="s">
        <v>9</v>
      </c>
      <c r="J19" s="300"/>
      <c r="K19" s="300" t="s">
        <v>10</v>
      </c>
      <c r="L19" s="300"/>
      <c r="M19" s="14" t="s">
        <v>11</v>
      </c>
      <c r="N19" s="15"/>
      <c r="O19" s="301" t="s">
        <v>12</v>
      </c>
      <c r="P19" s="301"/>
      <c r="Q19" s="301"/>
      <c r="R19" s="15"/>
      <c r="S19" s="16" t="s">
        <v>13</v>
      </c>
    </row>
    <row r="20" spans="1:19" ht="8.1" customHeight="1" x14ac:dyDescent="0.25">
      <c r="E20" s="264"/>
      <c r="F20" s="264"/>
      <c r="G20" s="264"/>
      <c r="H20" s="8"/>
      <c r="I20" s="1"/>
      <c r="J20" s="1"/>
      <c r="K20" s="1"/>
      <c r="L20" s="1"/>
      <c r="M20" s="1"/>
      <c r="N20" s="8"/>
      <c r="O20" s="12"/>
      <c r="P20" s="8"/>
      <c r="Q20" s="12"/>
      <c r="R20" s="8"/>
      <c r="S20" s="13"/>
    </row>
    <row r="21" spans="1:19" ht="13.5" customHeight="1" x14ac:dyDescent="0.25">
      <c r="A21" s="21" t="s">
        <v>27</v>
      </c>
      <c r="E21" s="264"/>
      <c r="F21" s="264"/>
      <c r="G21" s="264"/>
      <c r="H21" s="8"/>
      <c r="I21" s="297" t="s">
        <v>28</v>
      </c>
      <c r="J21" s="297"/>
      <c r="K21" s="297" t="s">
        <v>16</v>
      </c>
      <c r="L21" s="297"/>
      <c r="M21" s="22">
        <f>+VLOOKUP(A21,'[2]Tarif bases juil-24'!B12:H470,6,0)*(1+$V$3)</f>
        <v>24.916666666666668</v>
      </c>
      <c r="N21" s="23"/>
      <c r="O21" s="298">
        <v>5.5</v>
      </c>
      <c r="P21" s="256"/>
      <c r="Q21" s="24" t="s">
        <v>17</v>
      </c>
      <c r="R21" s="23"/>
      <c r="S21" s="25">
        <f>+M21/O21</f>
        <v>4.5303030303030303</v>
      </c>
    </row>
    <row r="22" spans="1:19" ht="13.5" customHeight="1" x14ac:dyDescent="0.25">
      <c r="A22" s="26" t="s">
        <v>29</v>
      </c>
      <c r="E22" s="264"/>
      <c r="F22" s="264"/>
      <c r="G22" s="264"/>
      <c r="H22" s="8"/>
      <c r="I22" s="297" t="s">
        <v>30</v>
      </c>
      <c r="J22" s="297"/>
      <c r="K22" s="297" t="s">
        <v>19</v>
      </c>
      <c r="L22" s="297"/>
      <c r="M22" s="22">
        <f>+VLOOKUP(A22,'[2]Tarif bases juil-24'!B13:H471,6,0)*(1+$V$3)</f>
        <v>41.583333333333336</v>
      </c>
      <c r="N22" s="23"/>
      <c r="O22" s="298">
        <v>11</v>
      </c>
      <c r="P22" s="256"/>
      <c r="Q22" s="24" t="s">
        <v>17</v>
      </c>
      <c r="R22" s="23"/>
      <c r="S22" s="25">
        <f t="shared" ref="S22:S25" si="1">+M22/O22</f>
        <v>3.7803030303030307</v>
      </c>
    </row>
    <row r="23" spans="1:19" ht="13.5" customHeight="1" x14ac:dyDescent="0.25">
      <c r="A23" s="21" t="s">
        <v>31</v>
      </c>
      <c r="E23" s="264"/>
      <c r="F23" s="264"/>
      <c r="G23" s="264"/>
      <c r="H23" s="8"/>
      <c r="I23" s="297" t="s">
        <v>32</v>
      </c>
      <c r="J23" s="297"/>
      <c r="K23" s="297" t="s">
        <v>21</v>
      </c>
      <c r="L23" s="297"/>
      <c r="M23" s="22">
        <f>+VLOOKUP(A23,'[2]Tarif bases juil-24'!B14:H472,6,0)*(1+$V$3)</f>
        <v>87.416666666666671</v>
      </c>
      <c r="N23" s="23"/>
      <c r="O23" s="298">
        <v>27.5</v>
      </c>
      <c r="P23" s="256"/>
      <c r="Q23" s="24" t="s">
        <v>17</v>
      </c>
      <c r="R23" s="23"/>
      <c r="S23" s="25">
        <f t="shared" si="1"/>
        <v>3.1787878787878792</v>
      </c>
    </row>
    <row r="24" spans="1:19" ht="13.5" customHeight="1" x14ac:dyDescent="0.25">
      <c r="A24" s="26" t="s">
        <v>33</v>
      </c>
      <c r="E24" s="264"/>
      <c r="F24" s="264"/>
      <c r="G24" s="264"/>
      <c r="H24" s="8"/>
      <c r="I24" s="297" t="s">
        <v>34</v>
      </c>
      <c r="J24" s="297"/>
      <c r="K24" s="297" t="s">
        <v>23</v>
      </c>
      <c r="L24" s="297"/>
      <c r="M24" s="22">
        <f>+VLOOKUP(A24,'[2]Tarif bases juil-24'!B15:H473,6,0)*(1+$V$3)</f>
        <v>158.25</v>
      </c>
      <c r="N24" s="23"/>
      <c r="O24" s="298">
        <v>55</v>
      </c>
      <c r="P24" s="256"/>
      <c r="Q24" s="24" t="s">
        <v>17</v>
      </c>
      <c r="R24" s="23"/>
      <c r="S24" s="25">
        <f t="shared" si="1"/>
        <v>2.8772727272727274</v>
      </c>
    </row>
    <row r="25" spans="1:19" ht="13.5" customHeight="1" x14ac:dyDescent="0.25">
      <c r="A25" s="21" t="s">
        <v>35</v>
      </c>
      <c r="E25" s="264"/>
      <c r="F25" s="264"/>
      <c r="G25" s="264"/>
      <c r="H25" s="8"/>
      <c r="I25" s="297" t="s">
        <v>36</v>
      </c>
      <c r="J25" s="297"/>
      <c r="K25" s="297" t="s">
        <v>25</v>
      </c>
      <c r="L25" s="297"/>
      <c r="M25" s="22">
        <f>+VLOOKUP(A25,'[2]Tarif bases juil-24'!B16:H474,6,0)*(1+$V$3)</f>
        <v>291.58333333333331</v>
      </c>
      <c r="N25" s="23"/>
      <c r="O25" s="298">
        <v>110</v>
      </c>
      <c r="P25" s="256"/>
      <c r="Q25" s="24" t="s">
        <v>17</v>
      </c>
      <c r="R25" s="23"/>
      <c r="S25" s="25">
        <f t="shared" si="1"/>
        <v>2.6507575757575754</v>
      </c>
    </row>
    <row r="26" spans="1:19" ht="8.1" customHeight="1" x14ac:dyDescent="0.3">
      <c r="E26" s="303"/>
      <c r="F26" s="303"/>
      <c r="G26" s="303"/>
      <c r="H26" s="27"/>
      <c r="I26" s="27"/>
      <c r="J26" s="27"/>
      <c r="K26" s="27"/>
      <c r="L26" s="27"/>
      <c r="M26" s="27"/>
      <c r="N26" s="27"/>
      <c r="O26" s="27"/>
      <c r="P26" s="27"/>
      <c r="Q26" s="27"/>
      <c r="R26" s="27"/>
      <c r="S26" s="27"/>
    </row>
    <row r="27" spans="1:19" ht="13.5" customHeight="1" x14ac:dyDescent="0.25">
      <c r="E27" s="9" t="s">
        <v>37</v>
      </c>
      <c r="K27" s="306"/>
      <c r="L27" s="306"/>
      <c r="M27" s="306"/>
      <c r="N27" s="306"/>
      <c r="O27" s="306"/>
    </row>
    <row r="28" spans="1:19" ht="8.1" customHeight="1" x14ac:dyDescent="0.25"/>
    <row r="29" spans="1:19" ht="13.5" customHeight="1" x14ac:dyDescent="0.25">
      <c r="E29" s="299"/>
      <c r="F29" s="299"/>
      <c r="G29" s="264"/>
      <c r="I29" s="299"/>
      <c r="J29" s="299"/>
      <c r="K29" s="264"/>
      <c r="M29" s="299"/>
      <c r="N29" s="299"/>
      <c r="O29" s="299"/>
      <c r="Q29" s="305" t="s">
        <v>38</v>
      </c>
      <c r="R29" s="305"/>
      <c r="S29" s="305"/>
    </row>
    <row r="30" spans="1:19" ht="13.5" customHeight="1" x14ac:dyDescent="0.25">
      <c r="E30" s="264"/>
      <c r="F30" s="264"/>
      <c r="G30" s="264"/>
      <c r="I30" s="264"/>
      <c r="J30" s="264"/>
      <c r="K30" s="264"/>
      <c r="M30" s="299"/>
      <c r="N30" s="299"/>
      <c r="O30" s="299"/>
      <c r="Q30" s="305"/>
      <c r="R30" s="305"/>
      <c r="S30" s="305"/>
    </row>
    <row r="31" spans="1:19" ht="13.5" customHeight="1" x14ac:dyDescent="0.25">
      <c r="E31" s="264"/>
      <c r="F31" s="264"/>
      <c r="G31" s="264"/>
      <c r="I31" s="264"/>
      <c r="J31" s="264"/>
      <c r="K31" s="264"/>
      <c r="M31" s="299"/>
      <c r="N31" s="299"/>
      <c r="O31" s="299"/>
      <c r="Q31" s="305"/>
      <c r="R31" s="305"/>
      <c r="S31" s="305"/>
    </row>
    <row r="32" spans="1:19" ht="13.5" customHeight="1" x14ac:dyDescent="0.25">
      <c r="E32" s="264"/>
      <c r="F32" s="264"/>
      <c r="G32" s="264"/>
      <c r="I32" s="264"/>
      <c r="J32" s="264"/>
      <c r="K32" s="264"/>
      <c r="M32" s="299"/>
      <c r="N32" s="299"/>
      <c r="O32" s="299"/>
      <c r="Q32" s="305"/>
      <c r="R32" s="305"/>
      <c r="S32" s="305"/>
    </row>
    <row r="33" spans="1:19" ht="13.5" customHeight="1" x14ac:dyDescent="0.25">
      <c r="E33" s="264"/>
      <c r="F33" s="264"/>
      <c r="G33" s="264"/>
      <c r="I33" s="264"/>
      <c r="J33" s="264"/>
      <c r="K33" s="264"/>
      <c r="M33" s="299"/>
      <c r="N33" s="299"/>
      <c r="O33" s="299"/>
      <c r="Q33" s="305"/>
      <c r="R33" s="305"/>
      <c r="S33" s="305"/>
    </row>
    <row r="34" spans="1:19" ht="8.1" customHeight="1" x14ac:dyDescent="0.25">
      <c r="E34" s="8"/>
      <c r="F34" s="8"/>
      <c r="G34" s="8"/>
      <c r="H34" s="8"/>
      <c r="I34" s="1"/>
      <c r="J34" s="1"/>
      <c r="K34" s="1"/>
      <c r="L34" s="1"/>
      <c r="M34" s="1"/>
      <c r="N34" s="8"/>
      <c r="O34" s="12"/>
      <c r="P34" s="8"/>
      <c r="Q34" s="12"/>
      <c r="R34" s="8"/>
      <c r="S34" s="13"/>
    </row>
    <row r="35" spans="1:19" s="45" customFormat="1" ht="13.5" customHeight="1" x14ac:dyDescent="0.2">
      <c r="A35" s="28"/>
      <c r="B35" s="28"/>
      <c r="C35" s="28"/>
      <c r="D35" s="28"/>
      <c r="E35" s="316" t="s">
        <v>39</v>
      </c>
      <c r="F35" s="316"/>
      <c r="G35" s="316"/>
      <c r="H35" s="29"/>
      <c r="I35" s="316" t="s">
        <v>40</v>
      </c>
      <c r="J35" s="316"/>
      <c r="K35" s="316"/>
      <c r="L35" s="29"/>
      <c r="M35" s="316" t="s">
        <v>41</v>
      </c>
      <c r="N35" s="316"/>
      <c r="O35" s="316"/>
      <c r="P35" s="30"/>
      <c r="Q35" s="31"/>
      <c r="R35" s="31"/>
      <c r="S35" s="31"/>
    </row>
    <row r="36" spans="1:19" ht="13.5" customHeight="1" x14ac:dyDescent="0.25">
      <c r="A36" s="1">
        <v>4012407</v>
      </c>
      <c r="B36" s="1">
        <v>4012404</v>
      </c>
      <c r="C36" s="1">
        <v>4012403</v>
      </c>
      <c r="E36" s="32" t="s">
        <v>42</v>
      </c>
      <c r="F36" s="33"/>
      <c r="G36" s="34">
        <f>VLOOKUP(A36,'[2]Tarifs brosserie'!B:H,6,0)*(1+$V$8)</f>
        <v>5.8333333333333339</v>
      </c>
      <c r="H36" s="33"/>
      <c r="I36" s="32" t="s">
        <v>43</v>
      </c>
      <c r="J36" s="33"/>
      <c r="K36" s="34">
        <f>VLOOKUP(B36,'[2]Tarifs brosserie'!B:H,6,0)*(1+$V$8)</f>
        <v>2.75</v>
      </c>
      <c r="L36" s="33"/>
      <c r="M36" s="32" t="s">
        <v>44</v>
      </c>
      <c r="N36" s="33"/>
      <c r="O36" s="34">
        <f>VLOOKUP(C36,'[2]Tarifs brosserie'!B:H,6,0)*(1+$V$8)</f>
        <v>6</v>
      </c>
      <c r="P36" s="33"/>
      <c r="Q36" s="32"/>
      <c r="R36" s="33"/>
      <c r="S36" s="34"/>
    </row>
    <row r="37" spans="1:19" ht="8.1" customHeight="1" x14ac:dyDescent="0.25">
      <c r="E37" s="32"/>
      <c r="F37" s="33"/>
      <c r="G37" s="34"/>
      <c r="H37" s="33"/>
      <c r="I37" s="32"/>
      <c r="J37" s="33"/>
      <c r="K37" s="34"/>
      <c r="L37" s="33"/>
      <c r="M37" s="32"/>
      <c r="N37" s="33"/>
      <c r="O37" s="34"/>
      <c r="P37" s="33"/>
      <c r="Q37" s="32"/>
      <c r="R37" s="33"/>
      <c r="S37" s="34"/>
    </row>
    <row r="38" spans="1:19" ht="409.5" customHeight="1" x14ac:dyDescent="0.25">
      <c r="E38" s="326" t="s">
        <v>45</v>
      </c>
      <c r="F38" s="326"/>
      <c r="G38" s="326"/>
      <c r="H38" s="326"/>
      <c r="I38" s="326"/>
      <c r="J38" s="326"/>
      <c r="K38" s="326"/>
      <c r="L38" s="326"/>
      <c r="M38" s="326"/>
      <c r="N38" s="326"/>
      <c r="O38" s="326"/>
      <c r="P38" s="326"/>
      <c r="Q38" s="326"/>
      <c r="R38" s="326"/>
      <c r="S38" s="326"/>
    </row>
    <row r="39" spans="1:19" ht="13.5" customHeight="1" x14ac:dyDescent="0.3">
      <c r="E39" s="2" t="s">
        <v>46</v>
      </c>
      <c r="F39" s="3"/>
      <c r="G39" s="3"/>
      <c r="H39" s="4"/>
      <c r="I39" s="4"/>
      <c r="J39" s="4"/>
      <c r="L39" s="6"/>
      <c r="M39" s="6"/>
      <c r="N39" s="6"/>
      <c r="O39" s="267" t="s">
        <v>0</v>
      </c>
      <c r="P39" s="267"/>
      <c r="Q39" s="267"/>
      <c r="R39" s="267"/>
      <c r="S39" s="267"/>
    </row>
    <row r="40" spans="1:19" ht="13.5" customHeight="1" x14ac:dyDescent="0.25">
      <c r="E40" s="6"/>
      <c r="O40" s="6"/>
      <c r="P40" s="6"/>
      <c r="Q40" s="6"/>
      <c r="R40" s="6"/>
      <c r="S40" s="6"/>
    </row>
    <row r="41" spans="1:19" ht="13.5" customHeight="1" x14ac:dyDescent="0.25">
      <c r="E41" s="6"/>
      <c r="O41" s="6"/>
      <c r="P41" s="6"/>
      <c r="Q41" s="6"/>
      <c r="R41" s="6"/>
      <c r="S41" s="6"/>
    </row>
    <row r="42" spans="1:19" ht="13.5" customHeight="1" x14ac:dyDescent="0.25">
      <c r="E42" s="35"/>
      <c r="F42" s="35"/>
      <c r="G42" s="35"/>
      <c r="H42" s="8"/>
      <c r="I42" s="9" t="s">
        <v>47</v>
      </c>
      <c r="N42" s="8"/>
      <c r="P42" s="8"/>
    </row>
    <row r="43" spans="1:19" ht="13.5" customHeight="1" x14ac:dyDescent="0.25">
      <c r="E43" s="35"/>
      <c r="F43" s="35"/>
      <c r="G43" s="35"/>
      <c r="H43" s="8"/>
      <c r="I43" s="1" t="s">
        <v>48</v>
      </c>
      <c r="N43" s="8"/>
      <c r="P43" s="8"/>
    </row>
    <row r="44" spans="1:19" ht="8.1" customHeight="1" x14ac:dyDescent="0.25">
      <c r="E44" s="35"/>
      <c r="F44" s="35"/>
      <c r="G44" s="35"/>
      <c r="H44" s="8"/>
      <c r="I44" s="1"/>
      <c r="J44" s="1"/>
      <c r="K44" s="1"/>
      <c r="L44" s="1"/>
      <c r="M44" s="1"/>
      <c r="N44" s="8"/>
      <c r="O44" s="12"/>
      <c r="P44" s="8"/>
      <c r="Q44" s="12"/>
      <c r="R44" s="8"/>
      <c r="S44" s="13"/>
    </row>
    <row r="45" spans="1:19" ht="24.95" customHeight="1" x14ac:dyDescent="0.25">
      <c r="E45" s="35"/>
      <c r="F45" s="35"/>
      <c r="G45" s="35"/>
      <c r="H45" s="8"/>
      <c r="I45" s="300" t="s">
        <v>9</v>
      </c>
      <c r="J45" s="300"/>
      <c r="K45" s="300" t="s">
        <v>10</v>
      </c>
      <c r="L45" s="300"/>
      <c r="M45" s="14" t="s">
        <v>11</v>
      </c>
      <c r="N45" s="15"/>
      <c r="O45" s="301" t="s">
        <v>49</v>
      </c>
      <c r="P45" s="301"/>
      <c r="Q45" s="301"/>
      <c r="R45" s="15"/>
      <c r="S45" s="16" t="s">
        <v>13</v>
      </c>
    </row>
    <row r="46" spans="1:19" ht="8.1" customHeight="1" x14ac:dyDescent="0.25">
      <c r="E46" s="35"/>
      <c r="F46" s="35"/>
      <c r="G46" s="35"/>
      <c r="H46" s="8"/>
      <c r="I46" s="1"/>
      <c r="J46" s="1"/>
      <c r="K46" s="1"/>
      <c r="L46" s="1"/>
      <c r="M46" s="1"/>
      <c r="N46" s="8"/>
      <c r="O46" s="12"/>
      <c r="P46" s="8"/>
      <c r="Q46" s="12"/>
      <c r="R46" s="8"/>
      <c r="S46" s="13"/>
    </row>
    <row r="47" spans="1:19" ht="13.5" customHeight="1" x14ac:dyDescent="0.25">
      <c r="A47" s="1" t="s">
        <v>50</v>
      </c>
      <c r="E47" s="35"/>
      <c r="F47" s="35"/>
      <c r="G47" s="35"/>
      <c r="H47" s="8"/>
      <c r="I47" s="297" t="s">
        <v>50</v>
      </c>
      <c r="J47" s="297"/>
      <c r="K47" s="297" t="s">
        <v>21</v>
      </c>
      <c r="L47" s="297"/>
      <c r="M47" s="22">
        <f>VLOOKUP(A47,'[2]Tarif bases juil-24'!B41:H499,6,0)*(1+$V$3)</f>
        <v>54.830375000000011</v>
      </c>
      <c r="N47" s="23"/>
      <c r="O47" s="298">
        <v>25</v>
      </c>
      <c r="P47" s="256"/>
      <c r="Q47" s="24" t="s">
        <v>17</v>
      </c>
      <c r="R47" s="23"/>
      <c r="S47" s="25">
        <f>M47/O47</f>
        <v>2.1932150000000004</v>
      </c>
    </row>
    <row r="48" spans="1:19" ht="13.5" customHeight="1" x14ac:dyDescent="0.25">
      <c r="A48" s="1" t="s">
        <v>51</v>
      </c>
      <c r="E48" s="35"/>
      <c r="F48" s="35"/>
      <c r="G48" s="35"/>
      <c r="H48" s="8"/>
      <c r="I48" s="297" t="s">
        <v>51</v>
      </c>
      <c r="J48" s="297"/>
      <c r="K48" s="297" t="s">
        <v>25</v>
      </c>
      <c r="L48" s="297"/>
      <c r="M48" s="22">
        <f>VLOOKUP(A48,'[2]Tarif bases juil-24'!B42:H500,6,0)*(1+$V$3)</f>
        <v>170.41666666666669</v>
      </c>
      <c r="N48" s="23"/>
      <c r="O48" s="298">
        <v>100</v>
      </c>
      <c r="P48" s="256"/>
      <c r="Q48" s="24" t="s">
        <v>17</v>
      </c>
      <c r="R48" s="23"/>
      <c r="S48" s="25">
        <f>M48/O48</f>
        <v>1.7041666666666668</v>
      </c>
    </row>
    <row r="49" spans="1:19" ht="13.5" customHeight="1" x14ac:dyDescent="0.25">
      <c r="E49" s="35"/>
      <c r="F49" s="35"/>
      <c r="G49" s="35"/>
      <c r="H49" s="8"/>
      <c r="I49" s="1"/>
      <c r="J49" s="1"/>
      <c r="K49" s="1"/>
      <c r="L49" s="1"/>
      <c r="M49" s="36"/>
      <c r="N49" s="37"/>
      <c r="O49" s="38"/>
      <c r="P49" s="37"/>
      <c r="Q49" s="1"/>
      <c r="R49" s="37"/>
      <c r="S49" s="39"/>
    </row>
    <row r="50" spans="1:19" ht="13.5" customHeight="1" x14ac:dyDescent="0.25">
      <c r="E50" s="35"/>
      <c r="F50" s="35"/>
      <c r="G50" s="35"/>
      <c r="H50" s="8"/>
      <c r="I50" s="1"/>
      <c r="J50" s="1"/>
      <c r="K50" s="1"/>
      <c r="L50" s="1"/>
      <c r="M50" s="36"/>
      <c r="N50" s="37"/>
      <c r="O50" s="38"/>
      <c r="P50" s="37"/>
      <c r="Q50" s="1"/>
      <c r="R50" s="37"/>
      <c r="S50" s="39"/>
    </row>
    <row r="51" spans="1:19" ht="13.5" customHeight="1" x14ac:dyDescent="0.25">
      <c r="E51" s="35"/>
      <c r="F51" s="35"/>
      <c r="G51" s="35"/>
      <c r="H51" s="8"/>
      <c r="I51" s="1"/>
      <c r="J51" s="1"/>
      <c r="K51" s="1"/>
      <c r="L51" s="1"/>
      <c r="M51" s="36"/>
      <c r="N51" s="37"/>
      <c r="O51" s="38"/>
      <c r="P51" s="37"/>
      <c r="Q51" s="1"/>
      <c r="R51" s="37"/>
      <c r="S51" s="39"/>
    </row>
    <row r="52" spans="1:19" ht="8.1" customHeight="1" x14ac:dyDescent="0.25">
      <c r="E52" s="40"/>
      <c r="F52" s="40"/>
      <c r="G52" s="40"/>
      <c r="H52" s="8"/>
      <c r="I52" s="1"/>
      <c r="J52" s="1"/>
      <c r="K52" s="1"/>
      <c r="L52" s="1"/>
      <c r="M52" s="36"/>
      <c r="N52" s="37"/>
      <c r="O52" s="38"/>
      <c r="P52" s="37"/>
      <c r="Q52" s="1"/>
      <c r="R52" s="37"/>
      <c r="S52" s="39"/>
    </row>
    <row r="53" spans="1:19" ht="13.5" customHeight="1" x14ac:dyDescent="0.25">
      <c r="E53" s="35"/>
      <c r="F53" s="35"/>
      <c r="G53" s="35"/>
      <c r="H53" s="8"/>
      <c r="I53" s="9" t="s">
        <v>52</v>
      </c>
      <c r="N53" s="8"/>
      <c r="P53" s="8"/>
      <c r="R53" s="8"/>
    </row>
    <row r="54" spans="1:19" ht="13.5" customHeight="1" x14ac:dyDescent="0.25">
      <c r="E54" s="35"/>
      <c r="F54" s="35"/>
      <c r="G54" s="35"/>
      <c r="H54" s="8"/>
      <c r="I54" s="1" t="s">
        <v>53</v>
      </c>
      <c r="N54" s="8"/>
      <c r="P54" s="8"/>
    </row>
    <row r="55" spans="1:19" ht="8.1" customHeight="1" x14ac:dyDescent="0.25">
      <c r="E55" s="35"/>
      <c r="F55" s="35"/>
      <c r="G55" s="35"/>
      <c r="H55" s="8"/>
      <c r="I55" s="1"/>
      <c r="J55" s="1"/>
      <c r="K55" s="1"/>
      <c r="L55" s="1"/>
      <c r="M55" s="1"/>
      <c r="N55" s="8"/>
      <c r="O55" s="12"/>
      <c r="P55" s="8"/>
      <c r="Q55" s="12"/>
      <c r="R55" s="8"/>
      <c r="S55" s="13"/>
    </row>
    <row r="56" spans="1:19" ht="24.95" customHeight="1" x14ac:dyDescent="0.25">
      <c r="E56" s="35"/>
      <c r="F56" s="35"/>
      <c r="G56" s="35"/>
      <c r="H56" s="8"/>
      <c r="I56" s="300" t="s">
        <v>9</v>
      </c>
      <c r="J56" s="300"/>
      <c r="K56" s="300" t="s">
        <v>10</v>
      </c>
      <c r="L56" s="300"/>
      <c r="M56" s="14" t="s">
        <v>11</v>
      </c>
      <c r="N56" s="15"/>
      <c r="O56" s="301" t="s">
        <v>12</v>
      </c>
      <c r="P56" s="301"/>
      <c r="Q56" s="301"/>
      <c r="R56" s="15"/>
      <c r="S56" s="16" t="s">
        <v>13</v>
      </c>
    </row>
    <row r="57" spans="1:19" ht="8.1" customHeight="1" x14ac:dyDescent="0.25">
      <c r="E57" s="35"/>
      <c r="F57" s="35"/>
      <c r="G57" s="35"/>
      <c r="H57" s="8"/>
      <c r="I57" s="41"/>
      <c r="J57" s="41"/>
      <c r="K57" s="41"/>
      <c r="L57" s="41"/>
      <c r="M57" s="41"/>
      <c r="N57" s="23"/>
      <c r="O57" s="42"/>
      <c r="P57" s="23"/>
      <c r="Q57" s="42"/>
      <c r="R57" s="23"/>
      <c r="S57" s="43"/>
    </row>
    <row r="58" spans="1:19" ht="13.5" customHeight="1" x14ac:dyDescent="0.25">
      <c r="A58" s="1" t="s">
        <v>54</v>
      </c>
      <c r="E58" s="35"/>
      <c r="F58" s="35"/>
      <c r="G58" s="35"/>
      <c r="H58" s="8"/>
      <c r="I58" s="297" t="s">
        <v>54</v>
      </c>
      <c r="J58" s="297"/>
      <c r="K58" s="297" t="s">
        <v>16</v>
      </c>
      <c r="L58" s="297"/>
      <c r="M58" s="22">
        <f>+VLOOKUP(A58,'[2]Tarif bases juil-24'!B2:H460,6,0)*(1+$V$3)</f>
        <v>28.667466666666666</v>
      </c>
      <c r="N58" s="23"/>
      <c r="O58" s="298">
        <v>5.5</v>
      </c>
      <c r="P58" s="256"/>
      <c r="Q58" s="24" t="s">
        <v>17</v>
      </c>
      <c r="R58" s="23"/>
      <c r="S58" s="25">
        <f>M58/O58</f>
        <v>5.2122666666666664</v>
      </c>
    </row>
    <row r="59" spans="1:19" ht="13.5" customHeight="1" x14ac:dyDescent="0.25">
      <c r="A59" s="1" t="s">
        <v>55</v>
      </c>
      <c r="E59" s="35"/>
      <c r="F59" s="35"/>
      <c r="G59" s="35"/>
      <c r="H59" s="8"/>
      <c r="I59" s="297" t="s">
        <v>55</v>
      </c>
      <c r="J59" s="297"/>
      <c r="K59" s="297" t="s">
        <v>21</v>
      </c>
      <c r="L59" s="297"/>
      <c r="M59" s="22">
        <f>+VLOOKUP(A59,'[2]Tarif bases juil-24'!B3:H461,6,0)*(1+$V$3)</f>
        <v>120.74733333333333</v>
      </c>
      <c r="N59" s="23"/>
      <c r="O59" s="298">
        <v>27.5</v>
      </c>
      <c r="P59" s="256"/>
      <c r="Q59" s="24" t="s">
        <v>17</v>
      </c>
      <c r="R59" s="23"/>
      <c r="S59" s="25">
        <f>M59/O59</f>
        <v>4.3908121212121207</v>
      </c>
    </row>
    <row r="60" spans="1:19" ht="13.5" customHeight="1" x14ac:dyDescent="0.25">
      <c r="E60" s="35"/>
      <c r="F60" s="35"/>
      <c r="G60" s="35"/>
      <c r="H60" s="8"/>
      <c r="I60" s="1"/>
      <c r="J60" s="1"/>
      <c r="K60" s="1"/>
      <c r="L60" s="1"/>
      <c r="M60" s="36"/>
      <c r="N60" s="37"/>
      <c r="O60" s="38"/>
      <c r="P60" s="37"/>
      <c r="Q60" s="1"/>
      <c r="R60" s="37"/>
      <c r="S60" s="39"/>
    </row>
    <row r="61" spans="1:19" ht="13.5" customHeight="1" x14ac:dyDescent="0.25">
      <c r="E61" s="35"/>
      <c r="F61" s="35"/>
      <c r="G61" s="35"/>
      <c r="H61" s="8"/>
      <c r="I61" s="1"/>
      <c r="J61" s="1"/>
      <c r="K61" s="1"/>
      <c r="L61" s="1"/>
      <c r="M61" s="36"/>
      <c r="N61" s="37"/>
      <c r="O61" s="38"/>
      <c r="P61" s="37"/>
      <c r="Q61" s="1"/>
      <c r="R61" s="37"/>
      <c r="S61" s="39"/>
    </row>
    <row r="62" spans="1:19" ht="13.5" customHeight="1" x14ac:dyDescent="0.25">
      <c r="E62" s="35"/>
      <c r="F62" s="35"/>
      <c r="G62" s="35"/>
      <c r="H62" s="8"/>
      <c r="I62" s="1"/>
      <c r="J62" s="1"/>
      <c r="K62" s="1"/>
      <c r="L62" s="1"/>
      <c r="M62" s="36"/>
      <c r="N62" s="37"/>
      <c r="O62" s="38"/>
      <c r="P62" s="37"/>
      <c r="Q62" s="1"/>
      <c r="R62" s="37"/>
      <c r="S62" s="39"/>
    </row>
    <row r="63" spans="1:19" ht="8.1" customHeight="1" x14ac:dyDescent="0.25">
      <c r="E63" s="44"/>
      <c r="F63" s="44"/>
      <c r="G63" s="44"/>
      <c r="H63" s="8"/>
      <c r="I63" s="1"/>
      <c r="J63" s="1"/>
      <c r="K63" s="1"/>
      <c r="L63" s="1"/>
      <c r="M63" s="36"/>
      <c r="N63" s="37"/>
      <c r="O63" s="38"/>
      <c r="P63" s="37"/>
      <c r="Q63" s="1"/>
      <c r="R63" s="37"/>
      <c r="S63" s="39"/>
    </row>
    <row r="64" spans="1:19" ht="13.5" customHeight="1" x14ac:dyDescent="0.25">
      <c r="E64" s="9" t="s">
        <v>37</v>
      </c>
      <c r="K64" s="306"/>
      <c r="L64" s="306"/>
      <c r="M64" s="306"/>
      <c r="N64" s="306"/>
      <c r="O64" s="306"/>
    </row>
    <row r="65" spans="1:19" ht="8.1" customHeight="1" x14ac:dyDescent="0.25"/>
    <row r="66" spans="1:19" ht="13.5" customHeight="1" x14ac:dyDescent="0.25">
      <c r="E66" s="299"/>
      <c r="F66" s="299"/>
      <c r="G66" s="264"/>
      <c r="I66" s="299"/>
      <c r="J66" s="299"/>
      <c r="K66" s="264"/>
      <c r="M66" s="299"/>
      <c r="N66" s="299"/>
      <c r="O66" s="299"/>
      <c r="Q66" s="305" t="s">
        <v>38</v>
      </c>
      <c r="R66" s="305"/>
      <c r="S66" s="305"/>
    </row>
    <row r="67" spans="1:19" ht="13.5" customHeight="1" x14ac:dyDescent="0.25">
      <c r="E67" s="264"/>
      <c r="F67" s="264"/>
      <c r="G67" s="264"/>
      <c r="I67" s="264"/>
      <c r="J67" s="264"/>
      <c r="K67" s="264"/>
      <c r="M67" s="299"/>
      <c r="N67" s="299"/>
      <c r="O67" s="299"/>
      <c r="Q67" s="305"/>
      <c r="R67" s="305"/>
      <c r="S67" s="305"/>
    </row>
    <row r="68" spans="1:19" ht="13.5" customHeight="1" x14ac:dyDescent="0.25">
      <c r="E68" s="264"/>
      <c r="F68" s="264"/>
      <c r="G68" s="264"/>
      <c r="I68" s="264"/>
      <c r="J68" s="264"/>
      <c r="K68" s="264"/>
      <c r="M68" s="299"/>
      <c r="N68" s="299"/>
      <c r="O68" s="299"/>
      <c r="Q68" s="305"/>
      <c r="R68" s="305"/>
      <c r="S68" s="305"/>
    </row>
    <row r="69" spans="1:19" ht="13.5" customHeight="1" x14ac:dyDescent="0.25">
      <c r="E69" s="264"/>
      <c r="F69" s="264"/>
      <c r="G69" s="264"/>
      <c r="I69" s="264"/>
      <c r="J69" s="264"/>
      <c r="K69" s="264"/>
      <c r="M69" s="299"/>
      <c r="N69" s="299"/>
      <c r="O69" s="299"/>
      <c r="Q69" s="305"/>
      <c r="R69" s="305"/>
      <c r="S69" s="305"/>
    </row>
    <row r="70" spans="1:19" ht="13.5" customHeight="1" x14ac:dyDescent="0.25">
      <c r="E70" s="264"/>
      <c r="F70" s="264"/>
      <c r="G70" s="264"/>
      <c r="I70" s="264"/>
      <c r="J70" s="264"/>
      <c r="K70" s="264"/>
      <c r="M70" s="299"/>
      <c r="N70" s="299"/>
      <c r="O70" s="299"/>
      <c r="Q70" s="305"/>
      <c r="R70" s="305"/>
      <c r="S70" s="305"/>
    </row>
    <row r="71" spans="1:19" ht="8.1" customHeight="1" x14ac:dyDescent="0.25">
      <c r="E71" s="8"/>
      <c r="F71" s="8"/>
      <c r="G71" s="8"/>
      <c r="H71" s="8"/>
      <c r="I71" s="1"/>
      <c r="J71" s="1"/>
      <c r="K71" s="1"/>
      <c r="L71" s="1"/>
      <c r="M71" s="1"/>
      <c r="N71" s="8"/>
      <c r="O71" s="12"/>
      <c r="P71" s="8"/>
      <c r="Q71" s="12"/>
      <c r="R71" s="8"/>
      <c r="S71" s="13"/>
    </row>
    <row r="72" spans="1:19" s="45" customFormat="1" ht="13.5" customHeight="1" x14ac:dyDescent="0.2">
      <c r="A72" s="28"/>
      <c r="B72" s="28"/>
      <c r="C72" s="28"/>
      <c r="D72" s="28"/>
      <c r="E72" s="316" t="s">
        <v>39</v>
      </c>
      <c r="F72" s="316"/>
      <c r="G72" s="316"/>
      <c r="H72" s="29"/>
      <c r="I72" s="316" t="s">
        <v>40</v>
      </c>
      <c r="J72" s="316"/>
      <c r="K72" s="316"/>
      <c r="L72" s="29"/>
      <c r="M72" s="316" t="s">
        <v>41</v>
      </c>
      <c r="N72" s="316"/>
      <c r="O72" s="316"/>
      <c r="Q72" s="274"/>
      <c r="R72" s="274"/>
      <c r="S72" s="274"/>
    </row>
    <row r="73" spans="1:19" ht="13.5" customHeight="1" x14ac:dyDescent="0.25">
      <c r="A73" s="1">
        <v>4012407</v>
      </c>
      <c r="B73" s="1">
        <v>4012404</v>
      </c>
      <c r="C73" s="1">
        <v>4012403</v>
      </c>
      <c r="E73" s="32" t="s">
        <v>42</v>
      </c>
      <c r="F73" s="33"/>
      <c r="G73" s="34">
        <f>VLOOKUP(A73,'[2]Tarifs brosserie'!B:H,6,0)*(1+$V$8)</f>
        <v>5.8333333333333339</v>
      </c>
      <c r="H73" s="33"/>
      <c r="I73" s="32" t="s">
        <v>43</v>
      </c>
      <c r="J73" s="33"/>
      <c r="K73" s="34">
        <f>VLOOKUP(B73,'[2]Tarifs brosserie'!B:H,6,0)*(1+$V$8)</f>
        <v>2.75</v>
      </c>
      <c r="L73" s="33"/>
      <c r="M73" s="32" t="s">
        <v>44</v>
      </c>
      <c r="N73" s="33"/>
      <c r="O73" s="34">
        <f>VLOOKUP(C73,'[2]Tarifs brosserie'!B:H,6,0)*(1+$V$8)</f>
        <v>6</v>
      </c>
      <c r="Q73" s="46"/>
      <c r="S73" s="39"/>
    </row>
    <row r="74" spans="1:19" ht="13.5" customHeight="1" x14ac:dyDescent="0.25">
      <c r="E74" s="44"/>
      <c r="F74" s="44"/>
      <c r="G74" s="44"/>
      <c r="H74" s="8"/>
      <c r="I74" s="1"/>
      <c r="J74" s="1"/>
      <c r="K74" s="1"/>
      <c r="L74" s="1"/>
      <c r="M74" s="36"/>
      <c r="N74" s="37"/>
      <c r="O74" s="38"/>
      <c r="P74" s="37"/>
      <c r="Q74" s="1"/>
      <c r="R74" s="37"/>
      <c r="S74" s="39"/>
    </row>
    <row r="75" spans="1:19" ht="13.5" customHeight="1" x14ac:dyDescent="0.25">
      <c r="E75" s="35"/>
      <c r="F75" s="35"/>
      <c r="G75" s="35"/>
      <c r="H75" s="8"/>
      <c r="I75" s="9" t="s">
        <v>56</v>
      </c>
      <c r="N75" s="8"/>
      <c r="P75" s="8"/>
    </row>
    <row r="76" spans="1:19" ht="13.5" customHeight="1" x14ac:dyDescent="0.25">
      <c r="E76" s="35"/>
      <c r="F76" s="35"/>
      <c r="G76" s="35"/>
      <c r="H76" s="8"/>
      <c r="I76" s="1" t="s">
        <v>57</v>
      </c>
      <c r="N76" s="8"/>
      <c r="P76" s="8"/>
    </row>
    <row r="77" spans="1:19" ht="8.1" customHeight="1" x14ac:dyDescent="0.25">
      <c r="E77" s="35"/>
      <c r="F77" s="35"/>
      <c r="G77" s="35"/>
      <c r="H77" s="8"/>
      <c r="I77" s="1"/>
      <c r="J77" s="1"/>
      <c r="K77" s="1"/>
      <c r="L77" s="1"/>
      <c r="M77" s="1"/>
      <c r="N77" s="8"/>
      <c r="O77" s="12"/>
      <c r="P77" s="8"/>
      <c r="Q77" s="12"/>
      <c r="R77" s="8"/>
      <c r="S77" s="13"/>
    </row>
    <row r="78" spans="1:19" ht="24.95" customHeight="1" x14ac:dyDescent="0.25">
      <c r="E78" s="35"/>
      <c r="F78" s="35"/>
      <c r="G78" s="35"/>
      <c r="H78" s="8"/>
      <c r="I78" s="300" t="s">
        <v>9</v>
      </c>
      <c r="J78" s="300"/>
      <c r="K78" s="300" t="s">
        <v>10</v>
      </c>
      <c r="L78" s="300"/>
      <c r="M78" s="14" t="s">
        <v>11</v>
      </c>
      <c r="N78" s="15"/>
      <c r="O78" s="301" t="s">
        <v>12</v>
      </c>
      <c r="P78" s="301"/>
      <c r="Q78" s="301"/>
      <c r="R78" s="15"/>
      <c r="S78" s="16" t="s">
        <v>13</v>
      </c>
    </row>
    <row r="79" spans="1:19" ht="8.1" customHeight="1" x14ac:dyDescent="0.25">
      <c r="E79" s="35"/>
      <c r="F79" s="35"/>
      <c r="G79" s="35"/>
      <c r="H79" s="8"/>
      <c r="I79" s="41"/>
      <c r="J79" s="41"/>
      <c r="K79" s="41"/>
      <c r="L79" s="41"/>
      <c r="M79" s="41"/>
      <c r="N79" s="23"/>
      <c r="O79" s="42"/>
      <c r="P79" s="23"/>
      <c r="Q79" s="42"/>
      <c r="R79" s="23"/>
      <c r="S79" s="43"/>
    </row>
    <row r="80" spans="1:19" ht="13.5" customHeight="1" x14ac:dyDescent="0.25">
      <c r="A80" s="1" t="s">
        <v>58</v>
      </c>
      <c r="E80" s="35"/>
      <c r="F80" s="35"/>
      <c r="G80" s="35"/>
      <c r="H80" s="8"/>
      <c r="I80" s="297" t="s">
        <v>58</v>
      </c>
      <c r="J80" s="297"/>
      <c r="K80" s="297" t="s">
        <v>19</v>
      </c>
      <c r="L80" s="297"/>
      <c r="M80" s="22">
        <f>+VLOOKUP(A80,'[2]Tarif bases juil-24'!B2:H460,6,0)*(1+$V$3)</f>
        <v>32.834800000000001</v>
      </c>
      <c r="N80" s="23"/>
      <c r="O80" s="298">
        <v>12.5</v>
      </c>
      <c r="P80" s="256"/>
      <c r="Q80" s="24" t="s">
        <v>17</v>
      </c>
      <c r="R80" s="23"/>
      <c r="S80" s="25">
        <f>M80/O80</f>
        <v>2.6267840000000002</v>
      </c>
    </row>
    <row r="81" spans="1:19" ht="13.5" customHeight="1" x14ac:dyDescent="0.25">
      <c r="A81" s="1" t="s">
        <v>59</v>
      </c>
      <c r="E81" s="35"/>
      <c r="F81" s="35"/>
      <c r="G81" s="35"/>
      <c r="H81" s="8"/>
      <c r="I81" s="297" t="s">
        <v>59</v>
      </c>
      <c r="J81" s="297"/>
      <c r="K81" s="297" t="s">
        <v>21</v>
      </c>
      <c r="L81" s="297"/>
      <c r="M81" s="22">
        <f>+VLOOKUP(A81,'[2]Tarif bases juil-24'!B3:H461,6,0)*(1+$V$3)</f>
        <v>72.419666666666686</v>
      </c>
      <c r="N81" s="23"/>
      <c r="O81" s="298">
        <v>31.25</v>
      </c>
      <c r="P81" s="256"/>
      <c r="Q81" s="24" t="s">
        <v>17</v>
      </c>
      <c r="R81" s="23"/>
      <c r="S81" s="25">
        <f>M81/O81</f>
        <v>2.317429333333334</v>
      </c>
    </row>
    <row r="82" spans="1:19" ht="13.5" customHeight="1" x14ac:dyDescent="0.25">
      <c r="A82" s="1" t="s">
        <v>60</v>
      </c>
      <c r="E82" s="35"/>
      <c r="F82" s="35"/>
      <c r="G82" s="35"/>
      <c r="H82" s="8"/>
      <c r="I82" s="297" t="s">
        <v>60</v>
      </c>
      <c r="J82" s="297"/>
      <c r="K82" s="297" t="s">
        <v>61</v>
      </c>
      <c r="L82" s="297"/>
      <c r="M82" s="22">
        <f>+VLOOKUP(A82,'[2]Tarif bases juil-24'!B4:H462,6,0)*(1+$V$3)</f>
        <v>275.00337499999995</v>
      </c>
      <c r="N82" s="23"/>
      <c r="O82" s="298">
        <v>150</v>
      </c>
      <c r="P82" s="256"/>
      <c r="Q82" s="24" t="s">
        <v>17</v>
      </c>
      <c r="R82" s="23"/>
      <c r="S82" s="25">
        <f>M82/O82</f>
        <v>1.8333558333333331</v>
      </c>
    </row>
    <row r="83" spans="1:19" ht="13.5" customHeight="1" x14ac:dyDescent="0.25">
      <c r="E83" s="35"/>
      <c r="F83" s="35"/>
      <c r="G83" s="35"/>
      <c r="H83" s="8"/>
    </row>
    <row r="84" spans="1:19" ht="13.5" customHeight="1" x14ac:dyDescent="0.25">
      <c r="E84" s="35"/>
      <c r="F84" s="35"/>
      <c r="G84" s="35"/>
      <c r="H84" s="8"/>
    </row>
    <row r="85" spans="1:19" ht="8.1" customHeight="1" x14ac:dyDescent="0.25"/>
    <row r="86" spans="1:19" ht="13.5" customHeight="1" x14ac:dyDescent="0.25">
      <c r="E86" s="9" t="s">
        <v>37</v>
      </c>
    </row>
    <row r="87" spans="1:19" ht="8.1" customHeight="1" x14ac:dyDescent="0.25"/>
    <row r="88" spans="1:19" ht="13.5" customHeight="1" x14ac:dyDescent="0.25">
      <c r="E88" s="299"/>
      <c r="F88" s="299"/>
      <c r="G88" s="264"/>
      <c r="I88" s="299"/>
      <c r="J88" s="299"/>
      <c r="K88" s="264"/>
      <c r="M88" s="299"/>
      <c r="N88" s="299"/>
      <c r="O88" s="299"/>
      <c r="Q88" s="305" t="s">
        <v>38</v>
      </c>
      <c r="R88" s="305"/>
      <c r="S88" s="305"/>
    </row>
    <row r="89" spans="1:19" ht="13.5" customHeight="1" x14ac:dyDescent="0.25">
      <c r="E89" s="264"/>
      <c r="F89" s="264"/>
      <c r="G89" s="264"/>
      <c r="I89" s="264"/>
      <c r="J89" s="264"/>
      <c r="K89" s="264"/>
      <c r="M89" s="299"/>
      <c r="N89" s="299"/>
      <c r="O89" s="299"/>
      <c r="Q89" s="305"/>
      <c r="R89" s="305"/>
      <c r="S89" s="305"/>
    </row>
    <row r="90" spans="1:19" ht="13.5" customHeight="1" x14ac:dyDescent="0.25">
      <c r="E90" s="264"/>
      <c r="F90" s="264"/>
      <c r="G90" s="264"/>
      <c r="I90" s="264"/>
      <c r="J90" s="264"/>
      <c r="K90" s="264"/>
      <c r="M90" s="299"/>
      <c r="N90" s="299"/>
      <c r="O90" s="299"/>
      <c r="Q90" s="305"/>
      <c r="R90" s="305"/>
      <c r="S90" s="305"/>
    </row>
    <row r="91" spans="1:19" ht="13.5" customHeight="1" x14ac:dyDescent="0.25">
      <c r="E91" s="264"/>
      <c r="F91" s="264"/>
      <c r="G91" s="264"/>
      <c r="I91" s="264"/>
      <c r="J91" s="264"/>
      <c r="K91" s="264"/>
      <c r="M91" s="299"/>
      <c r="N91" s="299"/>
      <c r="O91" s="299"/>
      <c r="Q91" s="305"/>
      <c r="R91" s="305"/>
      <c r="S91" s="305"/>
    </row>
    <row r="92" spans="1:19" ht="13.5" customHeight="1" x14ac:dyDescent="0.25">
      <c r="E92" s="264"/>
      <c r="F92" s="264"/>
      <c r="G92" s="264"/>
      <c r="I92" s="264"/>
      <c r="J92" s="264"/>
      <c r="K92" s="264"/>
      <c r="M92" s="299"/>
      <c r="N92" s="299"/>
      <c r="O92" s="299"/>
      <c r="Q92" s="305"/>
      <c r="R92" s="305"/>
      <c r="S92" s="305"/>
    </row>
    <row r="93" spans="1:19" ht="8.1" customHeight="1" x14ac:dyDescent="0.25">
      <c r="E93" s="8"/>
      <c r="F93" s="8"/>
      <c r="G93" s="8"/>
      <c r="H93" s="8"/>
      <c r="I93" s="1"/>
      <c r="J93" s="1"/>
      <c r="K93" s="1"/>
      <c r="L93" s="1"/>
      <c r="M93" s="1"/>
      <c r="N93" s="8"/>
      <c r="O93" s="12"/>
      <c r="P93" s="8"/>
      <c r="Q93" s="12"/>
      <c r="R93" s="8"/>
      <c r="S93" s="13"/>
    </row>
    <row r="94" spans="1:19" s="45" customFormat="1" ht="13.5" customHeight="1" x14ac:dyDescent="0.2">
      <c r="A94" s="28"/>
      <c r="B94" s="28"/>
      <c r="C94" s="28"/>
      <c r="D94" s="28"/>
      <c r="E94" s="316" t="s">
        <v>62</v>
      </c>
      <c r="F94" s="316"/>
      <c r="G94" s="316"/>
      <c r="H94" s="29"/>
      <c r="I94" s="316" t="s">
        <v>40</v>
      </c>
      <c r="J94" s="316"/>
      <c r="K94" s="316"/>
      <c r="L94" s="29"/>
      <c r="M94" s="316" t="s">
        <v>41</v>
      </c>
      <c r="N94" s="316"/>
      <c r="O94" s="316"/>
      <c r="P94" s="29"/>
      <c r="Q94" s="316"/>
      <c r="R94" s="316"/>
      <c r="S94" s="316"/>
    </row>
    <row r="95" spans="1:19" ht="13.5" customHeight="1" x14ac:dyDescent="0.25">
      <c r="A95" s="1">
        <v>4016025</v>
      </c>
      <c r="B95" s="1">
        <v>4012404</v>
      </c>
      <c r="C95" s="1">
        <v>4012403</v>
      </c>
      <c r="E95" s="32" t="s">
        <v>63</v>
      </c>
      <c r="F95" s="33"/>
      <c r="G95" s="34">
        <f>VLOOKUP(A95,'[2]Tarifs brosserie'!B:H,6,0)*(1+$V$8)</f>
        <v>5.5833333333333339</v>
      </c>
      <c r="H95" s="33"/>
      <c r="I95" s="32" t="s">
        <v>43</v>
      </c>
      <c r="J95" s="33"/>
      <c r="K95" s="34">
        <f>VLOOKUP(B95,'[2]Tarifs brosserie'!B:H,6,0)*(1+$V$8)</f>
        <v>2.75</v>
      </c>
      <c r="L95" s="33"/>
      <c r="M95" s="32" t="s">
        <v>44</v>
      </c>
      <c r="N95" s="33"/>
      <c r="O95" s="34">
        <f>VLOOKUP(C95,'[2]Tarifs brosserie'!B:H,6,0)*(1+$V$8)</f>
        <v>6</v>
      </c>
      <c r="P95" s="33"/>
      <c r="Q95" s="32"/>
      <c r="R95" s="33"/>
      <c r="S95" s="34"/>
    </row>
    <row r="96" spans="1:19" ht="8.1" customHeight="1" x14ac:dyDescent="0.25"/>
    <row r="97" spans="1:19" ht="13.5" customHeight="1" x14ac:dyDescent="0.3">
      <c r="E97" s="3"/>
      <c r="F97" s="3"/>
      <c r="G97" s="3"/>
      <c r="H97" s="4"/>
      <c r="I97" s="4"/>
      <c r="J97" s="4"/>
      <c r="L97" s="6"/>
      <c r="M97" s="6"/>
      <c r="N97" s="6"/>
      <c r="O97" s="267" t="s">
        <v>0</v>
      </c>
      <c r="P97" s="267"/>
      <c r="Q97" s="267"/>
      <c r="R97" s="267"/>
      <c r="S97" s="267"/>
    </row>
    <row r="98" spans="1:19" ht="8.1" customHeight="1" x14ac:dyDescent="0.25">
      <c r="E98" s="6"/>
      <c r="O98" s="6"/>
      <c r="P98" s="6"/>
      <c r="Q98" s="6"/>
      <c r="R98" s="6"/>
      <c r="S98" s="6"/>
    </row>
    <row r="99" spans="1:19" ht="24.95" customHeight="1" x14ac:dyDescent="0.25">
      <c r="E99" s="269" t="s">
        <v>64</v>
      </c>
      <c r="F99" s="269"/>
      <c r="G99" s="269"/>
      <c r="H99" s="269"/>
      <c r="I99" s="269"/>
      <c r="J99" s="269"/>
      <c r="K99" s="269"/>
      <c r="L99" s="269"/>
      <c r="M99" s="269"/>
      <c r="N99" s="269"/>
      <c r="O99" s="269"/>
      <c r="P99" s="269"/>
      <c r="Q99" s="269"/>
      <c r="R99" s="269"/>
      <c r="S99" s="269"/>
    </row>
    <row r="100" spans="1:19" ht="8.1" customHeight="1" x14ac:dyDescent="0.25">
      <c r="E100" s="6"/>
      <c r="O100" s="6"/>
      <c r="P100" s="6"/>
      <c r="Q100" s="6"/>
      <c r="R100" s="6"/>
      <c r="S100" s="6"/>
    </row>
    <row r="101" spans="1:19" ht="13.5" customHeight="1" x14ac:dyDescent="0.25">
      <c r="E101" s="264"/>
      <c r="F101" s="264"/>
      <c r="G101" s="264"/>
      <c r="H101" s="8"/>
      <c r="I101" s="9" t="s">
        <v>65</v>
      </c>
      <c r="N101" s="8"/>
      <c r="P101" s="8"/>
      <c r="R101" s="8"/>
    </row>
    <row r="102" spans="1:19" ht="8.1" customHeight="1" x14ac:dyDescent="0.25">
      <c r="E102" s="264"/>
      <c r="F102" s="264"/>
      <c r="G102" s="264"/>
      <c r="H102" s="8"/>
      <c r="I102" s="1"/>
      <c r="J102" s="1"/>
      <c r="K102" s="1"/>
      <c r="L102" s="1"/>
      <c r="M102" s="1"/>
      <c r="N102" s="8"/>
      <c r="O102" s="12"/>
      <c r="P102" s="8"/>
      <c r="Q102" s="12"/>
      <c r="R102" s="8"/>
      <c r="S102" s="13"/>
    </row>
    <row r="103" spans="1:19" ht="27" customHeight="1" x14ac:dyDescent="0.25">
      <c r="E103" s="264"/>
      <c r="F103" s="264"/>
      <c r="G103" s="264"/>
      <c r="H103" s="8"/>
      <c r="I103" s="300" t="s">
        <v>9</v>
      </c>
      <c r="J103" s="300"/>
      <c r="K103" s="300" t="s">
        <v>10</v>
      </c>
      <c r="L103" s="300"/>
      <c r="M103" s="14" t="s">
        <v>11</v>
      </c>
      <c r="N103" s="15"/>
      <c r="O103" s="261" t="s">
        <v>66</v>
      </c>
      <c r="P103" s="262"/>
      <c r="Q103" s="263"/>
      <c r="R103" s="15"/>
      <c r="S103" s="16" t="s">
        <v>13</v>
      </c>
    </row>
    <row r="104" spans="1:19" ht="8.1" customHeight="1" x14ac:dyDescent="0.25">
      <c r="E104" s="264"/>
      <c r="F104" s="264"/>
      <c r="G104" s="264"/>
      <c r="H104" s="8"/>
      <c r="I104" s="41"/>
      <c r="J104" s="41"/>
      <c r="K104" s="41"/>
      <c r="L104" s="41"/>
      <c r="M104" s="41"/>
      <c r="N104" s="23"/>
      <c r="O104" s="42"/>
      <c r="P104" s="23"/>
      <c r="Q104" s="42"/>
      <c r="R104" s="23"/>
      <c r="S104" s="43"/>
    </row>
    <row r="105" spans="1:19" ht="13.5" customHeight="1" x14ac:dyDescent="0.25">
      <c r="A105" s="47" t="s">
        <v>67</v>
      </c>
      <c r="B105" s="47"/>
      <c r="C105" s="47"/>
      <c r="E105" s="264"/>
      <c r="F105" s="264"/>
      <c r="G105" s="264"/>
      <c r="H105" s="8"/>
      <c r="I105" s="297" t="s">
        <v>67</v>
      </c>
      <c r="J105" s="297"/>
      <c r="K105" s="297" t="s">
        <v>21</v>
      </c>
      <c r="L105" s="297"/>
      <c r="M105" s="22">
        <f>+VLOOKUP(I105,'[2]Tarif bases juil-24'!B1:H459,6,0)*(1+$V$3)</f>
        <v>68.62652125000001</v>
      </c>
      <c r="N105" s="23"/>
      <c r="O105" s="298">
        <v>12.5</v>
      </c>
      <c r="P105" s="256"/>
      <c r="Q105" s="24" t="s">
        <v>17</v>
      </c>
      <c r="R105" s="23"/>
      <c r="S105" s="25">
        <f>M105/O105/2</f>
        <v>2.7450608500000002</v>
      </c>
    </row>
    <row r="106" spans="1:19" ht="13.5" customHeight="1" x14ac:dyDescent="0.25">
      <c r="A106" s="47" t="s">
        <v>68</v>
      </c>
      <c r="B106" s="47"/>
      <c r="C106" s="47"/>
      <c r="E106" s="264"/>
      <c r="F106" s="264"/>
      <c r="G106" s="264"/>
      <c r="H106" s="8"/>
      <c r="I106" s="297" t="s">
        <v>68</v>
      </c>
      <c r="J106" s="297"/>
      <c r="K106" s="297" t="s">
        <v>23</v>
      </c>
      <c r="L106" s="297"/>
      <c r="M106" s="22">
        <f>+VLOOKUP(I106,'[2]Tarif bases juil-24'!B2:H460,6,0)*(1+$V$3)</f>
        <v>113.33638750000001</v>
      </c>
      <c r="N106" s="23"/>
      <c r="O106" s="298">
        <v>25</v>
      </c>
      <c r="P106" s="256"/>
      <c r="Q106" s="24" t="s">
        <v>17</v>
      </c>
      <c r="R106" s="23"/>
      <c r="S106" s="25">
        <f t="shared" ref="S106:S107" si="2">M106/O106/2</f>
        <v>2.2667277500000003</v>
      </c>
    </row>
    <row r="107" spans="1:19" ht="13.5" customHeight="1" x14ac:dyDescent="0.25">
      <c r="A107" s="47" t="s">
        <v>69</v>
      </c>
      <c r="B107" s="47"/>
      <c r="C107" s="47"/>
      <c r="E107" s="264"/>
      <c r="F107" s="264"/>
      <c r="G107" s="264"/>
      <c r="H107" s="8"/>
      <c r="I107" s="297" t="s">
        <v>69</v>
      </c>
      <c r="J107" s="297"/>
      <c r="K107" s="297" t="s">
        <v>25</v>
      </c>
      <c r="L107" s="297"/>
      <c r="M107" s="22">
        <f>+VLOOKUP(I107,'[2]Tarif bases juil-24'!B3:H461,6,0)*(1+$V$3)</f>
        <v>212.5</v>
      </c>
      <c r="N107" s="23"/>
      <c r="O107" s="298">
        <v>50</v>
      </c>
      <c r="P107" s="256"/>
      <c r="Q107" s="24" t="s">
        <v>17</v>
      </c>
      <c r="R107" s="23"/>
      <c r="S107" s="25">
        <f t="shared" si="2"/>
        <v>2.125</v>
      </c>
    </row>
    <row r="108" spans="1:19" ht="13.5" customHeight="1" x14ac:dyDescent="0.25">
      <c r="E108" s="264"/>
      <c r="F108" s="264"/>
      <c r="G108" s="264"/>
      <c r="H108" s="8"/>
    </row>
    <row r="109" spans="1:19" ht="13.5" customHeight="1" x14ac:dyDescent="0.25">
      <c r="E109" s="264"/>
      <c r="F109" s="264"/>
      <c r="G109" s="264"/>
      <c r="H109" s="8"/>
    </row>
    <row r="110" spans="1:19" ht="8.1" customHeight="1" x14ac:dyDescent="0.25"/>
    <row r="111" spans="1:19" ht="13.5" customHeight="1" x14ac:dyDescent="0.25">
      <c r="E111" s="48"/>
      <c r="F111" s="48"/>
      <c r="G111" s="48"/>
      <c r="K111" s="323" t="s">
        <v>70</v>
      </c>
      <c r="L111" s="324"/>
      <c r="M111" s="324"/>
      <c r="N111" s="324"/>
      <c r="O111" s="324"/>
      <c r="P111" s="49"/>
      <c r="Q111" s="309" t="str">
        <f>ROUND(6.29*(1+$V$3),2)&amp;" € HT/m²"</f>
        <v>6,29 € HT/m²</v>
      </c>
      <c r="R111" s="309"/>
      <c r="S111" s="309"/>
    </row>
    <row r="112" spans="1:19" ht="13.5" customHeight="1" x14ac:dyDescent="0.25">
      <c r="E112" s="48"/>
      <c r="F112" s="48"/>
      <c r="G112" s="48"/>
      <c r="K112" s="324"/>
      <c r="L112" s="324"/>
      <c r="M112" s="324"/>
      <c r="N112" s="324"/>
      <c r="O112" s="324"/>
      <c r="P112" s="50"/>
      <c r="Q112" s="309"/>
      <c r="R112" s="309"/>
      <c r="S112" s="309"/>
    </row>
    <row r="113" spans="1:19" ht="13.5" customHeight="1" x14ac:dyDescent="0.25">
      <c r="E113" s="48"/>
      <c r="F113" s="48"/>
      <c r="G113" s="48"/>
      <c r="K113" s="324"/>
      <c r="L113" s="324"/>
      <c r="M113" s="324"/>
      <c r="N113" s="324"/>
      <c r="O113" s="324"/>
      <c r="Q113" s="309"/>
      <c r="R113" s="309"/>
      <c r="S113" s="309"/>
    </row>
    <row r="114" spans="1:19" ht="8.1" customHeight="1" x14ac:dyDescent="0.25">
      <c r="E114" s="8"/>
      <c r="F114" s="8"/>
      <c r="G114" s="8"/>
      <c r="H114" s="8"/>
      <c r="I114" s="1"/>
      <c r="J114" s="1"/>
      <c r="K114" s="1"/>
      <c r="L114" s="1"/>
      <c r="M114" s="36"/>
      <c r="N114" s="37"/>
      <c r="O114" s="38"/>
      <c r="P114" s="37"/>
      <c r="Q114" s="1"/>
      <c r="R114" s="37"/>
      <c r="S114" s="39"/>
    </row>
    <row r="115" spans="1:19" ht="65.25" customHeight="1" x14ac:dyDescent="0.25">
      <c r="E115" s="325" t="s">
        <v>71</v>
      </c>
      <c r="F115" s="325"/>
      <c r="G115" s="325"/>
      <c r="H115" s="325"/>
      <c r="I115" s="325"/>
      <c r="J115" s="325"/>
      <c r="K115" s="325"/>
      <c r="L115" s="325"/>
      <c r="M115" s="325"/>
      <c r="N115" s="325"/>
      <c r="O115" s="325"/>
      <c r="P115" s="325"/>
      <c r="Q115" s="325"/>
      <c r="R115" s="325"/>
      <c r="S115" s="325"/>
    </row>
    <row r="116" spans="1:19" ht="8.1" customHeight="1" x14ac:dyDescent="0.25">
      <c r="E116" s="8"/>
      <c r="F116" s="8"/>
      <c r="G116" s="8"/>
      <c r="H116" s="8"/>
      <c r="I116" s="1"/>
      <c r="J116" s="1"/>
      <c r="K116" s="1"/>
      <c r="L116" s="1"/>
      <c r="M116" s="36"/>
      <c r="N116" s="37"/>
      <c r="O116" s="38"/>
      <c r="P116" s="37"/>
      <c r="Q116" s="1"/>
      <c r="R116" s="37"/>
      <c r="S116" s="39"/>
    </row>
    <row r="117" spans="1:19" x14ac:dyDescent="0.25">
      <c r="E117" s="9" t="s">
        <v>37</v>
      </c>
      <c r="O117" s="51"/>
      <c r="P117" s="51"/>
      <c r="Q117" s="51"/>
      <c r="R117" s="51"/>
      <c r="S117" s="51"/>
    </row>
    <row r="118" spans="1:19" ht="8.1" customHeight="1" x14ac:dyDescent="0.25"/>
    <row r="119" spans="1:19" ht="13.5" customHeight="1" x14ac:dyDescent="0.25">
      <c r="E119" s="299"/>
      <c r="F119" s="299"/>
      <c r="G119" s="264"/>
      <c r="I119" s="299"/>
      <c r="J119" s="299"/>
      <c r="K119" s="264"/>
      <c r="M119" s="299"/>
      <c r="N119" s="299"/>
      <c r="O119" s="299"/>
      <c r="Q119" s="305" t="s">
        <v>38</v>
      </c>
      <c r="R119" s="305"/>
      <c r="S119" s="305"/>
    </row>
    <row r="120" spans="1:19" ht="13.5" customHeight="1" x14ac:dyDescent="0.25">
      <c r="E120" s="264"/>
      <c r="F120" s="264"/>
      <c r="G120" s="264"/>
      <c r="I120" s="264"/>
      <c r="J120" s="264"/>
      <c r="K120" s="264"/>
      <c r="M120" s="299"/>
      <c r="N120" s="299"/>
      <c r="O120" s="299"/>
      <c r="Q120" s="305"/>
      <c r="R120" s="305"/>
      <c r="S120" s="305"/>
    </row>
    <row r="121" spans="1:19" ht="13.5" customHeight="1" x14ac:dyDescent="0.25">
      <c r="E121" s="264"/>
      <c r="F121" s="264"/>
      <c r="G121" s="264"/>
      <c r="I121" s="264"/>
      <c r="J121" s="264"/>
      <c r="K121" s="264"/>
      <c r="M121" s="299"/>
      <c r="N121" s="299"/>
      <c r="O121" s="299"/>
      <c r="Q121" s="305"/>
      <c r="R121" s="305"/>
      <c r="S121" s="305"/>
    </row>
    <row r="122" spans="1:19" ht="13.5" customHeight="1" x14ac:dyDescent="0.25">
      <c r="E122" s="264"/>
      <c r="F122" s="264"/>
      <c r="G122" s="264"/>
      <c r="I122" s="264"/>
      <c r="J122" s="264"/>
      <c r="K122" s="264"/>
      <c r="M122" s="299"/>
      <c r="N122" s="299"/>
      <c r="O122" s="299"/>
      <c r="Q122" s="305"/>
      <c r="R122" s="305"/>
      <c r="S122" s="305"/>
    </row>
    <row r="123" spans="1:19" ht="13.5" customHeight="1" x14ac:dyDescent="0.25">
      <c r="E123" s="264"/>
      <c r="F123" s="264"/>
      <c r="G123" s="264"/>
      <c r="I123" s="264"/>
      <c r="J123" s="264"/>
      <c r="K123" s="264"/>
      <c r="M123" s="299"/>
      <c r="N123" s="299"/>
      <c r="O123" s="299"/>
      <c r="Q123" s="305"/>
      <c r="R123" s="305"/>
      <c r="S123" s="305"/>
    </row>
    <row r="124" spans="1:19" ht="8.1" customHeight="1" x14ac:dyDescent="0.25">
      <c r="E124" s="8"/>
      <c r="F124" s="8"/>
      <c r="G124" s="8"/>
      <c r="H124" s="8"/>
      <c r="I124" s="1"/>
      <c r="J124" s="1"/>
      <c r="K124" s="1"/>
      <c r="L124" s="1"/>
      <c r="M124" s="1"/>
      <c r="N124" s="8"/>
      <c r="O124" s="12"/>
      <c r="P124" s="8"/>
      <c r="Q124" s="12"/>
      <c r="R124" s="8"/>
      <c r="S124" s="13"/>
    </row>
    <row r="125" spans="1:19" s="45" customFormat="1" ht="21" customHeight="1" x14ac:dyDescent="0.2">
      <c r="A125" s="28"/>
      <c r="B125" s="28"/>
      <c r="C125" s="28"/>
      <c r="D125" s="28"/>
      <c r="E125" s="270" t="s">
        <v>39</v>
      </c>
      <c r="F125" s="270"/>
      <c r="G125" s="270"/>
      <c r="H125" s="29"/>
      <c r="I125" s="316" t="s">
        <v>72</v>
      </c>
      <c r="J125" s="316"/>
      <c r="K125" s="316"/>
      <c r="L125" s="29"/>
      <c r="M125" s="316" t="s">
        <v>73</v>
      </c>
      <c r="N125" s="316"/>
      <c r="O125" s="316"/>
      <c r="P125" s="30"/>
      <c r="Q125" s="31"/>
      <c r="R125" s="31"/>
      <c r="S125" s="31"/>
    </row>
    <row r="126" spans="1:19" ht="13.5" customHeight="1" x14ac:dyDescent="0.25">
      <c r="A126" s="1">
        <v>4012407</v>
      </c>
      <c r="B126" s="1">
        <v>4012406</v>
      </c>
      <c r="C126" s="1">
        <v>4012405</v>
      </c>
      <c r="E126" s="32" t="s">
        <v>42</v>
      </c>
      <c r="F126" s="33"/>
      <c r="G126" s="34">
        <f>VLOOKUP(A126,'[2]Tarifs brosserie'!B:H,6,0)*(1+$V$8)</f>
        <v>5.8333333333333339</v>
      </c>
      <c r="H126" s="33"/>
      <c r="I126" s="32" t="s">
        <v>74</v>
      </c>
      <c r="J126" s="33"/>
      <c r="K126" s="34">
        <f>VLOOKUP(B126,'[2]Tarifs brosserie'!B:H,6,0)*(1+$V$8)</f>
        <v>2</v>
      </c>
      <c r="L126" s="33"/>
      <c r="M126" s="32" t="s">
        <v>75</v>
      </c>
      <c r="N126" s="33"/>
      <c r="O126" s="34">
        <f>VLOOKUP(C126,'[2]Tarifs brosserie'!B:H,6,0)*(1+$V$8)</f>
        <v>4.666666666666667</v>
      </c>
      <c r="P126" s="33"/>
      <c r="Q126" s="32"/>
      <c r="R126" s="33"/>
      <c r="S126" s="34"/>
    </row>
    <row r="127" spans="1:19" ht="13.5" customHeight="1" x14ac:dyDescent="0.25"/>
    <row r="128" spans="1:19" ht="13.5" customHeight="1" x14ac:dyDescent="0.25">
      <c r="A128" s="47" t="s">
        <v>76</v>
      </c>
      <c r="B128" s="47"/>
      <c r="C128" s="47"/>
      <c r="E128" s="264"/>
      <c r="F128" s="264"/>
      <c r="G128" s="264"/>
      <c r="H128" s="8"/>
      <c r="I128" s="9" t="s">
        <v>77</v>
      </c>
      <c r="N128" s="8"/>
      <c r="O128" s="52"/>
      <c r="P128" s="53" t="s">
        <v>78</v>
      </c>
      <c r="Q128" s="54"/>
      <c r="R128" s="55"/>
      <c r="S128" s="56">
        <f>VLOOKUP(A128,'[2]Tarif bases juil-24'!B:G,6,0)*(1+$V$3)</f>
        <v>7.5</v>
      </c>
    </row>
    <row r="129" spans="1:19" ht="8.1" customHeight="1" x14ac:dyDescent="0.25">
      <c r="E129" s="264"/>
      <c r="F129" s="264"/>
      <c r="G129" s="264"/>
      <c r="H129" s="8"/>
      <c r="I129" s="1"/>
      <c r="J129" s="1"/>
      <c r="K129" s="1"/>
      <c r="L129" s="1"/>
      <c r="M129" s="1"/>
      <c r="N129" s="8"/>
      <c r="O129" s="12"/>
      <c r="P129" s="8"/>
      <c r="Q129" s="12"/>
      <c r="R129" s="8"/>
      <c r="S129" s="13"/>
    </row>
    <row r="130" spans="1:19" ht="27" customHeight="1" x14ac:dyDescent="0.25">
      <c r="E130" s="264"/>
      <c r="F130" s="264"/>
      <c r="G130" s="264"/>
      <c r="H130" s="8"/>
      <c r="I130" s="300" t="s">
        <v>9</v>
      </c>
      <c r="J130" s="300"/>
      <c r="K130" s="300" t="s">
        <v>10</v>
      </c>
      <c r="L130" s="300"/>
      <c r="M130" s="14" t="s">
        <v>11</v>
      </c>
      <c r="N130" s="15"/>
      <c r="O130" s="261" t="s">
        <v>66</v>
      </c>
      <c r="P130" s="262"/>
      <c r="Q130" s="263"/>
      <c r="R130" s="15"/>
      <c r="S130" s="16" t="s">
        <v>13</v>
      </c>
    </row>
    <row r="131" spans="1:19" ht="8.1" customHeight="1" x14ac:dyDescent="0.25">
      <c r="E131" s="264"/>
      <c r="F131" s="264"/>
      <c r="G131" s="264"/>
      <c r="H131" s="8"/>
      <c r="I131" s="41"/>
      <c r="J131" s="41"/>
      <c r="K131" s="41"/>
      <c r="L131" s="41"/>
      <c r="M131" s="41"/>
      <c r="N131" s="23"/>
      <c r="O131" s="42"/>
      <c r="P131" s="23"/>
      <c r="Q131" s="42"/>
      <c r="R131" s="23"/>
      <c r="S131" s="43"/>
    </row>
    <row r="132" spans="1:19" ht="13.5" customHeight="1" x14ac:dyDescent="0.25">
      <c r="A132" s="47" t="s">
        <v>79</v>
      </c>
      <c r="B132" s="47"/>
      <c r="C132" s="47"/>
      <c r="E132" s="264"/>
      <c r="F132" s="264"/>
      <c r="G132" s="264"/>
      <c r="H132" s="8"/>
      <c r="I132" s="297" t="s">
        <v>80</v>
      </c>
      <c r="J132" s="297"/>
      <c r="K132" s="297" t="s">
        <v>16</v>
      </c>
      <c r="L132" s="297"/>
      <c r="M132" s="22">
        <f>+VLOOKUP(A132,'[2]Tarif bases juil-24'!B1:H459,6,0)*(1+$V$3)</f>
        <v>23.579625000000004</v>
      </c>
      <c r="N132" s="23"/>
      <c r="O132" s="298">
        <v>3.5</v>
      </c>
      <c r="P132" s="256"/>
      <c r="Q132" s="24" t="s">
        <v>17</v>
      </c>
      <c r="R132" s="23"/>
      <c r="S132" s="25">
        <f>M132/O132/2</f>
        <v>3.3685178571428578</v>
      </c>
    </row>
    <row r="133" spans="1:19" ht="13.5" customHeight="1" x14ac:dyDescent="0.25">
      <c r="A133" s="47" t="s">
        <v>81</v>
      </c>
      <c r="B133" s="47"/>
      <c r="C133" s="47"/>
      <c r="E133" s="264"/>
      <c r="F133" s="264"/>
      <c r="G133" s="264"/>
      <c r="H133" s="8"/>
      <c r="I133" s="297" t="s">
        <v>82</v>
      </c>
      <c r="J133" s="297"/>
      <c r="K133" s="297" t="s">
        <v>19</v>
      </c>
      <c r="L133" s="297"/>
      <c r="M133" s="22">
        <f>+VLOOKUP(A133,'[2]Tarif bases juil-24'!B2:H460,6,0)*(1+$V$3)</f>
        <v>38.501225000000005</v>
      </c>
      <c r="N133" s="23"/>
      <c r="O133" s="298">
        <v>7</v>
      </c>
      <c r="P133" s="256"/>
      <c r="Q133" s="24" t="s">
        <v>17</v>
      </c>
      <c r="R133" s="23"/>
      <c r="S133" s="25">
        <f t="shared" ref="S133:S136" si="3">M133/O133/2</f>
        <v>2.7500875000000002</v>
      </c>
    </row>
    <row r="134" spans="1:19" ht="13.5" customHeight="1" x14ac:dyDescent="0.25">
      <c r="A134" s="47" t="s">
        <v>83</v>
      </c>
      <c r="B134" s="47"/>
      <c r="C134" s="47"/>
      <c r="E134" s="264"/>
      <c r="F134" s="264"/>
      <c r="G134" s="264"/>
      <c r="H134" s="8"/>
      <c r="I134" s="297" t="s">
        <v>84</v>
      </c>
      <c r="J134" s="297"/>
      <c r="K134" s="297" t="s">
        <v>21</v>
      </c>
      <c r="L134" s="297"/>
      <c r="M134" s="22">
        <f>+VLOOKUP(A134,'[2]Tarif bases juil-24'!B3:H461,6,0)*(1+$V$3)</f>
        <v>83.250000000000014</v>
      </c>
      <c r="N134" s="23"/>
      <c r="O134" s="298">
        <v>17.5</v>
      </c>
      <c r="P134" s="256"/>
      <c r="Q134" s="24" t="s">
        <v>17</v>
      </c>
      <c r="R134" s="23"/>
      <c r="S134" s="25">
        <f t="shared" si="3"/>
        <v>2.378571428571429</v>
      </c>
    </row>
    <row r="135" spans="1:19" ht="13.5" customHeight="1" x14ac:dyDescent="0.25">
      <c r="A135" s="47" t="s">
        <v>85</v>
      </c>
      <c r="B135" s="47"/>
      <c r="C135" s="47"/>
      <c r="E135" s="264"/>
      <c r="F135" s="264"/>
      <c r="G135" s="264"/>
      <c r="H135" s="8"/>
      <c r="I135" s="297" t="s">
        <v>86</v>
      </c>
      <c r="J135" s="297"/>
      <c r="K135" s="297" t="s">
        <v>23</v>
      </c>
      <c r="L135" s="297"/>
      <c r="M135" s="22">
        <f>+VLOOKUP(A135,'[2]Tarif bases juil-24'!B4:H462,6,0)*(1+$V$3)</f>
        <v>145.83449999999999</v>
      </c>
      <c r="N135" s="23"/>
      <c r="O135" s="298">
        <v>35</v>
      </c>
      <c r="P135" s="256"/>
      <c r="Q135" s="24" t="s">
        <v>17</v>
      </c>
      <c r="R135" s="23"/>
      <c r="S135" s="25">
        <f t="shared" si="3"/>
        <v>2.0833499999999998</v>
      </c>
    </row>
    <row r="136" spans="1:19" ht="13.5" customHeight="1" x14ac:dyDescent="0.25">
      <c r="A136" s="47" t="s">
        <v>87</v>
      </c>
      <c r="B136" s="47"/>
      <c r="C136" s="47"/>
      <c r="E136" s="264"/>
      <c r="F136" s="264"/>
      <c r="G136" s="264"/>
      <c r="H136" s="8"/>
      <c r="I136" s="297" t="s">
        <v>88</v>
      </c>
      <c r="J136" s="297"/>
      <c r="K136" s="297" t="s">
        <v>25</v>
      </c>
      <c r="L136" s="297"/>
      <c r="M136" s="22">
        <f>+VLOOKUP(A136,'[2]Tarif bases juil-24'!B5:H463,6,0)*(1+$V$3)</f>
        <v>270.00054999999998</v>
      </c>
      <c r="N136" s="23"/>
      <c r="O136" s="298">
        <v>70</v>
      </c>
      <c r="P136" s="256"/>
      <c r="Q136" s="24" t="s">
        <v>17</v>
      </c>
      <c r="R136" s="23"/>
      <c r="S136" s="25">
        <f t="shared" si="3"/>
        <v>1.928575357142857</v>
      </c>
    </row>
    <row r="137" spans="1:19" ht="8.1" customHeight="1" x14ac:dyDescent="0.25"/>
    <row r="138" spans="1:19" ht="13.5" customHeight="1" x14ac:dyDescent="0.25">
      <c r="E138" s="57"/>
      <c r="F138" s="57"/>
      <c r="G138" s="57"/>
      <c r="H138" s="58"/>
      <c r="K138" s="323" t="s">
        <v>89</v>
      </c>
      <c r="L138" s="324"/>
      <c r="M138" s="324"/>
      <c r="N138" s="324"/>
      <c r="O138" s="324"/>
      <c r="P138" s="49"/>
      <c r="Q138" s="309" t="str">
        <f>ROUND(5.89*(1+$V$3),2)&amp;" € HT/m²"</f>
        <v>5,89 € HT/m²</v>
      </c>
      <c r="R138" s="309"/>
      <c r="S138" s="309"/>
    </row>
    <row r="139" spans="1:19" ht="13.5" customHeight="1" x14ac:dyDescent="0.25">
      <c r="E139" s="59" t="s">
        <v>90</v>
      </c>
      <c r="F139" s="57"/>
      <c r="G139" s="57"/>
      <c r="H139" s="58"/>
      <c r="K139" s="324"/>
      <c r="L139" s="324"/>
      <c r="M139" s="324"/>
      <c r="N139" s="324"/>
      <c r="O139" s="324"/>
      <c r="P139" s="50"/>
      <c r="Q139" s="309"/>
      <c r="R139" s="309"/>
      <c r="S139" s="309"/>
    </row>
    <row r="140" spans="1:19" ht="13.5" customHeight="1" x14ac:dyDescent="0.25">
      <c r="E140" s="57"/>
      <c r="F140" s="57"/>
      <c r="G140" s="57"/>
      <c r="H140" s="58"/>
      <c r="K140" s="324"/>
      <c r="L140" s="324"/>
      <c r="M140" s="324"/>
      <c r="N140" s="324"/>
      <c r="O140" s="324"/>
      <c r="Q140" s="309"/>
      <c r="R140" s="309"/>
      <c r="S140" s="309"/>
    </row>
    <row r="141" spans="1:19" ht="13.5" customHeight="1" x14ac:dyDescent="0.25"/>
    <row r="142" spans="1:19" ht="13.5" customHeight="1" x14ac:dyDescent="0.25">
      <c r="E142" s="264"/>
      <c r="F142" s="264"/>
      <c r="G142" s="264"/>
      <c r="H142" s="8"/>
      <c r="I142" s="9" t="s">
        <v>91</v>
      </c>
      <c r="N142" s="8"/>
      <c r="P142" s="8"/>
      <c r="R142" s="8"/>
    </row>
    <row r="143" spans="1:19" ht="8.1" customHeight="1" x14ac:dyDescent="0.25">
      <c r="E143" s="264"/>
      <c r="F143" s="264"/>
      <c r="G143" s="264"/>
      <c r="H143" s="8"/>
      <c r="I143" s="60"/>
      <c r="J143" s="60"/>
      <c r="K143" s="60"/>
      <c r="L143" s="60"/>
      <c r="M143" s="60"/>
      <c r="N143" s="61"/>
      <c r="O143" s="62"/>
      <c r="P143" s="61"/>
      <c r="Q143" s="62"/>
      <c r="R143" s="61"/>
      <c r="S143" s="63"/>
    </row>
    <row r="144" spans="1:19" ht="27" customHeight="1" x14ac:dyDescent="0.25">
      <c r="E144" s="264"/>
      <c r="F144" s="264"/>
      <c r="G144" s="264"/>
      <c r="H144" s="8"/>
      <c r="I144" s="300" t="s">
        <v>9</v>
      </c>
      <c r="J144" s="300"/>
      <c r="K144" s="300" t="s">
        <v>10</v>
      </c>
      <c r="L144" s="300"/>
      <c r="M144" s="14" t="s">
        <v>11</v>
      </c>
      <c r="N144" s="15"/>
      <c r="O144" s="261" t="s">
        <v>66</v>
      </c>
      <c r="P144" s="262"/>
      <c r="Q144" s="263"/>
      <c r="R144" s="15"/>
      <c r="S144" s="16" t="s">
        <v>13</v>
      </c>
    </row>
    <row r="145" spans="1:19" ht="8.1" customHeight="1" x14ac:dyDescent="0.25">
      <c r="E145" s="264"/>
      <c r="F145" s="264"/>
      <c r="G145" s="264"/>
      <c r="H145" s="8"/>
      <c r="I145" s="1"/>
      <c r="J145" s="1"/>
      <c r="K145" s="1"/>
      <c r="L145" s="1"/>
      <c r="M145" s="1"/>
      <c r="N145" s="8"/>
      <c r="O145" s="12"/>
      <c r="P145" s="8"/>
      <c r="Q145" s="12"/>
      <c r="R145" s="8"/>
      <c r="S145" s="13"/>
    </row>
    <row r="146" spans="1:19" ht="13.5" customHeight="1" x14ac:dyDescent="0.25">
      <c r="A146" s="1" t="s">
        <v>92</v>
      </c>
      <c r="E146" s="264"/>
      <c r="F146" s="264"/>
      <c r="G146" s="264"/>
      <c r="H146" s="8"/>
      <c r="I146" s="297" t="s">
        <v>93</v>
      </c>
      <c r="J146" s="297"/>
      <c r="K146" s="297" t="s">
        <v>16</v>
      </c>
      <c r="L146" s="297"/>
      <c r="M146" s="22">
        <f>+VLOOKUP(A146,'[2]Tarif bases juil-24'!B4:H462,6,0)*(1+$V$3)</f>
        <v>27.584375000000001</v>
      </c>
      <c r="N146" s="23"/>
      <c r="O146" s="298">
        <v>4</v>
      </c>
      <c r="P146" s="256"/>
      <c r="Q146" s="24" t="s">
        <v>17</v>
      </c>
      <c r="R146" s="37"/>
      <c r="S146" s="25">
        <f>M146/O146/2</f>
        <v>3.4480468750000002</v>
      </c>
    </row>
    <row r="147" spans="1:19" ht="13.5" customHeight="1" x14ac:dyDescent="0.25">
      <c r="A147" s="1" t="s">
        <v>94</v>
      </c>
      <c r="E147" s="264"/>
      <c r="F147" s="264"/>
      <c r="G147" s="264"/>
      <c r="H147" s="8"/>
      <c r="I147" s="297" t="s">
        <v>95</v>
      </c>
      <c r="J147" s="297"/>
      <c r="K147" s="297" t="s">
        <v>19</v>
      </c>
      <c r="L147" s="297"/>
      <c r="M147" s="22">
        <f>+VLOOKUP(A147,'[2]Tarif bases juil-24'!B5:H463,6,0)*(1+$V$3)</f>
        <v>48.331250000000004</v>
      </c>
      <c r="N147" s="23"/>
      <c r="O147" s="298">
        <v>8.5</v>
      </c>
      <c r="P147" s="256"/>
      <c r="Q147" s="24" t="s">
        <v>17</v>
      </c>
      <c r="R147" s="37"/>
      <c r="S147" s="25">
        <f t="shared" ref="S147:S150" si="4">M147/O147/2</f>
        <v>2.8430147058823532</v>
      </c>
    </row>
    <row r="148" spans="1:19" ht="13.5" customHeight="1" x14ac:dyDescent="0.25">
      <c r="A148" s="1" t="s">
        <v>96</v>
      </c>
      <c r="E148" s="264"/>
      <c r="F148" s="264"/>
      <c r="G148" s="264"/>
      <c r="H148" s="8"/>
      <c r="I148" s="297" t="s">
        <v>97</v>
      </c>
      <c r="J148" s="297"/>
      <c r="K148" s="297" t="s">
        <v>21</v>
      </c>
      <c r="L148" s="297"/>
      <c r="M148" s="22">
        <f>+VLOOKUP(A148,'[2]Tarif bases juil-24'!B6:H464,6,0)*(1+$V$3)</f>
        <v>113.33333333333334</v>
      </c>
      <c r="N148" s="23"/>
      <c r="O148" s="298">
        <v>21</v>
      </c>
      <c r="P148" s="256"/>
      <c r="Q148" s="24" t="s">
        <v>17</v>
      </c>
      <c r="R148" s="37"/>
      <c r="S148" s="25">
        <f t="shared" si="4"/>
        <v>2.6984126984126986</v>
      </c>
    </row>
    <row r="149" spans="1:19" ht="13.5" customHeight="1" x14ac:dyDescent="0.25">
      <c r="A149" s="1" t="s">
        <v>98</v>
      </c>
      <c r="E149" s="264"/>
      <c r="F149" s="264"/>
      <c r="G149" s="264"/>
      <c r="H149" s="8"/>
      <c r="I149" s="297" t="s">
        <v>99</v>
      </c>
      <c r="J149" s="297"/>
      <c r="K149" s="297" t="s">
        <v>23</v>
      </c>
      <c r="L149" s="297"/>
      <c r="M149" s="22">
        <f>+VLOOKUP(A149,'[2]Tarif bases juil-24'!B7:H465,6,0)*(1+$V$3)</f>
        <v>205.335375</v>
      </c>
      <c r="N149" s="23"/>
      <c r="O149" s="298">
        <v>42.5</v>
      </c>
      <c r="P149" s="256"/>
      <c r="Q149" s="24" t="s">
        <v>17</v>
      </c>
      <c r="R149" s="37"/>
      <c r="S149" s="25">
        <f t="shared" si="4"/>
        <v>2.4157102941176469</v>
      </c>
    </row>
    <row r="150" spans="1:19" ht="13.5" customHeight="1" x14ac:dyDescent="0.25">
      <c r="A150" s="1" t="s">
        <v>100</v>
      </c>
      <c r="E150" s="264"/>
      <c r="F150" s="264"/>
      <c r="G150" s="264"/>
      <c r="H150" s="8"/>
      <c r="I150" s="297" t="s">
        <v>101</v>
      </c>
      <c r="J150" s="297"/>
      <c r="K150" s="297" t="s">
        <v>25</v>
      </c>
      <c r="L150" s="297"/>
      <c r="M150" s="22">
        <f>+VLOOKUP(A150,'[2]Tarif bases juil-24'!B8:H466,6,0)*(1+$V$3)</f>
        <v>358.33333333333337</v>
      </c>
      <c r="N150" s="23"/>
      <c r="O150" s="298">
        <v>85</v>
      </c>
      <c r="P150" s="256"/>
      <c r="Q150" s="24" t="s">
        <v>17</v>
      </c>
      <c r="R150" s="37"/>
      <c r="S150" s="25">
        <f t="shared" si="4"/>
        <v>2.107843137254902</v>
      </c>
    </row>
    <row r="151" spans="1:19" ht="8.1" customHeight="1" x14ac:dyDescent="0.25"/>
    <row r="152" spans="1:19" ht="13.5" customHeight="1" x14ac:dyDescent="0.25">
      <c r="E152" s="57"/>
      <c r="F152" s="57"/>
      <c r="G152" s="57"/>
      <c r="H152" s="58"/>
      <c r="K152" s="323" t="s">
        <v>102</v>
      </c>
      <c r="L152" s="324"/>
      <c r="M152" s="324"/>
      <c r="N152" s="324"/>
      <c r="O152" s="324"/>
      <c r="P152" s="49"/>
      <c r="Q152" s="309" t="str">
        <f>ROUND(6.26*(1+$V$3),2)&amp;" € HT/m²"</f>
        <v>6,26 € HT/m²</v>
      </c>
      <c r="R152" s="309"/>
      <c r="S152" s="309"/>
    </row>
    <row r="153" spans="1:19" ht="13.5" customHeight="1" x14ac:dyDescent="0.25">
      <c r="E153" s="59" t="s">
        <v>90</v>
      </c>
      <c r="F153" s="57"/>
      <c r="G153" s="57"/>
      <c r="H153" s="58"/>
      <c r="K153" s="324"/>
      <c r="L153" s="324"/>
      <c r="M153" s="324"/>
      <c r="N153" s="324"/>
      <c r="O153" s="324"/>
      <c r="P153" s="50"/>
      <c r="Q153" s="309"/>
      <c r="R153" s="309"/>
      <c r="S153" s="309"/>
    </row>
    <row r="154" spans="1:19" ht="13.5" customHeight="1" x14ac:dyDescent="0.25">
      <c r="E154" s="57"/>
      <c r="F154" s="57"/>
      <c r="G154" s="57"/>
      <c r="H154" s="58"/>
      <c r="K154" s="324"/>
      <c r="L154" s="324"/>
      <c r="M154" s="324"/>
      <c r="N154" s="324"/>
      <c r="O154" s="324"/>
      <c r="Q154" s="309"/>
      <c r="R154" s="309"/>
      <c r="S154" s="309"/>
    </row>
    <row r="155" spans="1:19" ht="13.5" customHeight="1" x14ac:dyDescent="0.25"/>
    <row r="156" spans="1:19" ht="13.5" customHeight="1" x14ac:dyDescent="0.3">
      <c r="E156" s="64" t="s">
        <v>64</v>
      </c>
      <c r="F156" s="3"/>
      <c r="G156" s="3"/>
      <c r="H156" s="4"/>
      <c r="I156" s="4"/>
      <c r="J156" s="4"/>
      <c r="L156" s="6"/>
      <c r="M156" s="6"/>
      <c r="N156" s="6"/>
      <c r="O156" s="267" t="s">
        <v>0</v>
      </c>
      <c r="P156" s="267"/>
      <c r="Q156" s="267"/>
      <c r="R156" s="267"/>
      <c r="S156" s="267"/>
    </row>
    <row r="157" spans="1:19" ht="13.5" customHeight="1" x14ac:dyDescent="0.25">
      <c r="E157" s="6"/>
      <c r="O157" s="6"/>
      <c r="P157" s="6"/>
      <c r="Q157" s="6"/>
      <c r="R157" s="6"/>
      <c r="S157" s="6"/>
    </row>
    <row r="158" spans="1:19" ht="13.5" customHeight="1" x14ac:dyDescent="0.25">
      <c r="E158" s="65"/>
      <c r="F158" s="65"/>
      <c r="G158" s="65"/>
      <c r="H158" s="65"/>
      <c r="I158" s="65"/>
      <c r="J158" s="65"/>
      <c r="K158" s="65"/>
      <c r="L158" s="65"/>
      <c r="M158" s="65"/>
      <c r="N158" s="65"/>
      <c r="O158" s="65"/>
      <c r="P158" s="65"/>
      <c r="Q158" s="65"/>
      <c r="R158" s="65"/>
      <c r="S158" s="65"/>
    </row>
    <row r="159" spans="1:19" ht="13.5" customHeight="1" x14ac:dyDescent="0.25">
      <c r="E159" s="264"/>
      <c r="F159" s="264"/>
      <c r="G159" s="264"/>
      <c r="H159" s="8"/>
      <c r="I159" s="9" t="s">
        <v>103</v>
      </c>
      <c r="N159" s="8"/>
      <c r="P159" s="8"/>
      <c r="R159" s="8"/>
    </row>
    <row r="160" spans="1:19" ht="8.1" customHeight="1" x14ac:dyDescent="0.25">
      <c r="E160" s="264"/>
      <c r="F160" s="264"/>
      <c r="G160" s="264"/>
      <c r="H160" s="8"/>
      <c r="I160" s="1"/>
      <c r="J160" s="1"/>
      <c r="K160" s="1"/>
      <c r="L160" s="1"/>
      <c r="M160" s="1"/>
      <c r="N160" s="8"/>
      <c r="O160" s="12"/>
      <c r="P160" s="8"/>
      <c r="Q160" s="12"/>
      <c r="R160" s="8"/>
      <c r="S160" s="13"/>
    </row>
    <row r="161" spans="1:19" ht="27" customHeight="1" x14ac:dyDescent="0.25">
      <c r="E161" s="264"/>
      <c r="F161" s="264"/>
      <c r="G161" s="264"/>
      <c r="H161" s="8"/>
      <c r="I161" s="300" t="s">
        <v>9</v>
      </c>
      <c r="J161" s="300"/>
      <c r="K161" s="300" t="s">
        <v>10</v>
      </c>
      <c r="L161" s="300"/>
      <c r="M161" s="14" t="s">
        <v>11</v>
      </c>
      <c r="N161" s="15"/>
      <c r="O161" s="261" t="s">
        <v>66</v>
      </c>
      <c r="P161" s="262"/>
      <c r="Q161" s="263"/>
      <c r="R161" s="15"/>
      <c r="S161" s="16" t="s">
        <v>13</v>
      </c>
    </row>
    <row r="162" spans="1:19" ht="8.1" customHeight="1" x14ac:dyDescent="0.25">
      <c r="E162" s="264"/>
      <c r="F162" s="264"/>
      <c r="G162" s="264"/>
      <c r="H162" s="8"/>
      <c r="I162" s="1"/>
      <c r="J162" s="1"/>
      <c r="K162" s="1"/>
      <c r="L162" s="1"/>
      <c r="M162" s="1"/>
      <c r="N162" s="8"/>
      <c r="O162" s="12"/>
      <c r="P162" s="8"/>
      <c r="Q162" s="12"/>
      <c r="R162" s="8"/>
      <c r="S162" s="66"/>
    </row>
    <row r="163" spans="1:19" ht="13.5" customHeight="1" x14ac:dyDescent="0.25">
      <c r="A163" s="1" t="s">
        <v>104</v>
      </c>
      <c r="E163" s="264"/>
      <c r="F163" s="264"/>
      <c r="G163" s="264"/>
      <c r="H163" s="8"/>
      <c r="I163" s="297" t="s">
        <v>105</v>
      </c>
      <c r="J163" s="297"/>
      <c r="K163" s="297" t="s">
        <v>16</v>
      </c>
      <c r="L163" s="297"/>
      <c r="M163" s="22">
        <f>+VLOOKUP(A163,'[2]Tarif bases juil-24'!B27:H485,6,0)*(1+$V$3)</f>
        <v>31.586666666666666</v>
      </c>
      <c r="N163" s="23"/>
      <c r="O163" s="298">
        <v>4</v>
      </c>
      <c r="P163" s="256"/>
      <c r="Q163" s="24" t="s">
        <v>17</v>
      </c>
      <c r="R163" s="23"/>
      <c r="S163" s="25">
        <f>M163/O163/2</f>
        <v>3.9483333333333333</v>
      </c>
    </row>
    <row r="164" spans="1:19" ht="13.5" customHeight="1" x14ac:dyDescent="0.25">
      <c r="A164" s="1" t="s">
        <v>106</v>
      </c>
      <c r="E164" s="264"/>
      <c r="F164" s="264"/>
      <c r="G164" s="264"/>
      <c r="H164" s="8"/>
      <c r="I164" s="297" t="s">
        <v>107</v>
      </c>
      <c r="J164" s="297"/>
      <c r="K164" s="297" t="s">
        <v>19</v>
      </c>
      <c r="L164" s="297"/>
      <c r="M164" s="22">
        <f>+VLOOKUP(A164,'[2]Tarif bases juil-24'!B28:H486,6,0)*(1+$V$3)</f>
        <v>56.916500000000006</v>
      </c>
      <c r="N164" s="23"/>
      <c r="O164" s="298">
        <v>8</v>
      </c>
      <c r="P164" s="256"/>
      <c r="Q164" s="24" t="s">
        <v>17</v>
      </c>
      <c r="R164" s="23"/>
      <c r="S164" s="25">
        <f t="shared" ref="S164:S167" si="5">M164/O164/2</f>
        <v>3.5572812500000004</v>
      </c>
    </row>
    <row r="165" spans="1:19" ht="13.5" customHeight="1" x14ac:dyDescent="0.25">
      <c r="A165" s="1" t="s">
        <v>108</v>
      </c>
      <c r="E165" s="264"/>
      <c r="F165" s="264"/>
      <c r="G165" s="264"/>
      <c r="H165" s="8"/>
      <c r="I165" s="297" t="s">
        <v>109</v>
      </c>
      <c r="J165" s="297"/>
      <c r="K165" s="297" t="s">
        <v>21</v>
      </c>
      <c r="L165" s="297"/>
      <c r="M165" s="22">
        <f>+VLOOKUP(A165,'[2]Tarif bases juil-24'!B29:H487,6,0)*(1+$V$3)</f>
        <v>135</v>
      </c>
      <c r="N165" s="23"/>
      <c r="O165" s="298">
        <v>20</v>
      </c>
      <c r="P165" s="256"/>
      <c r="Q165" s="24" t="s">
        <v>17</v>
      </c>
      <c r="R165" s="23"/>
      <c r="S165" s="25">
        <f t="shared" si="5"/>
        <v>3.375</v>
      </c>
    </row>
    <row r="166" spans="1:19" ht="13.5" customHeight="1" x14ac:dyDescent="0.25">
      <c r="A166" s="1" t="s">
        <v>110</v>
      </c>
      <c r="E166" s="264"/>
      <c r="F166" s="264"/>
      <c r="G166" s="264"/>
      <c r="H166" s="8"/>
      <c r="I166" s="297" t="s">
        <v>111</v>
      </c>
      <c r="J166" s="297"/>
      <c r="K166" s="297" t="s">
        <v>23</v>
      </c>
      <c r="L166" s="297"/>
      <c r="M166" s="22">
        <f>+VLOOKUP(A166,'[2]Tarif bases juil-24'!B30:H488,6,0)*(1+$V$3)</f>
        <v>237.5</v>
      </c>
      <c r="N166" s="23"/>
      <c r="O166" s="298">
        <v>40</v>
      </c>
      <c r="P166" s="256"/>
      <c r="Q166" s="24" t="s">
        <v>17</v>
      </c>
      <c r="R166" s="23"/>
      <c r="S166" s="25">
        <f t="shared" si="5"/>
        <v>2.96875</v>
      </c>
    </row>
    <row r="167" spans="1:19" ht="13.5" customHeight="1" x14ac:dyDescent="0.25">
      <c r="A167" s="1" t="s">
        <v>112</v>
      </c>
      <c r="E167" s="264"/>
      <c r="F167" s="264"/>
      <c r="G167" s="264"/>
      <c r="H167" s="8"/>
      <c r="I167" s="297" t="s">
        <v>113</v>
      </c>
      <c r="J167" s="297"/>
      <c r="K167" s="297" t="s">
        <v>25</v>
      </c>
      <c r="L167" s="297"/>
      <c r="M167" s="22">
        <f>+VLOOKUP(A167,'[2]Tarif bases juil-24'!B31:H489,6,0)*(1+$V$3)</f>
        <v>415.83333333333337</v>
      </c>
      <c r="N167" s="23"/>
      <c r="O167" s="298">
        <v>80</v>
      </c>
      <c r="P167" s="256"/>
      <c r="Q167" s="24" t="s">
        <v>17</v>
      </c>
      <c r="R167" s="23"/>
      <c r="S167" s="25">
        <f t="shared" si="5"/>
        <v>2.5989583333333335</v>
      </c>
    </row>
    <row r="168" spans="1:19" ht="8.1" customHeight="1" x14ac:dyDescent="0.25"/>
    <row r="169" spans="1:19" ht="13.5" customHeight="1" x14ac:dyDescent="0.25">
      <c r="E169" s="57"/>
      <c r="F169" s="57"/>
      <c r="G169" s="57"/>
      <c r="H169" s="58"/>
      <c r="K169" s="323" t="s">
        <v>114</v>
      </c>
      <c r="L169" s="324"/>
      <c r="M169" s="324"/>
      <c r="N169" s="324"/>
      <c r="O169" s="324"/>
      <c r="P169" s="49"/>
      <c r="Q169" s="309" t="str">
        <f>ROUND(7.24*(1+$V$3),2)&amp;" € HT/m²"</f>
        <v>7,24 € HT/m²</v>
      </c>
      <c r="R169" s="309"/>
      <c r="S169" s="309"/>
    </row>
    <row r="170" spans="1:19" ht="13.5" customHeight="1" x14ac:dyDescent="0.25">
      <c r="E170" s="59" t="s">
        <v>90</v>
      </c>
      <c r="F170" s="57"/>
      <c r="G170" s="57"/>
      <c r="H170" s="58"/>
      <c r="K170" s="324"/>
      <c r="L170" s="324"/>
      <c r="M170" s="324"/>
      <c r="N170" s="324"/>
      <c r="O170" s="324"/>
      <c r="P170" s="50"/>
      <c r="Q170" s="309"/>
      <c r="R170" s="309"/>
      <c r="S170" s="309"/>
    </row>
    <row r="171" spans="1:19" ht="13.5" customHeight="1" x14ac:dyDescent="0.25">
      <c r="E171" s="57"/>
      <c r="F171" s="57"/>
      <c r="G171" s="57"/>
      <c r="H171" s="58"/>
      <c r="K171" s="324"/>
      <c r="L171" s="324"/>
      <c r="M171" s="324"/>
      <c r="N171" s="324"/>
      <c r="O171" s="324"/>
      <c r="Q171" s="309"/>
      <c r="R171" s="309"/>
      <c r="S171" s="309"/>
    </row>
    <row r="172" spans="1:19" ht="13.5" customHeight="1" x14ac:dyDescent="0.25"/>
    <row r="173" spans="1:19" ht="13.5" customHeight="1" x14ac:dyDescent="0.25">
      <c r="E173" s="264"/>
      <c r="F173" s="264"/>
      <c r="G173" s="264"/>
      <c r="H173" s="8"/>
      <c r="I173" s="9" t="s">
        <v>115</v>
      </c>
      <c r="N173" s="8"/>
      <c r="P173" s="53" t="s">
        <v>116</v>
      </c>
      <c r="Q173" s="54"/>
      <c r="R173" s="55"/>
      <c r="S173" s="56">
        <f>1.56*(1+$V$3)</f>
        <v>1.56</v>
      </c>
    </row>
    <row r="174" spans="1:19" ht="8.1" customHeight="1" x14ac:dyDescent="0.25">
      <c r="E174" s="264"/>
      <c r="F174" s="264"/>
      <c r="G174" s="264"/>
      <c r="H174" s="8"/>
      <c r="I174" s="1"/>
      <c r="J174" s="1"/>
      <c r="K174" s="1"/>
      <c r="L174" s="1"/>
      <c r="M174" s="1"/>
      <c r="N174" s="8"/>
      <c r="O174" s="12"/>
      <c r="P174" s="8"/>
      <c r="Q174" s="12"/>
      <c r="R174" s="8"/>
      <c r="S174" s="13"/>
    </row>
    <row r="175" spans="1:19" ht="27" customHeight="1" x14ac:dyDescent="0.25">
      <c r="E175" s="264"/>
      <c r="F175" s="264"/>
      <c r="G175" s="264"/>
      <c r="H175" s="8"/>
      <c r="I175" s="300" t="s">
        <v>9</v>
      </c>
      <c r="J175" s="300"/>
      <c r="K175" s="300" t="s">
        <v>10</v>
      </c>
      <c r="L175" s="300"/>
      <c r="M175" s="14" t="s">
        <v>11</v>
      </c>
      <c r="N175" s="15"/>
      <c r="O175" s="261" t="s">
        <v>66</v>
      </c>
      <c r="P175" s="262"/>
      <c r="Q175" s="263"/>
      <c r="R175" s="15"/>
      <c r="S175" s="16" t="s">
        <v>13</v>
      </c>
    </row>
    <row r="176" spans="1:19" ht="8.1" customHeight="1" x14ac:dyDescent="0.25">
      <c r="E176" s="264"/>
      <c r="F176" s="264"/>
      <c r="G176" s="264"/>
      <c r="H176" s="8"/>
      <c r="I176" s="1"/>
      <c r="J176" s="1"/>
      <c r="K176" s="1"/>
      <c r="L176" s="1"/>
      <c r="M176" s="1"/>
      <c r="N176" s="8"/>
      <c r="O176" s="12"/>
      <c r="P176" s="8"/>
      <c r="Q176" s="12"/>
      <c r="R176" s="8"/>
      <c r="S176" s="13"/>
    </row>
    <row r="177" spans="1:19" ht="13.5" customHeight="1" x14ac:dyDescent="0.25">
      <c r="A177" s="1" t="s">
        <v>117</v>
      </c>
      <c r="E177" s="264"/>
      <c r="F177" s="264"/>
      <c r="G177" s="264"/>
      <c r="H177" s="8"/>
      <c r="I177" s="297" t="s">
        <v>118</v>
      </c>
      <c r="J177" s="297"/>
      <c r="K177" s="297" t="s">
        <v>16</v>
      </c>
      <c r="L177" s="297"/>
      <c r="M177" s="22">
        <f>+VLOOKUP(A177,'[2]Tarif bases juil-24'!B9:H467,6,0)*(1+$V$3)</f>
        <v>27.333150000000007</v>
      </c>
      <c r="N177" s="23"/>
      <c r="O177" s="298">
        <v>3.5</v>
      </c>
      <c r="P177" s="256"/>
      <c r="Q177" s="24" t="s">
        <v>17</v>
      </c>
      <c r="R177" s="23"/>
      <c r="S177" s="25">
        <f>M177/O177/2</f>
        <v>3.9047357142857151</v>
      </c>
    </row>
    <row r="178" spans="1:19" ht="13.5" customHeight="1" x14ac:dyDescent="0.25">
      <c r="A178" s="1" t="s">
        <v>119</v>
      </c>
      <c r="E178" s="264"/>
      <c r="F178" s="264"/>
      <c r="G178" s="264"/>
      <c r="H178" s="8"/>
      <c r="I178" s="297" t="s">
        <v>120</v>
      </c>
      <c r="J178" s="297"/>
      <c r="K178" s="297" t="s">
        <v>19</v>
      </c>
      <c r="L178" s="297"/>
      <c r="M178" s="22">
        <f>+VLOOKUP(A178,'[2]Tarif bases juil-24'!B10:H468,6,0)*(1+$V$3)</f>
        <v>47.746583333333341</v>
      </c>
      <c r="N178" s="23"/>
      <c r="O178" s="298">
        <v>7</v>
      </c>
      <c r="P178" s="256"/>
      <c r="Q178" s="24" t="s">
        <v>17</v>
      </c>
      <c r="R178" s="23"/>
      <c r="S178" s="25">
        <f t="shared" ref="S178:S181" si="6">M178/O178/2</f>
        <v>3.4104702380952387</v>
      </c>
    </row>
    <row r="179" spans="1:19" ht="13.5" customHeight="1" x14ac:dyDescent="0.25">
      <c r="A179" s="1" t="s">
        <v>121</v>
      </c>
      <c r="E179" s="264"/>
      <c r="F179" s="264"/>
      <c r="G179" s="264"/>
      <c r="H179" s="8"/>
      <c r="I179" s="297" t="s">
        <v>122</v>
      </c>
      <c r="J179" s="297"/>
      <c r="K179" s="297" t="s">
        <v>21</v>
      </c>
      <c r="L179" s="297"/>
      <c r="M179" s="22">
        <f>+VLOOKUP(A179,'[2]Tarif bases juil-24'!B11:H469,6,0)*(1+$V$3)</f>
        <v>109.58550000000001</v>
      </c>
      <c r="N179" s="23"/>
      <c r="O179" s="298">
        <v>17.5</v>
      </c>
      <c r="P179" s="256"/>
      <c r="Q179" s="24" t="s">
        <v>17</v>
      </c>
      <c r="R179" s="23"/>
      <c r="S179" s="25">
        <f t="shared" si="6"/>
        <v>3.131014285714286</v>
      </c>
    </row>
    <row r="180" spans="1:19" ht="13.5" customHeight="1" x14ac:dyDescent="0.25">
      <c r="A180" s="1" t="s">
        <v>123</v>
      </c>
      <c r="E180" s="264"/>
      <c r="F180" s="264"/>
      <c r="G180" s="264"/>
      <c r="H180" s="8"/>
      <c r="I180" s="297" t="s">
        <v>124</v>
      </c>
      <c r="J180" s="297"/>
      <c r="K180" s="297" t="s">
        <v>23</v>
      </c>
      <c r="L180" s="297"/>
      <c r="M180" s="22">
        <f>+VLOOKUP(A180,'[2]Tarif bases juil-24'!B12:H470,6,0)*(1+$V$3)</f>
        <v>193.7525</v>
      </c>
      <c r="N180" s="23"/>
      <c r="O180" s="298">
        <v>35</v>
      </c>
      <c r="P180" s="256"/>
      <c r="Q180" s="24" t="s">
        <v>17</v>
      </c>
      <c r="R180" s="23"/>
      <c r="S180" s="25">
        <f t="shared" si="6"/>
        <v>2.7678928571428569</v>
      </c>
    </row>
    <row r="181" spans="1:19" ht="13.5" customHeight="1" x14ac:dyDescent="0.25">
      <c r="A181" s="1" t="s">
        <v>125</v>
      </c>
      <c r="E181" s="264"/>
      <c r="F181" s="264"/>
      <c r="G181" s="264"/>
      <c r="H181" s="8"/>
      <c r="I181" s="297" t="s">
        <v>126</v>
      </c>
      <c r="J181" s="297"/>
      <c r="K181" s="297" t="s">
        <v>25</v>
      </c>
      <c r="L181" s="297"/>
      <c r="M181" s="22">
        <f>+VLOOKUP(A181,'[2]Tarif bases juil-24'!B13:H471,6,0)*(1+$V$3)</f>
        <v>350</v>
      </c>
      <c r="N181" s="23"/>
      <c r="O181" s="298">
        <v>70</v>
      </c>
      <c r="P181" s="256"/>
      <c r="Q181" s="24" t="s">
        <v>17</v>
      </c>
      <c r="R181" s="23"/>
      <c r="S181" s="25">
        <f t="shared" si="6"/>
        <v>2.5</v>
      </c>
    </row>
    <row r="182" spans="1:19" ht="8.1" customHeight="1" x14ac:dyDescent="0.25"/>
    <row r="183" spans="1:19" ht="13.5" customHeight="1" x14ac:dyDescent="0.25">
      <c r="E183" s="57"/>
      <c r="F183" s="57"/>
      <c r="G183" s="57"/>
      <c r="H183" s="58"/>
      <c r="K183" s="323" t="s">
        <v>127</v>
      </c>
      <c r="L183" s="324"/>
      <c r="M183" s="324"/>
      <c r="N183" s="324"/>
      <c r="O183" s="324"/>
      <c r="P183" s="49"/>
      <c r="Q183" s="309" t="str">
        <f>ROUND(7.04*(1+$V$3),2)&amp;" € HT/m²"</f>
        <v>7,04 € HT/m²</v>
      </c>
      <c r="R183" s="309"/>
      <c r="S183" s="309"/>
    </row>
    <row r="184" spans="1:19" ht="13.5" customHeight="1" x14ac:dyDescent="0.25">
      <c r="E184" s="59" t="s">
        <v>90</v>
      </c>
      <c r="F184" s="57"/>
      <c r="G184" s="57"/>
      <c r="H184" s="58"/>
      <c r="K184" s="324"/>
      <c r="L184" s="324"/>
      <c r="M184" s="324"/>
      <c r="N184" s="324"/>
      <c r="O184" s="324"/>
      <c r="P184" s="50"/>
      <c r="Q184" s="309"/>
      <c r="R184" s="309"/>
      <c r="S184" s="309"/>
    </row>
    <row r="185" spans="1:19" ht="13.5" customHeight="1" x14ac:dyDescent="0.25">
      <c r="E185" s="57"/>
      <c r="F185" s="57"/>
      <c r="G185" s="57"/>
      <c r="H185" s="58"/>
      <c r="K185" s="324"/>
      <c r="L185" s="324"/>
      <c r="M185" s="324"/>
      <c r="N185" s="324"/>
      <c r="O185" s="324"/>
      <c r="Q185" s="309"/>
      <c r="R185" s="309"/>
      <c r="S185" s="309"/>
    </row>
    <row r="186" spans="1:19" ht="13.5" customHeight="1" x14ac:dyDescent="0.25"/>
    <row r="187" spans="1:19" ht="13.5" customHeight="1" x14ac:dyDescent="0.25">
      <c r="E187" s="264"/>
      <c r="F187" s="264"/>
      <c r="G187" s="264"/>
      <c r="H187" s="8"/>
      <c r="I187" s="9" t="s">
        <v>128</v>
      </c>
      <c r="N187" s="8"/>
      <c r="P187" s="8"/>
      <c r="R187" s="8"/>
    </row>
    <row r="188" spans="1:19" ht="8.1" customHeight="1" x14ac:dyDescent="0.25">
      <c r="E188" s="264"/>
      <c r="F188" s="264"/>
      <c r="G188" s="264"/>
      <c r="H188" s="8"/>
      <c r="I188" s="1"/>
      <c r="J188" s="1"/>
      <c r="K188" s="1"/>
      <c r="L188" s="1"/>
      <c r="M188" s="1"/>
      <c r="N188" s="8"/>
      <c r="O188" s="12"/>
      <c r="P188" s="8"/>
      <c r="Q188" s="12"/>
      <c r="R188" s="8"/>
      <c r="S188" s="13"/>
    </row>
    <row r="189" spans="1:19" ht="27" customHeight="1" x14ac:dyDescent="0.25">
      <c r="E189" s="264"/>
      <c r="F189" s="264"/>
      <c r="G189" s="264"/>
      <c r="H189" s="8"/>
      <c r="I189" s="300" t="s">
        <v>9</v>
      </c>
      <c r="J189" s="300"/>
      <c r="K189" s="300" t="s">
        <v>10</v>
      </c>
      <c r="L189" s="300"/>
      <c r="M189" s="14" t="s">
        <v>11</v>
      </c>
      <c r="N189" s="15"/>
      <c r="O189" s="261" t="s">
        <v>66</v>
      </c>
      <c r="P189" s="262"/>
      <c r="Q189" s="263"/>
      <c r="R189" s="15"/>
      <c r="S189" s="16" t="s">
        <v>13</v>
      </c>
    </row>
    <row r="190" spans="1:19" ht="8.1" customHeight="1" x14ac:dyDescent="0.25">
      <c r="E190" s="264"/>
      <c r="F190" s="264"/>
      <c r="G190" s="264"/>
      <c r="H190" s="8"/>
      <c r="I190" s="1"/>
      <c r="J190" s="1"/>
      <c r="K190" s="1"/>
      <c r="L190" s="1"/>
      <c r="M190" s="1"/>
      <c r="N190" s="8"/>
      <c r="O190" s="12"/>
      <c r="P190" s="8"/>
      <c r="Q190" s="12"/>
      <c r="R190" s="8"/>
      <c r="S190" s="13"/>
    </row>
    <row r="191" spans="1:19" ht="13.5" customHeight="1" x14ac:dyDescent="0.25">
      <c r="A191" s="1" t="s">
        <v>129</v>
      </c>
      <c r="E191" s="264"/>
      <c r="F191" s="264"/>
      <c r="G191" s="264"/>
      <c r="H191" s="8"/>
      <c r="I191" s="297" t="s">
        <v>130</v>
      </c>
      <c r="J191" s="297"/>
      <c r="K191" s="297" t="s">
        <v>16</v>
      </c>
      <c r="L191" s="297"/>
      <c r="M191" s="22">
        <f>+VLOOKUP(A191,'[2]Tarif bases juil-24'!B13:H471,6,0)*(1+$V$3)</f>
        <v>30.836850000000005</v>
      </c>
      <c r="N191" s="23"/>
      <c r="O191" s="298">
        <v>4.75</v>
      </c>
      <c r="P191" s="256"/>
      <c r="Q191" s="24" t="s">
        <v>17</v>
      </c>
      <c r="R191" s="23"/>
      <c r="S191" s="25">
        <f>M191/O191/2</f>
        <v>3.2459842105263164</v>
      </c>
    </row>
    <row r="192" spans="1:19" ht="13.5" customHeight="1" x14ac:dyDescent="0.25">
      <c r="A192" s="1" t="s">
        <v>131</v>
      </c>
      <c r="E192" s="264"/>
      <c r="F192" s="264"/>
      <c r="G192" s="264"/>
      <c r="H192" s="8"/>
      <c r="I192" s="297" t="s">
        <v>132</v>
      </c>
      <c r="J192" s="297"/>
      <c r="K192" s="297" t="s">
        <v>19</v>
      </c>
      <c r="L192" s="297"/>
      <c r="M192" s="22">
        <f>+VLOOKUP(A192,'[2]Tarif bases juil-24'!B14:H472,6,0)*(1+$V$3)</f>
        <v>53.586749999999995</v>
      </c>
      <c r="N192" s="23"/>
      <c r="O192" s="298">
        <v>9.5</v>
      </c>
      <c r="P192" s="256"/>
      <c r="Q192" s="24" t="s">
        <v>17</v>
      </c>
      <c r="R192" s="23"/>
      <c r="S192" s="25">
        <f t="shared" ref="S192:S193" si="7">M192/O192/2</f>
        <v>2.8203552631578943</v>
      </c>
    </row>
    <row r="193" spans="1:19" ht="13.5" customHeight="1" x14ac:dyDescent="0.25">
      <c r="A193" s="1" t="s">
        <v>133</v>
      </c>
      <c r="E193" s="264"/>
      <c r="F193" s="264"/>
      <c r="G193" s="264"/>
      <c r="H193" s="8"/>
      <c r="I193" s="297" t="s">
        <v>134</v>
      </c>
      <c r="J193" s="297"/>
      <c r="K193" s="297" t="s">
        <v>21</v>
      </c>
      <c r="L193" s="297"/>
      <c r="M193" s="22">
        <f>+VLOOKUP(A193,'[2]Tarif bases juil-24'!B15:H473,6,0)*(1+$V$3)</f>
        <v>124.58604166666667</v>
      </c>
      <c r="N193" s="23"/>
      <c r="O193" s="298">
        <v>23.75</v>
      </c>
      <c r="P193" s="256"/>
      <c r="Q193" s="24" t="s">
        <v>17</v>
      </c>
      <c r="R193" s="23"/>
      <c r="S193" s="25">
        <f t="shared" si="7"/>
        <v>2.6228640350877193</v>
      </c>
    </row>
    <row r="194" spans="1:19" ht="13.5" customHeight="1" x14ac:dyDescent="0.25">
      <c r="E194" s="264"/>
      <c r="F194" s="264"/>
      <c r="G194" s="264"/>
      <c r="H194" s="8"/>
      <c r="I194" s="1"/>
      <c r="J194" s="1"/>
      <c r="K194" s="1"/>
      <c r="L194" s="1"/>
      <c r="M194" s="36"/>
      <c r="N194" s="37"/>
      <c r="O194" s="38"/>
      <c r="P194" s="37"/>
      <c r="Q194" s="1"/>
      <c r="R194" s="37"/>
      <c r="S194" s="36"/>
    </row>
    <row r="195" spans="1:19" ht="13.5" customHeight="1" x14ac:dyDescent="0.25">
      <c r="E195" s="264"/>
      <c r="F195" s="264"/>
      <c r="G195" s="264"/>
      <c r="H195" s="8"/>
      <c r="I195" s="1"/>
      <c r="J195" s="1"/>
      <c r="K195" s="1"/>
      <c r="L195" s="1"/>
      <c r="M195" s="36"/>
      <c r="N195" s="37"/>
      <c r="O195" s="38"/>
      <c r="P195" s="37"/>
      <c r="Q195" s="1"/>
      <c r="R195" s="37"/>
      <c r="S195" s="36"/>
    </row>
    <row r="196" spans="1:19" ht="8.1" customHeight="1" x14ac:dyDescent="0.25"/>
    <row r="197" spans="1:19" ht="13.5" customHeight="1" x14ac:dyDescent="0.25">
      <c r="E197" s="57"/>
      <c r="F197" s="57"/>
      <c r="G197" s="57"/>
      <c r="H197" s="58"/>
      <c r="K197" s="323" t="s">
        <v>135</v>
      </c>
      <c r="L197" s="324"/>
      <c r="M197" s="324"/>
      <c r="N197" s="324"/>
      <c r="O197" s="324"/>
      <c r="P197" s="49"/>
      <c r="Q197" s="309" t="str">
        <f>ROUND(7.29*(1+$V$3),2)&amp;" € HT/m²"</f>
        <v>7,29 € HT/m²</v>
      </c>
      <c r="R197" s="309"/>
      <c r="S197" s="309"/>
    </row>
    <row r="198" spans="1:19" ht="13.5" customHeight="1" x14ac:dyDescent="0.25">
      <c r="E198" s="59" t="s">
        <v>90</v>
      </c>
      <c r="F198" s="57"/>
      <c r="G198" s="57"/>
      <c r="H198" s="58"/>
      <c r="K198" s="324"/>
      <c r="L198" s="324"/>
      <c r="M198" s="324"/>
      <c r="N198" s="324"/>
      <c r="O198" s="324"/>
      <c r="P198" s="50"/>
      <c r="Q198" s="309"/>
      <c r="R198" s="309"/>
      <c r="S198" s="309"/>
    </row>
    <row r="199" spans="1:19" ht="13.5" customHeight="1" x14ac:dyDescent="0.25">
      <c r="E199" s="57"/>
      <c r="F199" s="57"/>
      <c r="G199" s="57"/>
      <c r="H199" s="58"/>
      <c r="K199" s="324"/>
      <c r="L199" s="324"/>
      <c r="M199" s="324"/>
      <c r="N199" s="324"/>
      <c r="O199" s="324"/>
      <c r="Q199" s="309"/>
      <c r="R199" s="309"/>
      <c r="S199" s="309"/>
    </row>
    <row r="200" spans="1:19" ht="8.1" customHeight="1" x14ac:dyDescent="0.25"/>
    <row r="201" spans="1:19" ht="13.5" customHeight="1" x14ac:dyDescent="0.25">
      <c r="E201" s="9" t="s">
        <v>37</v>
      </c>
      <c r="K201" s="51"/>
      <c r="L201" s="51"/>
      <c r="M201" s="51"/>
      <c r="N201" s="51"/>
      <c r="O201" s="51"/>
    </row>
    <row r="202" spans="1:19" ht="8.1" customHeight="1" x14ac:dyDescent="0.25"/>
    <row r="203" spans="1:19" ht="13.5" customHeight="1" x14ac:dyDescent="0.25">
      <c r="E203" s="299"/>
      <c r="F203" s="299"/>
      <c r="G203" s="264"/>
      <c r="I203" s="299"/>
      <c r="J203" s="299"/>
      <c r="K203" s="264"/>
      <c r="M203" s="299"/>
      <c r="N203" s="299"/>
      <c r="O203" s="299"/>
      <c r="Q203" s="305" t="s">
        <v>38</v>
      </c>
      <c r="R203" s="305"/>
      <c r="S203" s="305"/>
    </row>
    <row r="204" spans="1:19" ht="13.5" customHeight="1" x14ac:dyDescent="0.25">
      <c r="E204" s="264"/>
      <c r="F204" s="264"/>
      <c r="G204" s="264"/>
      <c r="I204" s="264"/>
      <c r="J204" s="264"/>
      <c r="K204" s="264"/>
      <c r="M204" s="299"/>
      <c r="N204" s="299"/>
      <c r="O204" s="299"/>
      <c r="Q204" s="305"/>
      <c r="R204" s="305"/>
      <c r="S204" s="305"/>
    </row>
    <row r="205" spans="1:19" ht="13.5" customHeight="1" x14ac:dyDescent="0.25">
      <c r="E205" s="264"/>
      <c r="F205" s="264"/>
      <c r="G205" s="264"/>
      <c r="I205" s="264"/>
      <c r="J205" s="264"/>
      <c r="K205" s="264"/>
      <c r="M205" s="299"/>
      <c r="N205" s="299"/>
      <c r="O205" s="299"/>
      <c r="Q205" s="305"/>
      <c r="R205" s="305"/>
      <c r="S205" s="305"/>
    </row>
    <row r="206" spans="1:19" ht="13.5" customHeight="1" x14ac:dyDescent="0.25">
      <c r="E206" s="264"/>
      <c r="F206" s="264"/>
      <c r="G206" s="264"/>
      <c r="I206" s="264"/>
      <c r="J206" s="264"/>
      <c r="K206" s="264"/>
      <c r="M206" s="299"/>
      <c r="N206" s="299"/>
      <c r="O206" s="299"/>
      <c r="Q206" s="305"/>
      <c r="R206" s="305"/>
      <c r="S206" s="305"/>
    </row>
    <row r="207" spans="1:19" ht="13.5" customHeight="1" x14ac:dyDescent="0.25">
      <c r="E207" s="264"/>
      <c r="F207" s="264"/>
      <c r="G207" s="264"/>
      <c r="I207" s="264"/>
      <c r="J207" s="264"/>
      <c r="K207" s="264"/>
      <c r="M207" s="299"/>
      <c r="N207" s="299"/>
      <c r="O207" s="299"/>
      <c r="Q207" s="305"/>
      <c r="R207" s="305"/>
      <c r="S207" s="305"/>
    </row>
    <row r="208" spans="1:19" ht="8.1" customHeight="1" x14ac:dyDescent="0.25">
      <c r="E208" s="8"/>
      <c r="F208" s="8"/>
      <c r="G208" s="8"/>
      <c r="H208" s="8"/>
      <c r="I208" s="1"/>
      <c r="J208" s="1"/>
      <c r="K208" s="1"/>
      <c r="L208" s="1"/>
      <c r="M208" s="1"/>
      <c r="N208" s="8"/>
      <c r="O208" s="12"/>
      <c r="P208" s="8"/>
      <c r="Q208" s="12"/>
      <c r="R208" s="8"/>
      <c r="S208" s="13"/>
    </row>
    <row r="209" spans="1:19" s="45" customFormat="1" ht="13.5" customHeight="1" x14ac:dyDescent="0.2">
      <c r="A209" s="28"/>
      <c r="B209" s="28"/>
      <c r="C209" s="28"/>
      <c r="D209" s="28"/>
      <c r="E209" s="316" t="s">
        <v>39</v>
      </c>
      <c r="F209" s="316"/>
      <c r="G209" s="316"/>
      <c r="H209" s="29"/>
      <c r="I209" s="316" t="s">
        <v>40</v>
      </c>
      <c r="J209" s="316"/>
      <c r="K209" s="316"/>
      <c r="L209" s="29"/>
      <c r="M209" s="316" t="s">
        <v>41</v>
      </c>
      <c r="N209" s="316"/>
      <c r="O209" s="316"/>
      <c r="Q209" s="63"/>
      <c r="R209" s="63"/>
      <c r="S209" s="63"/>
    </row>
    <row r="210" spans="1:19" ht="13.5" customHeight="1" x14ac:dyDescent="0.25">
      <c r="A210" s="1">
        <v>4012407</v>
      </c>
      <c r="B210" s="1">
        <v>4012404</v>
      </c>
      <c r="C210" s="1">
        <v>4012403</v>
      </c>
      <c r="E210" s="32" t="s">
        <v>42</v>
      </c>
      <c r="F210" s="33"/>
      <c r="G210" s="34">
        <f>VLOOKUP(A210,'[2]Tarifs brosserie'!B:H,6,0)*(1+$V$8)</f>
        <v>5.8333333333333339</v>
      </c>
      <c r="H210" s="33"/>
      <c r="I210" s="32" t="s">
        <v>43</v>
      </c>
      <c r="J210" s="33"/>
      <c r="K210" s="34">
        <f>VLOOKUP(B210,'[2]Tarifs brosserie'!B:H,6,0)*(1+$V$8)</f>
        <v>2.75</v>
      </c>
      <c r="L210" s="33"/>
      <c r="M210" s="32" t="s">
        <v>44</v>
      </c>
      <c r="N210" s="33"/>
      <c r="O210" s="34">
        <f>VLOOKUP(C210,'[2]Tarifs brosserie'!B:H,6,0)*(1+$V$8)</f>
        <v>6</v>
      </c>
      <c r="Q210" s="46"/>
      <c r="S210" s="39"/>
    </row>
    <row r="211" spans="1:19" ht="13.5" customHeight="1" x14ac:dyDescent="0.25">
      <c r="E211" s="32"/>
      <c r="F211" s="33"/>
      <c r="G211" s="34"/>
      <c r="H211" s="33"/>
      <c r="I211" s="32"/>
      <c r="J211" s="33"/>
      <c r="K211" s="34"/>
      <c r="L211" s="33"/>
      <c r="M211" s="32"/>
      <c r="N211" s="33"/>
      <c r="O211" s="34"/>
      <c r="Q211" s="46"/>
      <c r="S211" s="39"/>
    </row>
    <row r="212" spans="1:19" ht="13.5" customHeight="1" x14ac:dyDescent="0.25">
      <c r="E212" s="64" t="s">
        <v>64</v>
      </c>
      <c r="F212" s="64"/>
      <c r="G212" s="64"/>
      <c r="H212" s="67"/>
      <c r="I212" s="67"/>
      <c r="J212" s="67"/>
      <c r="K212" s="68"/>
      <c r="L212" s="69"/>
      <c r="M212" s="69"/>
      <c r="N212" s="69"/>
      <c r="O212" s="267" t="s">
        <v>0</v>
      </c>
      <c r="P212" s="267"/>
      <c r="Q212" s="267"/>
      <c r="R212" s="267"/>
      <c r="S212" s="267"/>
    </row>
    <row r="213" spans="1:19" ht="13.5" customHeight="1" x14ac:dyDescent="0.25">
      <c r="E213" s="69"/>
      <c r="F213" s="68"/>
      <c r="G213" s="68"/>
      <c r="O213" s="6"/>
      <c r="P213" s="6"/>
      <c r="Q213" s="6"/>
      <c r="R213" s="6"/>
      <c r="S213" s="6"/>
    </row>
    <row r="214" spans="1:19" ht="13.5" customHeight="1" x14ac:dyDescent="0.25">
      <c r="E214" s="6"/>
      <c r="O214" s="6"/>
      <c r="P214" s="6"/>
      <c r="Q214" s="6"/>
      <c r="R214" s="6"/>
      <c r="S214" s="6"/>
    </row>
    <row r="215" spans="1:19" ht="13.5" customHeight="1" x14ac:dyDescent="0.25">
      <c r="E215" s="264"/>
      <c r="F215" s="264"/>
      <c r="G215" s="264"/>
      <c r="H215" s="8"/>
      <c r="I215" s="9" t="s">
        <v>136</v>
      </c>
      <c r="N215" s="8"/>
      <c r="P215" s="8"/>
      <c r="R215" s="8"/>
    </row>
    <row r="216" spans="1:19" ht="8.1" customHeight="1" x14ac:dyDescent="0.25">
      <c r="E216" s="264"/>
      <c r="F216" s="264"/>
      <c r="G216" s="264"/>
      <c r="H216" s="8"/>
      <c r="I216" s="1"/>
      <c r="J216" s="1"/>
      <c r="K216" s="1"/>
      <c r="L216" s="1"/>
      <c r="M216" s="1"/>
      <c r="N216" s="8"/>
      <c r="O216" s="12"/>
      <c r="P216" s="8"/>
      <c r="Q216" s="12"/>
      <c r="R216" s="8"/>
      <c r="S216" s="13"/>
    </row>
    <row r="217" spans="1:19" ht="27" customHeight="1" x14ac:dyDescent="0.25">
      <c r="E217" s="264"/>
      <c r="F217" s="264"/>
      <c r="G217" s="264"/>
      <c r="H217" s="8"/>
      <c r="I217" s="300" t="s">
        <v>9</v>
      </c>
      <c r="J217" s="300"/>
      <c r="K217" s="300" t="s">
        <v>10</v>
      </c>
      <c r="L217" s="300"/>
      <c r="M217" s="14" t="s">
        <v>11</v>
      </c>
      <c r="N217" s="15"/>
      <c r="O217" s="261" t="s">
        <v>66</v>
      </c>
      <c r="P217" s="262"/>
      <c r="Q217" s="263"/>
      <c r="R217" s="15"/>
      <c r="S217" s="16" t="s">
        <v>13</v>
      </c>
    </row>
    <row r="218" spans="1:19" ht="8.1" customHeight="1" x14ac:dyDescent="0.25">
      <c r="E218" s="264"/>
      <c r="F218" s="264"/>
      <c r="G218" s="264"/>
      <c r="H218" s="8"/>
      <c r="I218" s="41"/>
      <c r="J218" s="41"/>
      <c r="K218" s="41"/>
      <c r="L218" s="41"/>
      <c r="M218" s="41"/>
      <c r="N218" s="23"/>
      <c r="O218" s="42"/>
      <c r="P218" s="23"/>
      <c r="Q218" s="42"/>
      <c r="R218" s="23"/>
      <c r="S218" s="43"/>
    </row>
    <row r="219" spans="1:19" ht="13.5" customHeight="1" x14ac:dyDescent="0.25">
      <c r="A219" s="1" t="s">
        <v>137</v>
      </c>
      <c r="E219" s="264"/>
      <c r="F219" s="264"/>
      <c r="G219" s="264"/>
      <c r="H219" s="8"/>
      <c r="I219" s="297" t="s">
        <v>138</v>
      </c>
      <c r="J219" s="297"/>
      <c r="K219" s="297" t="s">
        <v>16</v>
      </c>
      <c r="L219" s="297"/>
      <c r="M219" s="22">
        <f>+VLOOKUP(A219,'[2]Tarif bases juil-24'!B16:H474,6,0)*(1+$V$3)</f>
        <v>29.750000000000004</v>
      </c>
      <c r="N219" s="23"/>
      <c r="O219" s="298">
        <v>2.75</v>
      </c>
      <c r="P219" s="256"/>
      <c r="Q219" s="24" t="s">
        <v>17</v>
      </c>
      <c r="R219" s="23"/>
      <c r="S219" s="25">
        <f>M219/O219/2</f>
        <v>5.4090909090909101</v>
      </c>
    </row>
    <row r="220" spans="1:19" ht="13.5" customHeight="1" x14ac:dyDescent="0.25">
      <c r="A220" s="1" t="s">
        <v>139</v>
      </c>
      <c r="E220" s="264"/>
      <c r="F220" s="264"/>
      <c r="G220" s="264"/>
      <c r="H220" s="8"/>
      <c r="I220" s="297" t="s">
        <v>140</v>
      </c>
      <c r="J220" s="297"/>
      <c r="K220" s="297" t="s">
        <v>21</v>
      </c>
      <c r="L220" s="297"/>
      <c r="M220" s="22">
        <f>+VLOOKUP(A220,'[2]Tarif bases juil-24'!B17:H475,6,0)*(1+$V$3)</f>
        <v>121.25</v>
      </c>
      <c r="N220" s="23"/>
      <c r="O220" s="298">
        <v>13.75</v>
      </c>
      <c r="P220" s="256"/>
      <c r="Q220" s="24" t="s">
        <v>17</v>
      </c>
      <c r="R220" s="23"/>
      <c r="S220" s="25">
        <f t="shared" ref="S220" si="8">M220/O220/2</f>
        <v>4.4090909090909092</v>
      </c>
    </row>
    <row r="221" spans="1:19" ht="13.5" customHeight="1" x14ac:dyDescent="0.25">
      <c r="E221" s="264"/>
      <c r="F221" s="264"/>
      <c r="G221" s="264"/>
      <c r="H221" s="8"/>
      <c r="I221" s="1"/>
      <c r="J221" s="1"/>
      <c r="K221" s="1"/>
      <c r="L221" s="1"/>
      <c r="M221" s="36"/>
      <c r="N221" s="37"/>
      <c r="O221" s="38"/>
      <c r="P221" s="37"/>
      <c r="Q221" s="1"/>
      <c r="R221" s="37"/>
      <c r="S221" s="36"/>
    </row>
    <row r="222" spans="1:19" ht="13.5" customHeight="1" x14ac:dyDescent="0.25">
      <c r="E222" s="264"/>
      <c r="F222" s="264"/>
      <c r="G222" s="264"/>
      <c r="H222" s="8"/>
      <c r="I222" s="1"/>
      <c r="J222" s="1"/>
      <c r="K222" s="1"/>
      <c r="L222" s="1"/>
      <c r="M222" s="36"/>
      <c r="N222" s="37"/>
      <c r="O222" s="38"/>
      <c r="P222" s="37"/>
      <c r="Q222" s="1"/>
      <c r="R222" s="37"/>
      <c r="S222" s="36"/>
    </row>
    <row r="223" spans="1:19" ht="13.5" customHeight="1" x14ac:dyDescent="0.25">
      <c r="E223" s="264"/>
      <c r="F223" s="264"/>
      <c r="G223" s="264"/>
      <c r="H223" s="8"/>
      <c r="I223" s="1"/>
      <c r="J223" s="1"/>
      <c r="K223" s="1"/>
      <c r="L223" s="1"/>
      <c r="M223" s="36"/>
      <c r="N223" s="37"/>
      <c r="O223" s="38"/>
      <c r="P223" s="37"/>
      <c r="Q223" s="1"/>
      <c r="R223" s="37"/>
      <c r="S223" s="36"/>
    </row>
    <row r="224" spans="1:19" ht="8.1" customHeight="1" x14ac:dyDescent="0.25"/>
    <row r="225" spans="1:19" ht="13.5" customHeight="1" x14ac:dyDescent="0.25">
      <c r="E225" s="57"/>
      <c r="F225" s="57"/>
      <c r="G225" s="57"/>
      <c r="H225" s="58"/>
      <c r="K225" s="323" t="s">
        <v>141</v>
      </c>
      <c r="L225" s="324"/>
      <c r="M225" s="324"/>
      <c r="N225" s="324"/>
      <c r="O225" s="324"/>
      <c r="P225" s="49"/>
      <c r="Q225" s="309" t="str">
        <f>ROUND(10.86*(1+$V$3),2)&amp;" € HT/m²"</f>
        <v>10,86 € HT/m²</v>
      </c>
      <c r="R225" s="309"/>
      <c r="S225" s="309"/>
    </row>
    <row r="226" spans="1:19" ht="13.5" customHeight="1" x14ac:dyDescent="0.25">
      <c r="E226" s="59" t="s">
        <v>90</v>
      </c>
      <c r="F226" s="57"/>
      <c r="G226" s="57"/>
      <c r="H226" s="58"/>
      <c r="K226" s="324"/>
      <c r="L226" s="324"/>
      <c r="M226" s="324"/>
      <c r="N226" s="324"/>
      <c r="O226" s="324"/>
      <c r="P226" s="50"/>
      <c r="Q226" s="309"/>
      <c r="R226" s="309"/>
      <c r="S226" s="309"/>
    </row>
    <row r="227" spans="1:19" ht="13.5" customHeight="1" x14ac:dyDescent="0.25">
      <c r="E227" s="57"/>
      <c r="F227" s="57"/>
      <c r="G227" s="57"/>
      <c r="H227" s="58"/>
      <c r="K227" s="324"/>
      <c r="L227" s="324"/>
      <c r="M227" s="324"/>
      <c r="N227" s="324"/>
      <c r="O227" s="324"/>
      <c r="Q227" s="309"/>
      <c r="R227" s="309"/>
      <c r="S227" s="309"/>
    </row>
    <row r="228" spans="1:19" ht="8.1" customHeight="1" x14ac:dyDescent="0.25"/>
    <row r="229" spans="1:19" ht="13.5" customHeight="1" x14ac:dyDescent="0.25">
      <c r="E229" s="9" t="s">
        <v>37</v>
      </c>
      <c r="O229" s="51"/>
      <c r="P229" s="51"/>
      <c r="Q229" s="51"/>
      <c r="R229" s="51"/>
      <c r="S229" s="51"/>
    </row>
    <row r="230" spans="1:19" ht="8.1" customHeight="1" x14ac:dyDescent="0.25"/>
    <row r="231" spans="1:19" ht="13.5" customHeight="1" x14ac:dyDescent="0.25">
      <c r="E231" s="299"/>
      <c r="F231" s="299"/>
      <c r="G231" s="264"/>
      <c r="I231" s="299"/>
      <c r="J231" s="299"/>
      <c r="K231" s="264"/>
      <c r="M231" s="299"/>
      <c r="N231" s="299"/>
      <c r="O231" s="299"/>
      <c r="Q231" s="305" t="s">
        <v>38</v>
      </c>
      <c r="R231" s="305"/>
      <c r="S231" s="305"/>
    </row>
    <row r="232" spans="1:19" ht="13.5" customHeight="1" x14ac:dyDescent="0.25">
      <c r="E232" s="264"/>
      <c r="F232" s="264"/>
      <c r="G232" s="264"/>
      <c r="I232" s="264"/>
      <c r="J232" s="264"/>
      <c r="K232" s="264"/>
      <c r="M232" s="299"/>
      <c r="N232" s="299"/>
      <c r="O232" s="299"/>
      <c r="Q232" s="305"/>
      <c r="R232" s="305"/>
      <c r="S232" s="305"/>
    </row>
    <row r="233" spans="1:19" ht="13.5" customHeight="1" x14ac:dyDescent="0.25">
      <c r="E233" s="264"/>
      <c r="F233" s="264"/>
      <c r="G233" s="264"/>
      <c r="I233" s="264"/>
      <c r="J233" s="264"/>
      <c r="K233" s="264"/>
      <c r="M233" s="299"/>
      <c r="N233" s="299"/>
      <c r="O233" s="299"/>
      <c r="Q233" s="305"/>
      <c r="R233" s="305"/>
      <c r="S233" s="305"/>
    </row>
    <row r="234" spans="1:19" ht="13.5" customHeight="1" x14ac:dyDescent="0.25">
      <c r="E234" s="264"/>
      <c r="F234" s="264"/>
      <c r="G234" s="264"/>
      <c r="I234" s="264"/>
      <c r="J234" s="264"/>
      <c r="K234" s="264"/>
      <c r="M234" s="299"/>
      <c r="N234" s="299"/>
      <c r="O234" s="299"/>
      <c r="Q234" s="305"/>
      <c r="R234" s="305"/>
      <c r="S234" s="305"/>
    </row>
    <row r="235" spans="1:19" ht="13.5" customHeight="1" x14ac:dyDescent="0.25">
      <c r="E235" s="264"/>
      <c r="F235" s="264"/>
      <c r="G235" s="264"/>
      <c r="I235" s="264"/>
      <c r="J235" s="264"/>
      <c r="K235" s="264"/>
      <c r="M235" s="299"/>
      <c r="N235" s="299"/>
      <c r="O235" s="299"/>
      <c r="Q235" s="305"/>
      <c r="R235" s="305"/>
      <c r="S235" s="305"/>
    </row>
    <row r="236" spans="1:19" ht="8.1" customHeight="1" x14ac:dyDescent="0.25">
      <c r="E236" s="8"/>
      <c r="F236" s="8"/>
      <c r="G236" s="8"/>
      <c r="H236" s="8"/>
      <c r="I236" s="1"/>
      <c r="J236" s="1"/>
      <c r="K236" s="1"/>
      <c r="L236" s="1"/>
      <c r="M236" s="1"/>
      <c r="N236" s="8"/>
      <c r="O236" s="12"/>
      <c r="P236" s="8"/>
      <c r="Q236" s="12"/>
      <c r="R236" s="8"/>
      <c r="S236" s="13"/>
    </row>
    <row r="237" spans="1:19" ht="13.5" customHeight="1" x14ac:dyDescent="0.25">
      <c r="E237" s="316" t="s">
        <v>39</v>
      </c>
      <c r="F237" s="316"/>
      <c r="G237" s="316"/>
      <c r="H237" s="29"/>
      <c r="I237" s="316" t="s">
        <v>142</v>
      </c>
      <c r="J237" s="316"/>
      <c r="K237" s="316"/>
      <c r="L237" s="29"/>
      <c r="M237" s="316" t="s">
        <v>143</v>
      </c>
      <c r="N237" s="316"/>
      <c r="O237" s="316"/>
      <c r="P237" s="30"/>
      <c r="Q237" s="31"/>
      <c r="R237" s="31"/>
      <c r="S237" s="31"/>
    </row>
    <row r="238" spans="1:19" ht="13.5" customHeight="1" x14ac:dyDescent="0.25">
      <c r="A238" s="1">
        <v>4012407</v>
      </c>
      <c r="B238" s="1">
        <v>4012402</v>
      </c>
      <c r="C238" s="1">
        <v>4012401</v>
      </c>
      <c r="E238" s="32" t="s">
        <v>42</v>
      </c>
      <c r="F238" s="33"/>
      <c r="G238" s="34">
        <f>VLOOKUP(A238,'[2]Tarifs brosserie'!B:H,6,0)*(1+$V$8)</f>
        <v>5.8333333333333339</v>
      </c>
      <c r="H238" s="33"/>
      <c r="I238" s="32" t="s">
        <v>144</v>
      </c>
      <c r="J238" s="33"/>
      <c r="K238" s="34">
        <f>VLOOKUP(B238,'[2]Tarifs brosserie'!B:H,6,0)*(1+$V$8)</f>
        <v>2.2500000000000004</v>
      </c>
      <c r="L238" s="33"/>
      <c r="M238" s="32" t="s">
        <v>145</v>
      </c>
      <c r="N238" s="33"/>
      <c r="O238" s="34">
        <f>VLOOKUP(C238,'[2]Tarifs brosserie'!B:H,6,0)*(1+$V$8)</f>
        <v>6.083333333333333</v>
      </c>
      <c r="P238" s="33"/>
      <c r="Q238" s="32"/>
      <c r="R238" s="33"/>
      <c r="S238" s="34"/>
    </row>
    <row r="239" spans="1:19" ht="13.5" customHeight="1" x14ac:dyDescent="0.25"/>
    <row r="240" spans="1:19" ht="13.5" customHeight="1" x14ac:dyDescent="0.25">
      <c r="E240" s="264"/>
      <c r="F240" s="264"/>
      <c r="G240" s="264"/>
      <c r="H240" s="8"/>
      <c r="I240" s="9" t="s">
        <v>146</v>
      </c>
      <c r="N240" s="8"/>
      <c r="P240" s="8"/>
      <c r="R240" s="8"/>
    </row>
    <row r="241" spans="1:19" ht="8.1" customHeight="1" x14ac:dyDescent="0.25">
      <c r="E241" s="264"/>
      <c r="F241" s="264"/>
      <c r="G241" s="264"/>
      <c r="H241" s="8"/>
      <c r="I241" s="1"/>
      <c r="J241" s="1"/>
      <c r="K241" s="1"/>
      <c r="L241" s="1"/>
      <c r="M241" s="1"/>
      <c r="N241" s="8"/>
      <c r="O241" s="12"/>
      <c r="P241" s="8"/>
      <c r="Q241" s="12"/>
      <c r="R241" s="8"/>
      <c r="S241" s="13"/>
    </row>
    <row r="242" spans="1:19" ht="27" customHeight="1" x14ac:dyDescent="0.25">
      <c r="E242" s="264"/>
      <c r="F242" s="264"/>
      <c r="G242" s="264"/>
      <c r="H242" s="8"/>
      <c r="I242" s="300" t="s">
        <v>9</v>
      </c>
      <c r="J242" s="300"/>
      <c r="K242" s="300" t="s">
        <v>10</v>
      </c>
      <c r="L242" s="300"/>
      <c r="M242" s="14" t="s">
        <v>11</v>
      </c>
      <c r="N242" s="15"/>
      <c r="O242" s="261" t="s">
        <v>66</v>
      </c>
      <c r="P242" s="262"/>
      <c r="Q242" s="263"/>
      <c r="R242" s="15"/>
      <c r="S242" s="16" t="s">
        <v>13</v>
      </c>
    </row>
    <row r="243" spans="1:19" ht="8.1" customHeight="1" x14ac:dyDescent="0.25">
      <c r="E243" s="264"/>
      <c r="F243" s="264"/>
      <c r="G243" s="264"/>
      <c r="H243" s="8"/>
      <c r="I243" s="41"/>
      <c r="J243" s="41"/>
      <c r="K243" s="41"/>
      <c r="L243" s="41"/>
      <c r="M243" s="41"/>
      <c r="N243" s="23"/>
      <c r="O243" s="42"/>
      <c r="P243" s="23"/>
      <c r="Q243" s="42"/>
      <c r="R243" s="23"/>
      <c r="S243" s="43"/>
    </row>
    <row r="244" spans="1:19" ht="13.5" customHeight="1" x14ac:dyDescent="0.25">
      <c r="A244" s="1" t="s">
        <v>147</v>
      </c>
      <c r="E244" s="264"/>
      <c r="F244" s="264"/>
      <c r="G244" s="264"/>
      <c r="H244" s="8"/>
      <c r="I244" s="297" t="s">
        <v>148</v>
      </c>
      <c r="J244" s="297"/>
      <c r="K244" s="297" t="s">
        <v>19</v>
      </c>
      <c r="L244" s="297"/>
      <c r="M244" s="22">
        <f>+VLOOKUP(A244,'[2]Tarif bases juil-24'!B66:H524,6,0)*(1+$V$3)</f>
        <v>58.253541666666663</v>
      </c>
      <c r="N244" s="23"/>
      <c r="O244" s="298">
        <v>5.5</v>
      </c>
      <c r="P244" s="256"/>
      <c r="Q244" s="24" t="s">
        <v>17</v>
      </c>
      <c r="R244" s="23"/>
      <c r="S244" s="25">
        <f>M244/O244/2</f>
        <v>5.2957765151515153</v>
      </c>
    </row>
    <row r="245" spans="1:19" ht="13.5" customHeight="1" x14ac:dyDescent="0.25">
      <c r="A245" s="1" t="s">
        <v>149</v>
      </c>
      <c r="E245" s="264"/>
      <c r="F245" s="264"/>
      <c r="G245" s="264"/>
      <c r="H245" s="8"/>
      <c r="I245" s="297" t="s">
        <v>150</v>
      </c>
      <c r="J245" s="297"/>
      <c r="K245" s="297" t="s">
        <v>21</v>
      </c>
      <c r="L245" s="297"/>
      <c r="M245" s="22">
        <f>+VLOOKUP(A245,'[2]Tarif bases juil-24'!B67:H525,6,0)*(1+$V$3)</f>
        <v>132.66500000000002</v>
      </c>
      <c r="N245" s="23"/>
      <c r="O245" s="298">
        <v>13.75</v>
      </c>
      <c r="P245" s="256"/>
      <c r="Q245" s="24" t="s">
        <v>17</v>
      </c>
      <c r="R245" s="23"/>
      <c r="S245" s="25">
        <f>M245/O245/2</f>
        <v>4.8241818181818186</v>
      </c>
    </row>
    <row r="246" spans="1:19" ht="13.5" customHeight="1" x14ac:dyDescent="0.25">
      <c r="A246" s="1" t="s">
        <v>151</v>
      </c>
      <c r="E246" s="264"/>
      <c r="F246" s="264"/>
      <c r="G246" s="264"/>
      <c r="H246" s="8"/>
      <c r="I246" s="297" t="s">
        <v>152</v>
      </c>
      <c r="J246" s="297"/>
      <c r="K246" s="297" t="s">
        <v>23</v>
      </c>
      <c r="L246" s="297"/>
      <c r="M246" s="22">
        <f>+VLOOKUP(A246,'[2]Tarif bases juil-24'!B68:H526,6,0)*(1+$V$3)</f>
        <v>219.08112499999999</v>
      </c>
      <c r="N246" s="23"/>
      <c r="O246" s="298">
        <v>27.5</v>
      </c>
      <c r="P246" s="256"/>
      <c r="Q246" s="24" t="s">
        <v>17</v>
      </c>
      <c r="R246" s="23"/>
      <c r="S246" s="25">
        <f>M246/O246/2</f>
        <v>3.9832931818181816</v>
      </c>
    </row>
    <row r="247" spans="1:19" ht="13.5" customHeight="1" x14ac:dyDescent="0.25">
      <c r="E247" s="264"/>
      <c r="F247" s="264"/>
      <c r="G247" s="264"/>
      <c r="H247" s="8"/>
    </row>
    <row r="248" spans="1:19" ht="13.5" customHeight="1" x14ac:dyDescent="0.25">
      <c r="E248" s="264"/>
      <c r="F248" s="264"/>
      <c r="G248" s="264"/>
      <c r="H248" s="8"/>
      <c r="I248" s="1"/>
      <c r="J248" s="1"/>
      <c r="K248" s="1"/>
      <c r="L248" s="1"/>
      <c r="M248" s="36"/>
      <c r="N248" s="37"/>
      <c r="O248" s="38"/>
      <c r="P248" s="37"/>
      <c r="Q248" s="1"/>
      <c r="R248" s="37"/>
      <c r="S248" s="36"/>
    </row>
    <row r="249" spans="1:19" ht="8.1" customHeight="1" x14ac:dyDescent="0.25"/>
    <row r="250" spans="1:19" ht="13.5" customHeight="1" x14ac:dyDescent="0.25">
      <c r="E250" s="57"/>
      <c r="F250" s="57"/>
      <c r="G250" s="57"/>
      <c r="H250" s="58"/>
      <c r="K250" s="323" t="s">
        <v>153</v>
      </c>
      <c r="L250" s="324"/>
      <c r="M250" s="324"/>
      <c r="N250" s="324"/>
      <c r="O250" s="324"/>
      <c r="P250" s="49"/>
      <c r="Q250" s="309" t="str">
        <f>ROUND(10.01*(1+$V$3),2)&amp;" € HT/m²"</f>
        <v>10,01 € HT/m²</v>
      </c>
      <c r="R250" s="309"/>
      <c r="S250" s="309"/>
    </row>
    <row r="251" spans="1:19" ht="13.5" customHeight="1" x14ac:dyDescent="0.25">
      <c r="E251" s="59" t="s">
        <v>90</v>
      </c>
      <c r="F251" s="57"/>
      <c r="G251" s="57"/>
      <c r="H251" s="58"/>
      <c r="K251" s="324"/>
      <c r="L251" s="324"/>
      <c r="M251" s="324"/>
      <c r="N251" s="324"/>
      <c r="O251" s="324"/>
      <c r="P251" s="50"/>
      <c r="Q251" s="309"/>
      <c r="R251" s="309"/>
      <c r="S251" s="309"/>
    </row>
    <row r="252" spans="1:19" ht="13.5" customHeight="1" x14ac:dyDescent="0.25">
      <c r="E252" s="57"/>
      <c r="F252" s="57"/>
      <c r="G252" s="57"/>
      <c r="H252" s="58"/>
      <c r="K252" s="324"/>
      <c r="L252" s="324"/>
      <c r="M252" s="324"/>
      <c r="N252" s="324"/>
      <c r="O252" s="324"/>
      <c r="Q252" s="309"/>
      <c r="R252" s="309"/>
      <c r="S252" s="309"/>
    </row>
    <row r="253" spans="1:19" ht="8.1" customHeight="1" x14ac:dyDescent="0.25"/>
    <row r="254" spans="1:19" ht="13.5" customHeight="1" x14ac:dyDescent="0.25">
      <c r="E254" s="9" t="s">
        <v>37</v>
      </c>
      <c r="K254" s="51"/>
      <c r="L254" s="51"/>
      <c r="M254" s="51"/>
      <c r="N254" s="51"/>
      <c r="O254" s="51"/>
    </row>
    <row r="255" spans="1:19" ht="8.1" customHeight="1" x14ac:dyDescent="0.25"/>
    <row r="256" spans="1:19" ht="13.5" customHeight="1" x14ac:dyDescent="0.25">
      <c r="E256" s="299"/>
      <c r="F256" s="299"/>
      <c r="G256" s="264"/>
      <c r="I256" s="299"/>
      <c r="J256" s="299"/>
      <c r="K256" s="264"/>
      <c r="M256" s="299"/>
      <c r="N256" s="299"/>
      <c r="O256" s="299"/>
      <c r="Q256" s="305" t="s">
        <v>38</v>
      </c>
      <c r="R256" s="305"/>
      <c r="S256" s="305"/>
    </row>
    <row r="257" spans="1:19" ht="13.5" customHeight="1" x14ac:dyDescent="0.25">
      <c r="E257" s="264"/>
      <c r="F257" s="264"/>
      <c r="G257" s="264"/>
      <c r="I257" s="264"/>
      <c r="J257" s="264"/>
      <c r="K257" s="264"/>
      <c r="M257" s="299"/>
      <c r="N257" s="299"/>
      <c r="O257" s="299"/>
      <c r="Q257" s="305"/>
      <c r="R257" s="305"/>
      <c r="S257" s="305"/>
    </row>
    <row r="258" spans="1:19" ht="13.5" customHeight="1" x14ac:dyDescent="0.25">
      <c r="E258" s="264"/>
      <c r="F258" s="264"/>
      <c r="G258" s="264"/>
      <c r="I258" s="264"/>
      <c r="J258" s="264"/>
      <c r="K258" s="264"/>
      <c r="M258" s="299"/>
      <c r="N258" s="299"/>
      <c r="O258" s="299"/>
      <c r="Q258" s="305"/>
      <c r="R258" s="305"/>
      <c r="S258" s="305"/>
    </row>
    <row r="259" spans="1:19" ht="13.5" customHeight="1" x14ac:dyDescent="0.25">
      <c r="E259" s="264"/>
      <c r="F259" s="264"/>
      <c r="G259" s="264"/>
      <c r="I259" s="264"/>
      <c r="J259" s="264"/>
      <c r="K259" s="264"/>
      <c r="M259" s="299"/>
      <c r="N259" s="299"/>
      <c r="O259" s="299"/>
      <c r="Q259" s="305"/>
      <c r="R259" s="305"/>
      <c r="S259" s="305"/>
    </row>
    <row r="260" spans="1:19" ht="13.5" customHeight="1" x14ac:dyDescent="0.25">
      <c r="E260" s="264"/>
      <c r="F260" s="264"/>
      <c r="G260" s="264"/>
      <c r="I260" s="264"/>
      <c r="J260" s="264"/>
      <c r="K260" s="264"/>
      <c r="M260" s="299"/>
      <c r="N260" s="299"/>
      <c r="O260" s="299"/>
      <c r="Q260" s="305"/>
      <c r="R260" s="305"/>
      <c r="S260" s="305"/>
    </row>
    <row r="261" spans="1:19" ht="8.1" customHeight="1" x14ac:dyDescent="0.25">
      <c r="E261" s="8"/>
      <c r="F261" s="8"/>
      <c r="G261" s="8"/>
      <c r="H261" s="8"/>
      <c r="I261" s="1"/>
      <c r="J261" s="1"/>
      <c r="K261" s="1"/>
      <c r="L261" s="1"/>
      <c r="M261" s="1"/>
      <c r="N261" s="8"/>
      <c r="O261" s="12"/>
      <c r="P261" s="8"/>
      <c r="Q261" s="12"/>
      <c r="R261" s="8"/>
      <c r="S261" s="13"/>
    </row>
    <row r="262" spans="1:19" s="45" customFormat="1" ht="13.5" customHeight="1" x14ac:dyDescent="0.2">
      <c r="A262" s="28"/>
      <c r="B262" s="28"/>
      <c r="C262" s="28"/>
      <c r="D262" s="28"/>
      <c r="E262" s="316" t="s">
        <v>39</v>
      </c>
      <c r="F262" s="316"/>
      <c r="G262" s="316"/>
      <c r="H262" s="29"/>
      <c r="I262" s="316" t="s">
        <v>40</v>
      </c>
      <c r="J262" s="316"/>
      <c r="K262" s="316"/>
      <c r="L262" s="29"/>
      <c r="M262" s="316" t="s">
        <v>41</v>
      </c>
      <c r="N262" s="316"/>
      <c r="O262" s="316"/>
      <c r="Q262" s="63"/>
      <c r="R262" s="63"/>
      <c r="S262" s="63"/>
    </row>
    <row r="263" spans="1:19" ht="13.5" customHeight="1" x14ac:dyDescent="0.25">
      <c r="A263" s="1">
        <v>4012407</v>
      </c>
      <c r="B263" s="1">
        <v>4012404</v>
      </c>
      <c r="C263" s="1">
        <v>4012403</v>
      </c>
      <c r="E263" s="32" t="s">
        <v>42</v>
      </c>
      <c r="F263" s="33"/>
      <c r="G263" s="34">
        <f>VLOOKUP(A263,'[2]Tarifs brosserie'!B:H,6,0)*(1+$V$8)</f>
        <v>5.8333333333333339</v>
      </c>
      <c r="H263" s="33"/>
      <c r="I263" s="32" t="s">
        <v>43</v>
      </c>
      <c r="J263" s="33"/>
      <c r="K263" s="34">
        <f>VLOOKUP(B263,'[2]Tarifs brosserie'!B:H,6,0)*(1+$V$8)</f>
        <v>2.75</v>
      </c>
      <c r="L263" s="33"/>
      <c r="M263" s="32" t="s">
        <v>44</v>
      </c>
      <c r="N263" s="33"/>
      <c r="O263" s="34">
        <f>VLOOKUP(C263,'[2]Tarifs brosserie'!B:H,6,0)*(1+$V$8)</f>
        <v>6</v>
      </c>
      <c r="Q263" s="46"/>
      <c r="S263" s="39"/>
    </row>
    <row r="264" spans="1:19" ht="13.5" customHeight="1" x14ac:dyDescent="0.25">
      <c r="Q264" s="63"/>
      <c r="R264" s="63"/>
      <c r="S264" s="63"/>
    </row>
    <row r="265" spans="1:19" ht="13.5" customHeight="1" x14ac:dyDescent="0.3">
      <c r="E265" s="3"/>
      <c r="F265" s="3"/>
      <c r="G265" s="3"/>
      <c r="H265" s="4"/>
      <c r="I265" s="4"/>
      <c r="J265" s="4"/>
      <c r="L265" s="6"/>
      <c r="M265" s="6"/>
      <c r="N265" s="6"/>
      <c r="O265" s="267" t="s">
        <v>0</v>
      </c>
      <c r="P265" s="267"/>
      <c r="Q265" s="267"/>
      <c r="R265" s="267"/>
      <c r="S265" s="267"/>
    </row>
    <row r="266" spans="1:19" ht="8.1" customHeight="1" x14ac:dyDescent="0.25">
      <c r="E266" s="6"/>
      <c r="O266" s="6"/>
      <c r="P266" s="6"/>
      <c r="Q266" s="6"/>
      <c r="R266" s="6"/>
      <c r="S266" s="6"/>
    </row>
    <row r="267" spans="1:19" ht="24.95" customHeight="1" x14ac:dyDescent="0.25">
      <c r="E267" s="269" t="s">
        <v>154</v>
      </c>
      <c r="F267" s="269"/>
      <c r="G267" s="269"/>
      <c r="H267" s="269"/>
      <c r="I267" s="269"/>
      <c r="J267" s="269"/>
      <c r="K267" s="269"/>
      <c r="L267" s="269"/>
      <c r="M267" s="269"/>
      <c r="N267" s="269"/>
      <c r="O267" s="269"/>
      <c r="P267" s="269"/>
      <c r="Q267" s="269"/>
      <c r="R267" s="269"/>
      <c r="S267" s="269"/>
    </row>
    <row r="268" spans="1:19" ht="8.1" customHeight="1" x14ac:dyDescent="0.25">
      <c r="E268" s="6"/>
      <c r="O268" s="6"/>
      <c r="P268" s="6"/>
      <c r="Q268" s="6"/>
      <c r="R268" s="6"/>
      <c r="S268" s="6"/>
    </row>
    <row r="269" spans="1:19" ht="13.5" customHeight="1" x14ac:dyDescent="0.25">
      <c r="E269" s="264"/>
      <c r="F269" s="264"/>
      <c r="G269" s="264"/>
      <c r="H269" s="8"/>
      <c r="I269" s="9" t="s">
        <v>155</v>
      </c>
      <c r="N269" s="8"/>
      <c r="P269" s="8"/>
      <c r="R269" s="8"/>
    </row>
    <row r="270" spans="1:19" ht="8.1" customHeight="1" x14ac:dyDescent="0.25">
      <c r="E270" s="264"/>
      <c r="F270" s="264"/>
      <c r="G270" s="264"/>
      <c r="H270" s="8"/>
      <c r="I270" s="1"/>
      <c r="J270" s="1"/>
      <c r="K270" s="1"/>
      <c r="L270" s="1"/>
      <c r="M270" s="1"/>
      <c r="N270" s="8"/>
      <c r="O270" s="12"/>
      <c r="P270" s="8"/>
      <c r="Q270" s="12"/>
      <c r="R270" s="8"/>
      <c r="S270" s="13"/>
    </row>
    <row r="271" spans="1:19" ht="24.95" customHeight="1" x14ac:dyDescent="0.25">
      <c r="E271" s="264"/>
      <c r="F271" s="264"/>
      <c r="G271" s="264"/>
      <c r="H271" s="8"/>
      <c r="I271" s="300" t="s">
        <v>9</v>
      </c>
      <c r="J271" s="300"/>
      <c r="K271" s="300" t="s">
        <v>10</v>
      </c>
      <c r="L271" s="300"/>
      <c r="M271" s="14" t="s">
        <v>11</v>
      </c>
      <c r="N271" s="15"/>
      <c r="O271" s="261" t="s">
        <v>66</v>
      </c>
      <c r="P271" s="262"/>
      <c r="Q271" s="263"/>
      <c r="R271" s="15"/>
      <c r="S271" s="16" t="s">
        <v>13</v>
      </c>
    </row>
    <row r="272" spans="1:19" ht="8.1" customHeight="1" x14ac:dyDescent="0.25">
      <c r="E272" s="264"/>
      <c r="F272" s="264"/>
      <c r="G272" s="264"/>
      <c r="H272" s="8"/>
      <c r="I272" s="1"/>
      <c r="J272" s="1"/>
      <c r="K272" s="1"/>
      <c r="L272" s="1"/>
      <c r="M272" s="1"/>
      <c r="N272" s="8"/>
      <c r="O272" s="12"/>
      <c r="P272" s="8"/>
      <c r="Q272" s="12"/>
      <c r="R272" s="8"/>
      <c r="S272" s="13"/>
    </row>
    <row r="273" spans="1:19" ht="13.5" customHeight="1" x14ac:dyDescent="0.25">
      <c r="A273" s="1" t="s">
        <v>156</v>
      </c>
      <c r="E273" s="264"/>
      <c r="F273" s="264"/>
      <c r="G273" s="264"/>
      <c r="H273" s="8"/>
      <c r="I273" s="297" t="s">
        <v>157</v>
      </c>
      <c r="J273" s="297"/>
      <c r="K273" s="297" t="s">
        <v>19</v>
      </c>
      <c r="L273" s="297"/>
      <c r="M273" s="22">
        <f>VLOOKUP(A273,'[2]Tarif bases juil-24'!B:G,6,0)*(1+$V$3)</f>
        <v>30.6663</v>
      </c>
      <c r="N273" s="23"/>
      <c r="O273" s="298">
        <v>7.5</v>
      </c>
      <c r="P273" s="256"/>
      <c r="Q273" s="24" t="s">
        <v>17</v>
      </c>
      <c r="R273" s="23"/>
      <c r="S273" s="25">
        <f>M273/O273/2</f>
        <v>2.0444200000000001</v>
      </c>
    </row>
    <row r="274" spans="1:19" ht="13.5" customHeight="1" x14ac:dyDescent="0.25">
      <c r="A274" s="1" t="s">
        <v>158</v>
      </c>
      <c r="E274" s="264"/>
      <c r="F274" s="264"/>
      <c r="G274" s="264"/>
      <c r="H274" s="8"/>
      <c r="I274" s="297" t="s">
        <v>159</v>
      </c>
      <c r="J274" s="297"/>
      <c r="K274" s="297" t="s">
        <v>21</v>
      </c>
      <c r="L274" s="297"/>
      <c r="M274" s="22">
        <f>VLOOKUP(A274,'[2]Tarif bases juil-24'!B:G,6,0)*(1+$V$3)</f>
        <v>67.084166666666661</v>
      </c>
      <c r="N274" s="23"/>
      <c r="O274" s="298">
        <v>18.75</v>
      </c>
      <c r="P274" s="256"/>
      <c r="Q274" s="24" t="s">
        <v>17</v>
      </c>
      <c r="R274" s="23"/>
      <c r="S274" s="25">
        <f t="shared" ref="S274:S276" si="9">M274/O274/2</f>
        <v>1.7889111111111109</v>
      </c>
    </row>
    <row r="275" spans="1:19" ht="13.5" customHeight="1" x14ac:dyDescent="0.25">
      <c r="A275" s="1" t="s">
        <v>160</v>
      </c>
      <c r="E275" s="264"/>
      <c r="F275" s="264"/>
      <c r="G275" s="264"/>
      <c r="H275" s="8"/>
      <c r="I275" s="297" t="s">
        <v>161</v>
      </c>
      <c r="J275" s="297"/>
      <c r="K275" s="297" t="s">
        <v>23</v>
      </c>
      <c r="L275" s="297"/>
      <c r="M275" s="22">
        <f>VLOOKUP(A275,'[2]Tarif bases juil-24'!B:G,6,0)*(1+$V$3)</f>
        <v>120.41650000000003</v>
      </c>
      <c r="N275" s="23"/>
      <c r="O275" s="298">
        <v>37.5</v>
      </c>
      <c r="P275" s="256"/>
      <c r="Q275" s="24" t="s">
        <v>17</v>
      </c>
      <c r="R275" s="23"/>
      <c r="S275" s="25">
        <f t="shared" si="9"/>
        <v>1.6055533333333336</v>
      </c>
    </row>
    <row r="276" spans="1:19" ht="13.5" customHeight="1" x14ac:dyDescent="0.25">
      <c r="A276" s="1" t="s">
        <v>162</v>
      </c>
      <c r="E276" s="264"/>
      <c r="F276" s="264"/>
      <c r="G276" s="264"/>
      <c r="H276" s="8"/>
      <c r="I276" s="297" t="s">
        <v>163</v>
      </c>
      <c r="J276" s="297"/>
      <c r="K276" s="297" t="s">
        <v>25</v>
      </c>
      <c r="L276" s="297"/>
      <c r="M276" s="22">
        <f>VLOOKUP(A276,'[2]Tarif bases juil-24'!B:G,6,0)*(1+$V$3)</f>
        <v>224.16666666666669</v>
      </c>
      <c r="N276" s="23"/>
      <c r="O276" s="298">
        <v>75</v>
      </c>
      <c r="P276" s="256"/>
      <c r="Q276" s="24" t="s">
        <v>17</v>
      </c>
      <c r="R276" s="23"/>
      <c r="S276" s="25">
        <f t="shared" si="9"/>
        <v>1.4944444444444445</v>
      </c>
    </row>
    <row r="277" spans="1:19" ht="13.5" customHeight="1" x14ac:dyDescent="0.25">
      <c r="E277" s="264"/>
      <c r="F277" s="264"/>
      <c r="G277" s="264"/>
      <c r="H277" s="8"/>
      <c r="I277" s="1"/>
      <c r="J277" s="1"/>
      <c r="K277" s="1"/>
      <c r="L277" s="1"/>
      <c r="M277" s="36"/>
      <c r="N277" s="37"/>
      <c r="O277" s="38"/>
      <c r="P277" s="37"/>
      <c r="Q277" s="1"/>
      <c r="R277" s="37"/>
      <c r="S277" s="36"/>
    </row>
    <row r="278" spans="1:19" ht="8.1" customHeight="1" x14ac:dyDescent="0.25"/>
    <row r="279" spans="1:19" ht="13.5" customHeight="1" x14ac:dyDescent="0.25">
      <c r="E279" s="57"/>
      <c r="F279" s="57"/>
      <c r="G279" s="57"/>
      <c r="H279" s="58"/>
      <c r="K279" s="323" t="s">
        <v>164</v>
      </c>
      <c r="L279" s="324"/>
      <c r="M279" s="324"/>
      <c r="N279" s="324"/>
      <c r="O279" s="324"/>
      <c r="P279" s="49"/>
      <c r="Q279" s="309" t="str">
        <f>ROUND(5.03*(1+$V$3),2)&amp;" € HT/m²"</f>
        <v>5,03 € HT/m²</v>
      </c>
      <c r="R279" s="309"/>
      <c r="S279" s="309"/>
    </row>
    <row r="280" spans="1:19" ht="13.5" customHeight="1" x14ac:dyDescent="0.25">
      <c r="E280" s="59" t="s">
        <v>90</v>
      </c>
      <c r="F280" s="57"/>
      <c r="G280" s="57"/>
      <c r="H280" s="58"/>
      <c r="K280" s="324"/>
      <c r="L280" s="324"/>
      <c r="M280" s="324"/>
      <c r="N280" s="324"/>
      <c r="O280" s="324"/>
      <c r="P280" s="50"/>
      <c r="Q280" s="309"/>
      <c r="R280" s="309"/>
      <c r="S280" s="309"/>
    </row>
    <row r="281" spans="1:19" ht="13.5" customHeight="1" x14ac:dyDescent="0.25">
      <c r="E281" s="57"/>
      <c r="F281" s="57"/>
      <c r="G281" s="57"/>
      <c r="H281" s="58"/>
      <c r="K281" s="324"/>
      <c r="L281" s="324"/>
      <c r="M281" s="324"/>
      <c r="N281" s="324"/>
      <c r="O281" s="324"/>
      <c r="Q281" s="309"/>
      <c r="R281" s="309"/>
      <c r="S281" s="309"/>
    </row>
    <row r="282" spans="1:19" ht="13.5" customHeight="1" x14ac:dyDescent="0.25">
      <c r="E282" s="44"/>
      <c r="F282" s="44"/>
      <c r="G282" s="44"/>
      <c r="I282" s="1"/>
      <c r="J282" s="1"/>
      <c r="K282" s="1"/>
      <c r="L282" s="1"/>
      <c r="M282" s="36"/>
      <c r="N282" s="37"/>
      <c r="O282" s="70"/>
      <c r="P282" s="37"/>
      <c r="Q282" s="71"/>
      <c r="R282" s="37"/>
      <c r="S282" s="72"/>
    </row>
    <row r="283" spans="1:19" ht="13.5" customHeight="1" x14ac:dyDescent="0.25">
      <c r="E283" s="264"/>
      <c r="F283" s="264"/>
      <c r="G283" s="264"/>
      <c r="H283" s="8"/>
      <c r="I283" s="9" t="s">
        <v>165</v>
      </c>
      <c r="N283" s="8"/>
      <c r="P283" s="8"/>
      <c r="R283" s="8"/>
    </row>
    <row r="284" spans="1:19" ht="8.1" customHeight="1" x14ac:dyDescent="0.25">
      <c r="E284" s="264"/>
      <c r="F284" s="264"/>
      <c r="G284" s="264"/>
      <c r="H284" s="8"/>
      <c r="I284" s="1"/>
      <c r="J284" s="1"/>
      <c r="K284" s="1"/>
      <c r="L284" s="1"/>
      <c r="M284" s="1"/>
      <c r="N284" s="8"/>
      <c r="O284" s="12"/>
      <c r="P284" s="8"/>
      <c r="Q284" s="12"/>
      <c r="R284" s="8"/>
      <c r="S284" s="13"/>
    </row>
    <row r="285" spans="1:19" ht="24.95" customHeight="1" x14ac:dyDescent="0.25">
      <c r="E285" s="264"/>
      <c r="F285" s="264"/>
      <c r="G285" s="264"/>
      <c r="H285" s="8"/>
      <c r="I285" s="300" t="s">
        <v>9</v>
      </c>
      <c r="J285" s="300"/>
      <c r="K285" s="300" t="s">
        <v>10</v>
      </c>
      <c r="L285" s="300"/>
      <c r="M285" s="14" t="s">
        <v>11</v>
      </c>
      <c r="N285" s="15"/>
      <c r="O285" s="301" t="s">
        <v>66</v>
      </c>
      <c r="P285" s="301"/>
      <c r="Q285" s="301"/>
      <c r="R285" s="15"/>
      <c r="S285" s="16" t="s">
        <v>13</v>
      </c>
    </row>
    <row r="286" spans="1:19" ht="8.1" customHeight="1" x14ac:dyDescent="0.25">
      <c r="E286" s="264"/>
      <c r="F286" s="264"/>
      <c r="G286" s="264"/>
      <c r="H286" s="8"/>
      <c r="I286" s="1"/>
      <c r="J286" s="1"/>
      <c r="K286" s="1"/>
      <c r="L286" s="1"/>
      <c r="M286" s="1"/>
      <c r="N286" s="8"/>
      <c r="O286" s="12"/>
      <c r="P286" s="8"/>
      <c r="Q286" s="12"/>
      <c r="R286" s="8"/>
      <c r="S286" s="13"/>
    </row>
    <row r="287" spans="1:19" ht="13.5" customHeight="1" x14ac:dyDescent="0.25">
      <c r="A287" s="1" t="s">
        <v>166</v>
      </c>
      <c r="E287" s="264"/>
      <c r="F287" s="264"/>
      <c r="G287" s="264"/>
      <c r="H287" s="8"/>
      <c r="I287" s="297" t="s">
        <v>167</v>
      </c>
      <c r="J287" s="297"/>
      <c r="K287" s="297" t="s">
        <v>19</v>
      </c>
      <c r="L287" s="297"/>
      <c r="M287" s="22">
        <f>VLOOKUP(A287,'[2]Tarif bases juil-24'!B:G,6,0)*(1+$V$3)</f>
        <v>33.251400000000004</v>
      </c>
      <c r="N287" s="23"/>
      <c r="O287" s="298">
        <v>7.5</v>
      </c>
      <c r="P287" s="256"/>
      <c r="Q287" s="24" t="s">
        <v>17</v>
      </c>
      <c r="R287" s="23"/>
      <c r="S287" s="25">
        <f>M287/O287/2</f>
        <v>2.2167600000000003</v>
      </c>
    </row>
    <row r="288" spans="1:19" ht="13.5" customHeight="1" x14ac:dyDescent="0.25">
      <c r="A288" s="1" t="s">
        <v>168</v>
      </c>
      <c r="E288" s="264"/>
      <c r="F288" s="264"/>
      <c r="G288" s="264"/>
      <c r="H288" s="8"/>
      <c r="I288" s="297" t="s">
        <v>169</v>
      </c>
      <c r="J288" s="297"/>
      <c r="K288" s="297" t="s">
        <v>21</v>
      </c>
      <c r="L288" s="297"/>
      <c r="M288" s="22">
        <f>VLOOKUP(A288,'[2]Tarif bases juil-24'!B:G,6,0)*(1+$V$3)</f>
        <v>72.496875000000003</v>
      </c>
      <c r="N288" s="23"/>
      <c r="O288" s="298">
        <v>18.75</v>
      </c>
      <c r="P288" s="256"/>
      <c r="Q288" s="24" t="s">
        <v>17</v>
      </c>
      <c r="R288" s="23"/>
      <c r="S288" s="25">
        <f t="shared" ref="S288:S290" si="10">M288/O288/2</f>
        <v>1.9332500000000001</v>
      </c>
    </row>
    <row r="289" spans="1:19" ht="13.5" customHeight="1" x14ac:dyDescent="0.25">
      <c r="A289" s="1" t="s">
        <v>170</v>
      </c>
      <c r="E289" s="264"/>
      <c r="F289" s="264"/>
      <c r="G289" s="264"/>
      <c r="H289" s="8"/>
      <c r="I289" s="297" t="s">
        <v>171</v>
      </c>
      <c r="J289" s="297"/>
      <c r="K289" s="297" t="s">
        <v>23</v>
      </c>
      <c r="L289" s="297"/>
      <c r="M289" s="22">
        <f>VLOOKUP(A289,'[2]Tarif bases juil-24'!B:G,6,0)*(1+$V$3)</f>
        <v>130.83583333333334</v>
      </c>
      <c r="N289" s="23"/>
      <c r="O289" s="298">
        <v>37.5</v>
      </c>
      <c r="P289" s="256"/>
      <c r="Q289" s="24" t="s">
        <v>17</v>
      </c>
      <c r="R289" s="23"/>
      <c r="S289" s="25">
        <f t="shared" si="10"/>
        <v>1.7444777777777778</v>
      </c>
    </row>
    <row r="290" spans="1:19" ht="13.5" customHeight="1" x14ac:dyDescent="0.25">
      <c r="A290" s="1" t="s">
        <v>172</v>
      </c>
      <c r="E290" s="264"/>
      <c r="F290" s="264"/>
      <c r="G290" s="264"/>
      <c r="H290" s="8"/>
      <c r="I290" s="297" t="s">
        <v>173</v>
      </c>
      <c r="J290" s="297"/>
      <c r="K290" s="297" t="s">
        <v>25</v>
      </c>
      <c r="L290" s="297"/>
      <c r="M290" s="22">
        <f>VLOOKUP(A290,'[2]Tarif bases juil-24'!B:G,6,0)*(1+$V$3)</f>
        <v>244.16666666666669</v>
      </c>
      <c r="N290" s="23"/>
      <c r="O290" s="298">
        <v>75</v>
      </c>
      <c r="P290" s="256"/>
      <c r="Q290" s="24" t="s">
        <v>17</v>
      </c>
      <c r="R290" s="23"/>
      <c r="S290" s="25">
        <f t="shared" si="10"/>
        <v>1.627777777777778</v>
      </c>
    </row>
    <row r="291" spans="1:19" ht="13.5" customHeight="1" x14ac:dyDescent="0.25">
      <c r="E291" s="264"/>
      <c r="F291" s="264"/>
      <c r="G291" s="264"/>
      <c r="H291" s="8"/>
      <c r="I291" s="1"/>
      <c r="J291" s="1"/>
      <c r="K291" s="1"/>
      <c r="L291" s="1"/>
      <c r="M291" s="36"/>
      <c r="N291" s="37"/>
      <c r="O291" s="38"/>
      <c r="P291" s="37"/>
      <c r="Q291" s="1"/>
      <c r="R291" s="37"/>
      <c r="S291" s="36"/>
    </row>
    <row r="292" spans="1:19" ht="8.1" customHeight="1" x14ac:dyDescent="0.25"/>
    <row r="293" spans="1:19" ht="13.5" customHeight="1" x14ac:dyDescent="0.25">
      <c r="E293" s="57"/>
      <c r="F293" s="57"/>
      <c r="G293" s="57"/>
      <c r="H293" s="58"/>
      <c r="K293" s="323" t="s">
        <v>174</v>
      </c>
      <c r="L293" s="324"/>
      <c r="M293" s="324"/>
      <c r="N293" s="324"/>
      <c r="O293" s="324"/>
      <c r="P293" s="49"/>
      <c r="Q293" s="309" t="str">
        <f>ROUND(5.29*(1+$V$3),2)&amp;" € HT/m²"</f>
        <v>5,29 € HT/m²</v>
      </c>
      <c r="R293" s="309"/>
      <c r="S293" s="309"/>
    </row>
    <row r="294" spans="1:19" ht="13.5" customHeight="1" x14ac:dyDescent="0.25">
      <c r="E294" s="59" t="s">
        <v>90</v>
      </c>
      <c r="F294" s="57"/>
      <c r="G294" s="57"/>
      <c r="H294" s="58"/>
      <c r="K294" s="324"/>
      <c r="L294" s="324"/>
      <c r="M294" s="324"/>
      <c r="N294" s="324"/>
      <c r="O294" s="324"/>
      <c r="P294" s="50"/>
      <c r="Q294" s="309"/>
      <c r="R294" s="309"/>
      <c r="S294" s="309"/>
    </row>
    <row r="295" spans="1:19" ht="13.5" customHeight="1" x14ac:dyDescent="0.25">
      <c r="E295" s="57"/>
      <c r="F295" s="57"/>
      <c r="G295" s="57"/>
      <c r="H295" s="58"/>
      <c r="K295" s="324"/>
      <c r="L295" s="324"/>
      <c r="M295" s="324"/>
      <c r="N295" s="324"/>
      <c r="O295" s="324"/>
      <c r="Q295" s="309"/>
      <c r="R295" s="309"/>
      <c r="S295" s="309"/>
    </row>
    <row r="296" spans="1:19" ht="8.1" customHeight="1" x14ac:dyDescent="0.25">
      <c r="E296" s="73"/>
      <c r="F296" s="73"/>
      <c r="G296" s="73"/>
      <c r="M296" s="74"/>
      <c r="N296" s="74"/>
      <c r="O296" s="74"/>
      <c r="Q296" s="75"/>
      <c r="R296" s="75"/>
      <c r="S296" s="75"/>
    </row>
    <row r="297" spans="1:19" ht="13.5" customHeight="1" x14ac:dyDescent="0.25">
      <c r="E297" s="9" t="s">
        <v>37</v>
      </c>
      <c r="K297" s="51"/>
      <c r="L297" s="51"/>
      <c r="M297" s="51"/>
      <c r="N297" s="51"/>
      <c r="O297" s="51"/>
    </row>
    <row r="298" spans="1:19" ht="8.1" customHeight="1" x14ac:dyDescent="0.25"/>
    <row r="299" spans="1:19" ht="13.5" customHeight="1" x14ac:dyDescent="0.25">
      <c r="E299" s="299"/>
      <c r="F299" s="299"/>
      <c r="G299" s="264"/>
      <c r="I299" s="299"/>
      <c r="J299" s="299"/>
      <c r="K299" s="264"/>
      <c r="M299" s="299"/>
      <c r="N299" s="299"/>
      <c r="O299" s="299"/>
      <c r="Q299" s="305" t="s">
        <v>38</v>
      </c>
      <c r="R299" s="305"/>
      <c r="S299" s="305"/>
    </row>
    <row r="300" spans="1:19" ht="13.5" customHeight="1" x14ac:dyDescent="0.25">
      <c r="E300" s="264"/>
      <c r="F300" s="264"/>
      <c r="G300" s="264"/>
      <c r="I300" s="264"/>
      <c r="J300" s="264"/>
      <c r="K300" s="264"/>
      <c r="M300" s="299"/>
      <c r="N300" s="299"/>
      <c r="O300" s="299"/>
      <c r="Q300" s="305"/>
      <c r="R300" s="305"/>
      <c r="S300" s="305"/>
    </row>
    <row r="301" spans="1:19" ht="13.5" customHeight="1" x14ac:dyDescent="0.25">
      <c r="E301" s="264"/>
      <c r="F301" s="264"/>
      <c r="G301" s="264"/>
      <c r="I301" s="264"/>
      <c r="J301" s="264"/>
      <c r="K301" s="264"/>
      <c r="M301" s="299"/>
      <c r="N301" s="299"/>
      <c r="O301" s="299"/>
      <c r="Q301" s="305"/>
      <c r="R301" s="305"/>
      <c r="S301" s="305"/>
    </row>
    <row r="302" spans="1:19" ht="13.5" customHeight="1" x14ac:dyDescent="0.25">
      <c r="E302" s="264"/>
      <c r="F302" s="264"/>
      <c r="G302" s="264"/>
      <c r="I302" s="264"/>
      <c r="J302" s="264"/>
      <c r="K302" s="264"/>
      <c r="M302" s="299"/>
      <c r="N302" s="299"/>
      <c r="O302" s="299"/>
      <c r="Q302" s="305"/>
      <c r="R302" s="305"/>
      <c r="S302" s="305"/>
    </row>
    <row r="303" spans="1:19" ht="13.5" customHeight="1" x14ac:dyDescent="0.25">
      <c r="E303" s="264"/>
      <c r="F303" s="264"/>
      <c r="G303" s="264"/>
      <c r="I303" s="264"/>
      <c r="J303" s="264"/>
      <c r="K303" s="264"/>
      <c r="M303" s="299"/>
      <c r="N303" s="299"/>
      <c r="O303" s="299"/>
      <c r="Q303" s="305"/>
      <c r="R303" s="305"/>
      <c r="S303" s="305"/>
    </row>
    <row r="304" spans="1:19" ht="8.1" customHeight="1" x14ac:dyDescent="0.25">
      <c r="E304" s="8"/>
      <c r="F304" s="8"/>
      <c r="G304" s="8"/>
      <c r="H304" s="8"/>
      <c r="I304" s="1"/>
      <c r="J304" s="1"/>
      <c r="K304" s="1"/>
      <c r="L304" s="1"/>
      <c r="M304" s="1"/>
      <c r="N304" s="8"/>
      <c r="O304" s="12"/>
      <c r="P304" s="8"/>
      <c r="Q304" s="12"/>
      <c r="R304" s="8"/>
      <c r="S304" s="13"/>
    </row>
    <row r="305" spans="1:19" s="45" customFormat="1" ht="13.5" customHeight="1" x14ac:dyDescent="0.2">
      <c r="A305" s="28"/>
      <c r="B305" s="28"/>
      <c r="C305" s="28"/>
      <c r="D305" s="28"/>
      <c r="E305" s="316" t="s">
        <v>39</v>
      </c>
      <c r="F305" s="316"/>
      <c r="G305" s="316"/>
      <c r="H305" s="29"/>
      <c r="I305" s="316" t="s">
        <v>40</v>
      </c>
      <c r="J305" s="316"/>
      <c r="K305" s="316"/>
      <c r="L305" s="29"/>
      <c r="M305" s="316" t="s">
        <v>41</v>
      </c>
      <c r="N305" s="316"/>
      <c r="O305" s="316"/>
      <c r="Q305" s="63"/>
      <c r="R305" s="63"/>
      <c r="S305" s="63"/>
    </row>
    <row r="306" spans="1:19" ht="13.5" customHeight="1" x14ac:dyDescent="0.25">
      <c r="A306" s="1">
        <v>4012407</v>
      </c>
      <c r="B306" s="1">
        <v>4012404</v>
      </c>
      <c r="C306" s="1">
        <v>4012403</v>
      </c>
      <c r="E306" s="32" t="s">
        <v>42</v>
      </c>
      <c r="F306" s="33"/>
      <c r="G306" s="34">
        <f>VLOOKUP(A306,'[2]Tarifs brosserie'!B:H,6,0)*(1+$V$8)</f>
        <v>5.8333333333333339</v>
      </c>
      <c r="H306" s="33"/>
      <c r="I306" s="32" t="s">
        <v>43</v>
      </c>
      <c r="J306" s="33"/>
      <c r="K306" s="34">
        <f>VLOOKUP(B306,'[2]Tarifs brosserie'!B:H,6,0)*(1+$V$8)</f>
        <v>2.75</v>
      </c>
      <c r="L306" s="33"/>
      <c r="M306" s="32" t="s">
        <v>44</v>
      </c>
      <c r="N306" s="33"/>
      <c r="O306" s="34">
        <f>VLOOKUP(C306,'[2]Tarifs brosserie'!B:H,6,0)*(1+$V$8)</f>
        <v>6</v>
      </c>
      <c r="Q306" s="46"/>
      <c r="S306" s="39"/>
    </row>
    <row r="307" spans="1:19" ht="13.5" customHeight="1" x14ac:dyDescent="0.25">
      <c r="E307" s="9"/>
      <c r="O307" s="318"/>
      <c r="P307" s="318"/>
      <c r="Q307" s="318"/>
      <c r="R307" s="318"/>
      <c r="S307" s="318"/>
    </row>
    <row r="308" spans="1:19" ht="13.5" customHeight="1" x14ac:dyDescent="0.25">
      <c r="E308" s="64" t="s">
        <v>175</v>
      </c>
      <c r="F308" s="64"/>
      <c r="G308" s="64"/>
      <c r="H308" s="67"/>
      <c r="I308" s="67"/>
      <c r="J308" s="67"/>
      <c r="K308" s="68"/>
      <c r="L308" s="69"/>
      <c r="M308" s="69"/>
      <c r="N308" s="69"/>
      <c r="O308" s="267" t="s">
        <v>0</v>
      </c>
      <c r="P308" s="267"/>
      <c r="Q308" s="267"/>
      <c r="R308" s="267"/>
      <c r="S308" s="267"/>
    </row>
    <row r="309" spans="1:19" ht="13.5" customHeight="1" x14ac:dyDescent="0.25">
      <c r="E309" s="6"/>
    </row>
    <row r="310" spans="1:19" ht="13.5" customHeight="1" x14ac:dyDescent="0.25">
      <c r="E310" s="9" t="s">
        <v>176</v>
      </c>
      <c r="F310" s="76"/>
      <c r="G310" s="76"/>
      <c r="H310" s="6"/>
      <c r="I310" s="6"/>
      <c r="J310" s="6"/>
      <c r="K310" s="77"/>
      <c r="L310" s="77"/>
      <c r="M310" s="77"/>
      <c r="N310" s="77"/>
      <c r="O310" s="77"/>
      <c r="P310" s="77"/>
      <c r="Q310" s="77"/>
      <c r="R310" s="77"/>
      <c r="S310" s="77"/>
    </row>
    <row r="311" spans="1:19" ht="8.1" customHeight="1" x14ac:dyDescent="0.25"/>
    <row r="312" spans="1:19" ht="13.5" customHeight="1" x14ac:dyDescent="0.25">
      <c r="E312" s="78"/>
      <c r="F312" s="78"/>
      <c r="G312" s="78"/>
      <c r="H312" s="78"/>
      <c r="I312" s="78"/>
      <c r="J312" s="78"/>
      <c r="K312" s="78"/>
      <c r="L312" s="78"/>
      <c r="M312" s="78"/>
      <c r="N312" s="78"/>
      <c r="O312" s="78"/>
      <c r="P312" s="78"/>
      <c r="Q312" s="78"/>
      <c r="R312" s="78"/>
      <c r="S312" s="78"/>
    </row>
    <row r="313" spans="1:19" ht="13.5" customHeight="1" x14ac:dyDescent="0.25">
      <c r="E313" s="78"/>
      <c r="F313" s="78"/>
      <c r="G313" s="78"/>
      <c r="H313" s="78"/>
      <c r="I313" s="78"/>
      <c r="J313" s="78"/>
      <c r="K313" s="78"/>
      <c r="L313" s="78"/>
      <c r="M313" s="78"/>
      <c r="N313" s="78"/>
      <c r="O313" s="78"/>
      <c r="P313" s="78"/>
      <c r="Q313" s="78"/>
      <c r="R313" s="78"/>
      <c r="S313" s="78"/>
    </row>
    <row r="314" spans="1:19" ht="13.5" customHeight="1" x14ac:dyDescent="0.25">
      <c r="E314" s="78"/>
      <c r="F314" s="78"/>
      <c r="G314" s="78"/>
      <c r="H314" s="78"/>
      <c r="I314" s="78"/>
      <c r="J314" s="78"/>
      <c r="K314" s="78"/>
      <c r="L314" s="78"/>
      <c r="M314" s="78"/>
      <c r="N314" s="78"/>
      <c r="O314" s="78"/>
      <c r="P314" s="78"/>
      <c r="Q314" s="78"/>
      <c r="R314" s="78"/>
      <c r="S314" s="78"/>
    </row>
    <row r="315" spans="1:19" ht="13.5" customHeight="1" x14ac:dyDescent="0.25">
      <c r="E315" s="78"/>
      <c r="F315" s="78"/>
      <c r="G315" s="78"/>
      <c r="H315" s="78"/>
      <c r="I315" s="78"/>
      <c r="J315" s="78"/>
      <c r="K315" s="78"/>
      <c r="L315" s="78"/>
      <c r="M315" s="78"/>
      <c r="N315" s="78"/>
      <c r="O315" s="78"/>
      <c r="P315" s="78"/>
      <c r="Q315" s="78"/>
      <c r="R315" s="78"/>
      <c r="S315" s="78"/>
    </row>
    <row r="316" spans="1:19" ht="13.5" customHeight="1" x14ac:dyDescent="0.25">
      <c r="E316" s="78"/>
      <c r="F316" s="78"/>
      <c r="G316" s="78"/>
      <c r="H316" s="78"/>
      <c r="I316" s="78"/>
      <c r="J316" s="78"/>
      <c r="K316" s="78"/>
      <c r="L316" s="78"/>
      <c r="M316" s="78"/>
      <c r="N316" s="78"/>
      <c r="O316" s="78"/>
      <c r="P316" s="78"/>
      <c r="Q316" s="78"/>
      <c r="R316" s="78"/>
      <c r="S316" s="78"/>
    </row>
    <row r="317" spans="1:19" ht="13.5" customHeight="1" x14ac:dyDescent="0.25">
      <c r="E317" s="79"/>
      <c r="F317" s="79"/>
      <c r="G317" s="79"/>
      <c r="H317" s="79"/>
    </row>
    <row r="318" spans="1:19" ht="13.5" customHeight="1" x14ac:dyDescent="0.25">
      <c r="E318" s="79"/>
      <c r="F318" s="79"/>
      <c r="G318" s="79"/>
      <c r="H318" s="79"/>
    </row>
    <row r="319" spans="1:19" ht="8.1" customHeight="1" x14ac:dyDescent="0.25"/>
    <row r="320" spans="1:19" ht="13.5" customHeight="1" x14ac:dyDescent="0.25">
      <c r="H320" s="80"/>
      <c r="I320" s="81" t="s">
        <v>177</v>
      </c>
      <c r="J320" s="82" t="s">
        <v>178</v>
      </c>
      <c r="L320" s="80"/>
      <c r="M320" s="80"/>
      <c r="N320" s="80"/>
      <c r="O320" s="80"/>
      <c r="P320" s="80"/>
      <c r="Q320" s="80"/>
      <c r="R320" s="80"/>
      <c r="S320" s="80"/>
    </row>
    <row r="321" spans="1:19" ht="13.5" customHeight="1" x14ac:dyDescent="0.25">
      <c r="H321" s="80"/>
      <c r="I321" s="8"/>
      <c r="J321" s="82" t="s">
        <v>179</v>
      </c>
      <c r="L321" s="80"/>
      <c r="M321" s="80"/>
      <c r="N321" s="80"/>
      <c r="O321" s="80"/>
      <c r="P321" s="80"/>
      <c r="Q321" s="80"/>
      <c r="R321" s="80"/>
      <c r="S321" s="80"/>
    </row>
    <row r="322" spans="1:19" ht="8.1" customHeight="1" x14ac:dyDescent="0.25">
      <c r="E322" s="8"/>
      <c r="F322" s="8"/>
      <c r="G322" s="8"/>
      <c r="H322" s="8"/>
      <c r="I322" s="1"/>
      <c r="J322" s="1"/>
      <c r="K322" s="1"/>
      <c r="L322" s="1"/>
      <c r="M322" s="49"/>
      <c r="N322" s="49"/>
      <c r="O322" s="49"/>
      <c r="P322" s="49"/>
      <c r="Q322" s="83"/>
      <c r="R322" s="83"/>
      <c r="S322" s="83"/>
    </row>
    <row r="323" spans="1:19" ht="13.5" customHeight="1" x14ac:dyDescent="0.25">
      <c r="E323" s="44"/>
      <c r="F323" s="44"/>
      <c r="G323" s="44"/>
      <c r="H323" s="8"/>
      <c r="I323" s="9" t="s">
        <v>180</v>
      </c>
      <c r="K323" s="9"/>
      <c r="N323" s="8"/>
      <c r="P323" s="8"/>
      <c r="R323" s="8"/>
    </row>
    <row r="324" spans="1:19" ht="8.1" customHeight="1" x14ac:dyDescent="0.25">
      <c r="E324" s="44"/>
      <c r="F324" s="44"/>
      <c r="G324" s="44"/>
      <c r="H324" s="8"/>
      <c r="I324" s="1"/>
      <c r="J324" s="1"/>
      <c r="K324" s="1"/>
      <c r="L324" s="1"/>
      <c r="M324" s="1"/>
      <c r="N324" s="8"/>
      <c r="O324" s="12"/>
      <c r="P324" s="8"/>
      <c r="Q324" s="12"/>
      <c r="R324" s="8"/>
      <c r="S324" s="13"/>
    </row>
    <row r="325" spans="1:19" ht="24.95" customHeight="1" x14ac:dyDescent="0.25">
      <c r="E325" s="44"/>
      <c r="F325" s="44"/>
      <c r="G325" s="44"/>
      <c r="H325" s="8"/>
      <c r="I325" s="300" t="s">
        <v>9</v>
      </c>
      <c r="J325" s="300"/>
      <c r="K325" s="300" t="s">
        <v>10</v>
      </c>
      <c r="L325" s="300"/>
      <c r="M325" s="14" t="s">
        <v>11</v>
      </c>
      <c r="N325" s="15"/>
      <c r="O325" s="58"/>
      <c r="P325" s="58"/>
      <c r="Q325" s="58"/>
      <c r="R325" s="15"/>
      <c r="S325" s="58"/>
    </row>
    <row r="326" spans="1:19" ht="8.1" customHeight="1" x14ac:dyDescent="0.25">
      <c r="E326" s="44"/>
      <c r="F326" s="44"/>
      <c r="G326" s="44"/>
      <c r="H326" s="8"/>
      <c r="I326" s="1"/>
      <c r="J326" s="1"/>
      <c r="K326" s="1"/>
      <c r="L326" s="1"/>
      <c r="M326" s="1"/>
      <c r="N326" s="8"/>
      <c r="O326" s="12"/>
      <c r="P326" s="8"/>
      <c r="Q326" s="12"/>
      <c r="R326" s="8"/>
      <c r="S326" s="13"/>
    </row>
    <row r="327" spans="1:19" ht="13.5" customHeight="1" x14ac:dyDescent="0.25">
      <c r="A327" s="296" t="s">
        <v>181</v>
      </c>
      <c r="B327" s="296"/>
      <c r="E327" s="44"/>
      <c r="F327" s="44"/>
      <c r="G327" s="44"/>
      <c r="H327" s="8"/>
      <c r="I327" s="297" t="s">
        <v>181</v>
      </c>
      <c r="J327" s="297"/>
      <c r="K327" s="297" t="s">
        <v>182</v>
      </c>
      <c r="L327" s="297"/>
      <c r="M327" s="22">
        <f>VLOOKUP(A327,'[2]Tarif bases juil-24'!B:G,6,0)</f>
        <v>19.250000000000004</v>
      </c>
      <c r="N327" s="37"/>
      <c r="O327" s="38"/>
      <c r="P327" s="1"/>
      <c r="Q327" s="1"/>
      <c r="R327" s="37"/>
      <c r="S327" s="39"/>
    </row>
    <row r="328" spans="1:19" ht="13.5" customHeight="1" x14ac:dyDescent="0.25">
      <c r="E328" s="44"/>
      <c r="F328" s="44"/>
      <c r="G328" s="44"/>
      <c r="H328" s="8"/>
      <c r="I328" s="1"/>
      <c r="J328" s="1"/>
      <c r="K328" s="1"/>
      <c r="L328" s="1"/>
      <c r="M328" s="36"/>
      <c r="N328" s="37"/>
      <c r="O328" s="38"/>
      <c r="P328" s="1"/>
      <c r="Q328" s="1"/>
      <c r="R328" s="37"/>
      <c r="S328" s="39"/>
    </row>
    <row r="329" spans="1:19" ht="13.5" customHeight="1" x14ac:dyDescent="0.25">
      <c r="E329" s="44"/>
      <c r="F329" s="44"/>
      <c r="G329" s="44"/>
      <c r="H329" s="8"/>
      <c r="I329" s="1"/>
      <c r="J329" s="1"/>
      <c r="K329" s="84"/>
      <c r="L329" s="84"/>
      <c r="M329" s="84"/>
      <c r="N329" s="84"/>
      <c r="O329" s="84"/>
      <c r="P329" s="50"/>
      <c r="Q329" s="75"/>
      <c r="R329" s="75"/>
      <c r="S329" s="75"/>
    </row>
    <row r="330" spans="1:19" ht="13.5" customHeight="1" x14ac:dyDescent="0.25">
      <c r="E330" s="264"/>
      <c r="F330" s="264"/>
      <c r="G330" s="264"/>
      <c r="H330" s="8"/>
      <c r="I330" s="9" t="s">
        <v>183</v>
      </c>
      <c r="K330" s="9"/>
      <c r="N330" s="8"/>
      <c r="P330" s="8"/>
      <c r="R330" s="8"/>
    </row>
    <row r="331" spans="1:19" ht="8.1" customHeight="1" x14ac:dyDescent="0.25">
      <c r="E331" s="264"/>
      <c r="F331" s="264"/>
      <c r="G331" s="264"/>
      <c r="H331" s="8"/>
      <c r="I331" s="1"/>
      <c r="J331" s="1"/>
      <c r="K331" s="1"/>
      <c r="L331" s="1"/>
      <c r="M331" s="1"/>
      <c r="N331" s="8"/>
      <c r="O331" s="12"/>
      <c r="P331" s="8"/>
      <c r="Q331" s="12"/>
      <c r="R331" s="8"/>
      <c r="S331" s="13"/>
    </row>
    <row r="332" spans="1:19" ht="24.95" customHeight="1" x14ac:dyDescent="0.25">
      <c r="E332" s="264"/>
      <c r="F332" s="264"/>
      <c r="G332" s="264"/>
      <c r="H332" s="8"/>
      <c r="I332" s="300" t="s">
        <v>9</v>
      </c>
      <c r="J332" s="300"/>
      <c r="K332" s="300" t="s">
        <v>10</v>
      </c>
      <c r="L332" s="300"/>
      <c r="M332" s="14" t="s">
        <v>11</v>
      </c>
      <c r="N332" s="15"/>
      <c r="O332" s="301" t="s">
        <v>12</v>
      </c>
      <c r="P332" s="301"/>
      <c r="Q332" s="301"/>
      <c r="R332" s="15"/>
      <c r="S332" s="16" t="s">
        <v>13</v>
      </c>
    </row>
    <row r="333" spans="1:19" ht="8.1" customHeight="1" x14ac:dyDescent="0.25">
      <c r="E333" s="264"/>
      <c r="F333" s="264"/>
      <c r="G333" s="264"/>
      <c r="H333" s="8"/>
      <c r="I333" s="1"/>
      <c r="J333" s="1"/>
      <c r="K333" s="1"/>
      <c r="L333" s="1"/>
      <c r="M333" s="1"/>
      <c r="N333" s="8"/>
      <c r="O333" s="12"/>
      <c r="P333" s="8"/>
      <c r="Q333" s="12"/>
      <c r="R333" s="8"/>
      <c r="S333" s="13"/>
    </row>
    <row r="334" spans="1:19" ht="13.5" customHeight="1" x14ac:dyDescent="0.25">
      <c r="A334" s="1" t="s">
        <v>184</v>
      </c>
      <c r="E334" s="264"/>
      <c r="F334" s="264"/>
      <c r="G334" s="264"/>
      <c r="H334" s="8"/>
      <c r="I334" s="297" t="s">
        <v>184</v>
      </c>
      <c r="J334" s="297"/>
      <c r="K334" s="297" t="s">
        <v>19</v>
      </c>
      <c r="L334" s="297"/>
      <c r="M334" s="22">
        <f>VLOOKUP(A334,'[2]Tarif bases juil-24'!B:G,6,0)</f>
        <v>31.666666666666668</v>
      </c>
      <c r="N334" s="23"/>
      <c r="O334" s="298">
        <v>9</v>
      </c>
      <c r="P334" s="256"/>
      <c r="Q334" s="24" t="s">
        <v>17</v>
      </c>
      <c r="R334" s="23"/>
      <c r="S334" s="25">
        <f>M334/O334</f>
        <v>3.5185185185185186</v>
      </c>
    </row>
    <row r="335" spans="1:19" ht="13.5" customHeight="1" x14ac:dyDescent="0.25">
      <c r="A335" s="1" t="s">
        <v>185</v>
      </c>
      <c r="E335" s="264"/>
      <c r="F335" s="264"/>
      <c r="G335" s="264"/>
      <c r="H335" s="8"/>
      <c r="I335" s="297" t="s">
        <v>185</v>
      </c>
      <c r="J335" s="297"/>
      <c r="K335" s="297" t="s">
        <v>21</v>
      </c>
      <c r="L335" s="297"/>
      <c r="M335" s="22">
        <f>VLOOKUP(A335,'[2]Tarif bases juil-24'!B:G,6,0)</f>
        <v>74.166666666666671</v>
      </c>
      <c r="N335" s="23"/>
      <c r="O335" s="298">
        <v>22.5</v>
      </c>
      <c r="P335" s="256"/>
      <c r="Q335" s="24" t="s">
        <v>17</v>
      </c>
      <c r="R335" s="23"/>
      <c r="S335" s="25">
        <f t="shared" ref="S335" si="11">M335/O335</f>
        <v>3.2962962962962967</v>
      </c>
    </row>
    <row r="336" spans="1:19" ht="13.5" customHeight="1" x14ac:dyDescent="0.25">
      <c r="E336" s="264"/>
      <c r="F336" s="264"/>
      <c r="G336" s="264"/>
      <c r="H336" s="8"/>
      <c r="I336" s="1"/>
      <c r="J336" s="1"/>
      <c r="K336" s="1"/>
      <c r="L336" s="1"/>
      <c r="M336" s="1"/>
      <c r="N336" s="1"/>
      <c r="O336" s="1"/>
      <c r="P336" s="1"/>
      <c r="Q336" s="1"/>
      <c r="R336" s="1"/>
      <c r="S336" s="1"/>
    </row>
    <row r="337" spans="1:19" ht="13.5" customHeight="1" x14ac:dyDescent="0.25">
      <c r="E337" s="264"/>
      <c r="F337" s="264"/>
      <c r="G337" s="264"/>
      <c r="H337" s="8"/>
      <c r="I337" s="1"/>
      <c r="J337" s="1"/>
      <c r="K337" s="1"/>
      <c r="L337" s="1"/>
      <c r="M337" s="1"/>
      <c r="N337" s="1"/>
      <c r="O337" s="1"/>
      <c r="P337" s="1"/>
      <c r="Q337" s="1"/>
      <c r="R337" s="1"/>
      <c r="S337" s="1"/>
    </row>
    <row r="338" spans="1:19" ht="13.5" customHeight="1" x14ac:dyDescent="0.25">
      <c r="E338" s="264"/>
      <c r="F338" s="264"/>
      <c r="G338" s="264"/>
      <c r="H338" s="8"/>
      <c r="I338" s="1"/>
      <c r="J338" s="1"/>
      <c r="K338" s="1"/>
      <c r="L338" s="1"/>
      <c r="M338" s="1"/>
      <c r="N338" s="1"/>
      <c r="O338" s="1"/>
      <c r="P338" s="1"/>
      <c r="Q338" s="1"/>
      <c r="R338" s="1"/>
      <c r="S338" s="1"/>
    </row>
    <row r="339" spans="1:19" ht="13.5" customHeight="1" x14ac:dyDescent="0.25">
      <c r="E339" s="8"/>
      <c r="F339" s="8"/>
      <c r="G339" s="8"/>
      <c r="H339" s="8"/>
      <c r="I339" s="1"/>
      <c r="J339" s="1"/>
      <c r="K339" s="1"/>
      <c r="L339" s="1"/>
      <c r="M339" s="85"/>
      <c r="N339" s="85"/>
      <c r="O339" s="85"/>
      <c r="P339" s="50"/>
      <c r="Q339" s="83"/>
      <c r="R339" s="83"/>
      <c r="S339" s="83"/>
    </row>
    <row r="340" spans="1:19" ht="13.5" customHeight="1" x14ac:dyDescent="0.25">
      <c r="E340" s="264"/>
      <c r="F340" s="264"/>
      <c r="G340" s="264"/>
      <c r="H340" s="8"/>
      <c r="I340" s="9" t="s">
        <v>186</v>
      </c>
      <c r="K340" s="9"/>
      <c r="N340" s="8"/>
      <c r="P340" s="8"/>
      <c r="R340" s="8"/>
    </row>
    <row r="341" spans="1:19" ht="8.1" customHeight="1" x14ac:dyDescent="0.25">
      <c r="E341" s="264"/>
      <c r="F341" s="264"/>
      <c r="G341" s="264"/>
      <c r="H341" s="8"/>
      <c r="I341" s="1"/>
      <c r="J341" s="1"/>
      <c r="K341" s="1"/>
      <c r="L341" s="1"/>
      <c r="M341" s="1"/>
      <c r="N341" s="8"/>
      <c r="O341" s="12"/>
      <c r="P341" s="8"/>
      <c r="Q341" s="12"/>
      <c r="R341" s="8"/>
      <c r="S341" s="13"/>
    </row>
    <row r="342" spans="1:19" ht="24.95" customHeight="1" x14ac:dyDescent="0.25">
      <c r="E342" s="264"/>
      <c r="F342" s="264"/>
      <c r="G342" s="264"/>
      <c r="H342" s="8"/>
      <c r="I342" s="300" t="s">
        <v>9</v>
      </c>
      <c r="J342" s="300"/>
      <c r="K342" s="300" t="s">
        <v>10</v>
      </c>
      <c r="L342" s="300"/>
      <c r="M342" s="14" t="s">
        <v>11</v>
      </c>
      <c r="N342" s="15"/>
      <c r="O342" s="301" t="s">
        <v>66</v>
      </c>
      <c r="P342" s="301"/>
      <c r="Q342" s="301"/>
      <c r="R342" s="15"/>
      <c r="S342" s="16" t="s">
        <v>13</v>
      </c>
    </row>
    <row r="343" spans="1:19" ht="8.1" customHeight="1" x14ac:dyDescent="0.25">
      <c r="E343" s="264"/>
      <c r="F343" s="264"/>
      <c r="G343" s="264"/>
      <c r="H343" s="8"/>
      <c r="I343" s="1"/>
      <c r="J343" s="1"/>
      <c r="K343" s="1"/>
      <c r="L343" s="1"/>
      <c r="M343" s="1"/>
      <c r="N343" s="8"/>
      <c r="O343" s="12"/>
      <c r="P343" s="8"/>
      <c r="Q343" s="12"/>
      <c r="R343" s="8"/>
      <c r="S343" s="13"/>
    </row>
    <row r="344" spans="1:19" ht="13.5" customHeight="1" x14ac:dyDescent="0.25">
      <c r="A344" s="1" t="s">
        <v>187</v>
      </c>
      <c r="E344" s="264"/>
      <c r="F344" s="264"/>
      <c r="G344" s="264"/>
      <c r="H344" s="8"/>
      <c r="I344" s="297" t="s">
        <v>187</v>
      </c>
      <c r="J344" s="297"/>
      <c r="K344" s="297" t="s">
        <v>19</v>
      </c>
      <c r="L344" s="297"/>
      <c r="M344" s="22">
        <f>VLOOKUP(A344,'[2]Tarif bases juil-24'!B:G,6,0)</f>
        <v>51.834750000000007</v>
      </c>
      <c r="N344" s="23"/>
      <c r="O344" s="298">
        <v>7.5</v>
      </c>
      <c r="P344" s="256"/>
      <c r="Q344" s="24" t="s">
        <v>17</v>
      </c>
      <c r="R344" s="23"/>
      <c r="S344" s="25">
        <f>M344/O344/2</f>
        <v>3.4556500000000003</v>
      </c>
    </row>
    <row r="345" spans="1:19" ht="13.5" customHeight="1" x14ac:dyDescent="0.25">
      <c r="A345" s="1" t="s">
        <v>188</v>
      </c>
      <c r="E345" s="264"/>
      <c r="F345" s="264"/>
      <c r="G345" s="264"/>
      <c r="H345" s="8"/>
      <c r="I345" s="297" t="s">
        <v>188</v>
      </c>
      <c r="J345" s="297"/>
      <c r="K345" s="297" t="s">
        <v>21</v>
      </c>
      <c r="L345" s="297"/>
      <c r="M345" s="22">
        <f>VLOOKUP(A345,'[2]Tarif bases juil-24'!B:G,6,0)</f>
        <v>124.08182500000002</v>
      </c>
      <c r="N345" s="23"/>
      <c r="O345" s="298">
        <v>18.75</v>
      </c>
      <c r="P345" s="256"/>
      <c r="Q345" s="24" t="s">
        <v>17</v>
      </c>
      <c r="R345" s="23"/>
      <c r="S345" s="25">
        <f>M345/O345/2</f>
        <v>3.3088486666666674</v>
      </c>
    </row>
    <row r="346" spans="1:19" ht="13.5" customHeight="1" x14ac:dyDescent="0.25">
      <c r="E346" s="264"/>
      <c r="F346" s="264"/>
      <c r="G346" s="264"/>
      <c r="H346" s="8"/>
      <c r="I346" s="1"/>
      <c r="J346" s="1"/>
      <c r="K346" s="1"/>
      <c r="L346" s="1"/>
      <c r="M346" s="36"/>
      <c r="N346" s="37"/>
      <c r="O346" s="38"/>
      <c r="P346" s="1"/>
      <c r="Q346" s="1"/>
      <c r="R346" s="37"/>
      <c r="S346" s="39"/>
    </row>
    <row r="347" spans="1:19" ht="13.5" customHeight="1" x14ac:dyDescent="0.25">
      <c r="E347" s="264"/>
      <c r="F347" s="264"/>
      <c r="G347" s="264"/>
      <c r="H347" s="8"/>
      <c r="I347" s="1"/>
      <c r="J347" s="1"/>
      <c r="K347" s="1"/>
      <c r="L347" s="1"/>
      <c r="M347" s="1"/>
      <c r="N347" s="1"/>
      <c r="O347" s="1"/>
      <c r="P347" s="1"/>
      <c r="Q347" s="1"/>
      <c r="R347" s="1"/>
      <c r="S347" s="1"/>
    </row>
    <row r="348" spans="1:19" ht="13.5" customHeight="1" x14ac:dyDescent="0.25">
      <c r="E348" s="264"/>
      <c r="F348" s="264"/>
      <c r="G348" s="264"/>
      <c r="H348" s="8"/>
      <c r="I348" s="1"/>
      <c r="J348" s="1"/>
      <c r="K348" s="1"/>
      <c r="L348" s="1"/>
      <c r="M348" s="1"/>
      <c r="N348" s="1"/>
      <c r="O348" s="1"/>
      <c r="P348" s="1"/>
      <c r="Q348" s="1"/>
      <c r="R348" s="1"/>
      <c r="S348" s="1"/>
    </row>
    <row r="349" spans="1:19" ht="13.5" customHeight="1" x14ac:dyDescent="0.25">
      <c r="E349" s="8"/>
      <c r="F349" s="8"/>
      <c r="G349" s="8"/>
      <c r="H349" s="8"/>
      <c r="I349" s="1"/>
      <c r="J349" s="1"/>
      <c r="K349" s="323" t="s">
        <v>189</v>
      </c>
      <c r="L349" s="323"/>
      <c r="M349" s="323"/>
      <c r="N349" s="323"/>
      <c r="O349" s="323"/>
      <c r="P349" s="49"/>
      <c r="Q349" s="309" t="str">
        <f>9.92&amp;"€ HT/m²"</f>
        <v>9,92€ HT/m²</v>
      </c>
      <c r="R349" s="309"/>
      <c r="S349" s="309"/>
    </row>
    <row r="350" spans="1:19" ht="13.5" customHeight="1" x14ac:dyDescent="0.25">
      <c r="E350" s="8"/>
      <c r="F350" s="8"/>
      <c r="G350" s="8"/>
      <c r="H350" s="8"/>
      <c r="I350" s="1"/>
      <c r="J350" s="1"/>
      <c r="K350" s="323"/>
      <c r="L350" s="323"/>
      <c r="M350" s="323"/>
      <c r="N350" s="323"/>
      <c r="O350" s="323"/>
      <c r="P350" s="50"/>
      <c r="Q350" s="309"/>
      <c r="R350" s="309"/>
      <c r="S350" s="309"/>
    </row>
    <row r="351" spans="1:19" ht="13.5" customHeight="1" x14ac:dyDescent="0.25">
      <c r="E351" s="8"/>
      <c r="F351" s="8"/>
      <c r="G351" s="8"/>
      <c r="H351" s="8"/>
      <c r="I351" s="1"/>
      <c r="J351" s="1"/>
      <c r="K351" s="323"/>
      <c r="L351" s="323"/>
      <c r="M351" s="323"/>
      <c r="N351" s="323"/>
      <c r="O351" s="323"/>
      <c r="Q351" s="309"/>
      <c r="R351" s="309"/>
      <c r="S351" s="309"/>
    </row>
    <row r="352" spans="1:19" ht="13.5" customHeight="1" x14ac:dyDescent="0.25">
      <c r="E352" s="8"/>
      <c r="F352" s="8"/>
      <c r="G352" s="8"/>
      <c r="H352" s="8"/>
      <c r="I352" s="1"/>
      <c r="J352" s="1"/>
      <c r="K352" s="1"/>
      <c r="L352" s="1"/>
      <c r="M352" s="85"/>
      <c r="N352" s="85"/>
      <c r="O352" s="85"/>
      <c r="Q352" s="83"/>
      <c r="R352" s="83"/>
      <c r="S352" s="83"/>
    </row>
    <row r="353" spans="1:19" ht="13.5" customHeight="1" x14ac:dyDescent="0.25">
      <c r="E353" s="264"/>
      <c r="F353" s="264"/>
      <c r="G353" s="264"/>
      <c r="H353" s="8"/>
      <c r="I353" s="9" t="s">
        <v>190</v>
      </c>
      <c r="K353" s="9"/>
      <c r="N353" s="8"/>
      <c r="P353" s="8"/>
      <c r="R353" s="8"/>
    </row>
    <row r="354" spans="1:19" ht="8.1" customHeight="1" x14ac:dyDescent="0.25">
      <c r="E354" s="264"/>
      <c r="F354" s="264"/>
      <c r="G354" s="264"/>
      <c r="H354" s="8"/>
      <c r="I354" s="1"/>
      <c r="J354" s="1"/>
      <c r="K354" s="1"/>
      <c r="L354" s="1"/>
      <c r="M354" s="1"/>
      <c r="N354" s="8"/>
      <c r="O354" s="12"/>
      <c r="P354" s="8"/>
      <c r="Q354" s="12"/>
      <c r="R354" s="8"/>
      <c r="S354" s="13"/>
    </row>
    <row r="355" spans="1:19" ht="24.95" customHeight="1" x14ac:dyDescent="0.25">
      <c r="E355" s="264"/>
      <c r="F355" s="264"/>
      <c r="G355" s="264"/>
      <c r="H355" s="8"/>
      <c r="I355" s="300" t="s">
        <v>9</v>
      </c>
      <c r="J355" s="300"/>
      <c r="K355" s="300" t="s">
        <v>10</v>
      </c>
      <c r="L355" s="300"/>
      <c r="M355" s="14" t="s">
        <v>11</v>
      </c>
      <c r="N355" s="15"/>
      <c r="O355" s="301" t="s">
        <v>66</v>
      </c>
      <c r="P355" s="301"/>
      <c r="Q355" s="301"/>
      <c r="R355" s="15"/>
      <c r="S355" s="16" t="s">
        <v>13</v>
      </c>
    </row>
    <row r="356" spans="1:19" ht="8.1" customHeight="1" x14ac:dyDescent="0.25">
      <c r="E356" s="264"/>
      <c r="F356" s="264"/>
      <c r="G356" s="264"/>
      <c r="H356" s="8"/>
      <c r="I356" s="1"/>
      <c r="J356" s="1"/>
      <c r="K356" s="1"/>
      <c r="L356" s="1"/>
      <c r="M356" s="1"/>
      <c r="N356" s="8"/>
      <c r="O356" s="12"/>
      <c r="P356" s="8"/>
      <c r="Q356" s="12"/>
      <c r="R356" s="8"/>
      <c r="S356" s="13"/>
    </row>
    <row r="357" spans="1:19" ht="13.5" customHeight="1" x14ac:dyDescent="0.25">
      <c r="A357" s="1" t="s">
        <v>191</v>
      </c>
      <c r="E357" s="264"/>
      <c r="F357" s="264"/>
      <c r="G357" s="264"/>
      <c r="H357" s="8"/>
      <c r="I357" s="297" t="s">
        <v>191</v>
      </c>
      <c r="J357" s="297"/>
      <c r="K357" s="297" t="s">
        <v>19</v>
      </c>
      <c r="L357" s="297"/>
      <c r="M357" s="22">
        <f>VLOOKUP(A357,'[2]Tarif bases juil-24'!B:G,6,0)</f>
        <v>51.829666666666675</v>
      </c>
      <c r="N357" s="23"/>
      <c r="O357" s="298">
        <v>7.5</v>
      </c>
      <c r="P357" s="256"/>
      <c r="Q357" s="24" t="s">
        <v>17</v>
      </c>
      <c r="R357" s="23"/>
      <c r="S357" s="25">
        <f>M357/O357/2</f>
        <v>3.4553111111111119</v>
      </c>
    </row>
    <row r="358" spans="1:19" ht="13.5" customHeight="1" x14ac:dyDescent="0.25">
      <c r="A358" s="1" t="s">
        <v>192</v>
      </c>
      <c r="E358" s="264"/>
      <c r="F358" s="264"/>
      <c r="G358" s="264"/>
      <c r="H358" s="8"/>
      <c r="I358" s="297" t="s">
        <v>192</v>
      </c>
      <c r="J358" s="297"/>
      <c r="K358" s="297" t="s">
        <v>21</v>
      </c>
      <c r="L358" s="297"/>
      <c r="M358" s="22">
        <f>VLOOKUP(A358,'[2]Tarif bases juil-24'!B:G,6,0)</f>
        <v>124.08182500000002</v>
      </c>
      <c r="N358" s="23"/>
      <c r="O358" s="298">
        <v>18.75</v>
      </c>
      <c r="P358" s="256"/>
      <c r="Q358" s="24" t="s">
        <v>17</v>
      </c>
      <c r="R358" s="23"/>
      <c r="S358" s="25">
        <f>M358/O358/2</f>
        <v>3.3088486666666674</v>
      </c>
    </row>
    <row r="359" spans="1:19" ht="13.5" customHeight="1" x14ac:dyDescent="0.25">
      <c r="E359" s="264"/>
      <c r="F359" s="264"/>
      <c r="G359" s="264"/>
      <c r="H359" s="8"/>
      <c r="I359" s="1"/>
      <c r="J359" s="1"/>
      <c r="K359" s="86"/>
      <c r="L359" s="86"/>
      <c r="M359" s="86"/>
      <c r="N359" s="86"/>
      <c r="O359" s="86"/>
      <c r="P359" s="49"/>
      <c r="Q359" s="78"/>
      <c r="R359" s="78"/>
      <c r="S359" s="78"/>
    </row>
    <row r="360" spans="1:19" ht="13.5" customHeight="1" x14ac:dyDescent="0.25">
      <c r="E360" s="264"/>
      <c r="F360" s="264"/>
      <c r="G360" s="264"/>
      <c r="H360" s="8"/>
      <c r="I360" s="1"/>
      <c r="J360" s="1"/>
      <c r="K360" s="86"/>
      <c r="L360" s="86"/>
      <c r="M360" s="86"/>
      <c r="N360" s="86"/>
      <c r="O360" s="86"/>
      <c r="P360" s="50"/>
      <c r="Q360" s="78"/>
      <c r="R360" s="78"/>
      <c r="S360" s="78"/>
    </row>
    <row r="361" spans="1:19" ht="13.5" customHeight="1" x14ac:dyDescent="0.25">
      <c r="E361" s="264"/>
      <c r="F361" s="264"/>
      <c r="G361" s="264"/>
      <c r="H361" s="8"/>
      <c r="I361" s="1"/>
      <c r="J361" s="1"/>
      <c r="K361" s="86"/>
      <c r="L361" s="86"/>
      <c r="M361" s="86"/>
      <c r="N361" s="86"/>
      <c r="O361" s="86"/>
      <c r="Q361" s="78"/>
      <c r="R361" s="78"/>
      <c r="S361" s="78"/>
    </row>
    <row r="362" spans="1:19" ht="13.5" customHeight="1" x14ac:dyDescent="0.25">
      <c r="E362" s="8"/>
      <c r="F362" s="8"/>
      <c r="G362" s="8"/>
      <c r="H362" s="8"/>
      <c r="I362" s="1"/>
      <c r="J362" s="1"/>
      <c r="K362" s="323" t="s">
        <v>193</v>
      </c>
      <c r="L362" s="323"/>
      <c r="M362" s="323"/>
      <c r="N362" s="323"/>
      <c r="O362" s="323"/>
      <c r="P362" s="49"/>
      <c r="Q362" s="309" t="str">
        <f>9.92&amp;"€ HT/m²"</f>
        <v>9,92€ HT/m²</v>
      </c>
      <c r="R362" s="309"/>
      <c r="S362" s="309"/>
    </row>
    <row r="363" spans="1:19" ht="13.5" customHeight="1" x14ac:dyDescent="0.25">
      <c r="E363" s="8"/>
      <c r="F363" s="8"/>
      <c r="G363" s="8"/>
      <c r="H363" s="8"/>
      <c r="I363" s="1"/>
      <c r="J363" s="1"/>
      <c r="K363" s="323"/>
      <c r="L363" s="323"/>
      <c r="M363" s="323"/>
      <c r="N363" s="323"/>
      <c r="O363" s="323"/>
      <c r="P363" s="50"/>
      <c r="Q363" s="309"/>
      <c r="R363" s="309"/>
      <c r="S363" s="309"/>
    </row>
    <row r="364" spans="1:19" ht="13.5" customHeight="1" x14ac:dyDescent="0.25">
      <c r="E364" s="8"/>
      <c r="F364" s="8"/>
      <c r="G364" s="8"/>
      <c r="H364" s="8"/>
      <c r="I364" s="1"/>
      <c r="J364" s="1"/>
      <c r="K364" s="323"/>
      <c r="L364" s="323"/>
      <c r="M364" s="323"/>
      <c r="N364" s="323"/>
      <c r="O364" s="323"/>
      <c r="Q364" s="309"/>
      <c r="R364" s="309"/>
      <c r="S364" s="309"/>
    </row>
    <row r="365" spans="1:19" ht="8.1" customHeight="1" x14ac:dyDescent="0.25">
      <c r="E365" s="8"/>
      <c r="F365" s="8"/>
      <c r="G365" s="8"/>
      <c r="H365" s="8"/>
      <c r="I365" s="1"/>
      <c r="J365" s="1"/>
      <c r="K365" s="1"/>
      <c r="L365" s="1"/>
      <c r="M365" s="85"/>
      <c r="N365" s="85"/>
      <c r="O365" s="85"/>
    </row>
    <row r="366" spans="1:19" ht="13.5" customHeight="1" x14ac:dyDescent="0.25">
      <c r="E366" s="9" t="s">
        <v>37</v>
      </c>
      <c r="K366" s="306"/>
      <c r="L366" s="306"/>
      <c r="M366" s="306"/>
      <c r="N366" s="306"/>
      <c r="O366" s="306"/>
    </row>
    <row r="367" spans="1:19" ht="8.1" customHeight="1" x14ac:dyDescent="0.25"/>
    <row r="368" spans="1:19" ht="13.5" customHeight="1" x14ac:dyDescent="0.25">
      <c r="E368" s="299"/>
      <c r="F368" s="299"/>
      <c r="G368" s="264"/>
      <c r="I368" s="299"/>
      <c r="J368" s="299"/>
      <c r="K368" s="264"/>
      <c r="M368" s="299"/>
      <c r="N368" s="299"/>
      <c r="O368" s="299"/>
      <c r="Q368" s="305" t="s">
        <v>38</v>
      </c>
      <c r="R368" s="305"/>
      <c r="S368" s="305"/>
    </row>
    <row r="369" spans="1:19" ht="13.5" customHeight="1" x14ac:dyDescent="0.25">
      <c r="E369" s="264"/>
      <c r="F369" s="264"/>
      <c r="G369" s="264"/>
      <c r="I369" s="264"/>
      <c r="J369" s="264"/>
      <c r="K369" s="264"/>
      <c r="M369" s="299"/>
      <c r="N369" s="299"/>
      <c r="O369" s="299"/>
      <c r="Q369" s="305"/>
      <c r="R369" s="305"/>
      <c r="S369" s="305"/>
    </row>
    <row r="370" spans="1:19" ht="13.5" customHeight="1" x14ac:dyDescent="0.25">
      <c r="E370" s="264"/>
      <c r="F370" s="264"/>
      <c r="G370" s="264"/>
      <c r="I370" s="264"/>
      <c r="J370" s="264"/>
      <c r="K370" s="264"/>
      <c r="M370" s="299"/>
      <c r="N370" s="299"/>
      <c r="O370" s="299"/>
      <c r="Q370" s="305"/>
      <c r="R370" s="305"/>
      <c r="S370" s="305"/>
    </row>
    <row r="371" spans="1:19" ht="13.5" customHeight="1" x14ac:dyDescent="0.25">
      <c r="E371" s="264"/>
      <c r="F371" s="264"/>
      <c r="G371" s="264"/>
      <c r="I371" s="264"/>
      <c r="J371" s="264"/>
      <c r="K371" s="264"/>
      <c r="M371" s="299"/>
      <c r="N371" s="299"/>
      <c r="O371" s="299"/>
      <c r="Q371" s="305"/>
      <c r="R371" s="305"/>
      <c r="S371" s="305"/>
    </row>
    <row r="372" spans="1:19" ht="13.5" customHeight="1" x14ac:dyDescent="0.25">
      <c r="E372" s="264"/>
      <c r="F372" s="264"/>
      <c r="G372" s="264"/>
      <c r="I372" s="264"/>
      <c r="J372" s="264"/>
      <c r="K372" s="264"/>
      <c r="M372" s="299"/>
      <c r="N372" s="299"/>
      <c r="O372" s="299"/>
      <c r="Q372" s="305"/>
      <c r="R372" s="305"/>
      <c r="S372" s="305"/>
    </row>
    <row r="373" spans="1:19" ht="8.1" customHeight="1" x14ac:dyDescent="0.25">
      <c r="E373" s="8"/>
      <c r="F373" s="8"/>
      <c r="G373" s="8"/>
      <c r="H373" s="8"/>
      <c r="I373" s="1"/>
      <c r="J373" s="1"/>
      <c r="K373" s="1"/>
      <c r="L373" s="1"/>
      <c r="M373" s="1"/>
      <c r="N373" s="8"/>
      <c r="O373" s="12"/>
      <c r="P373" s="8"/>
      <c r="Q373" s="12"/>
      <c r="R373" s="8"/>
      <c r="S373" s="13"/>
    </row>
    <row r="374" spans="1:19" s="45" customFormat="1" ht="13.5" customHeight="1" x14ac:dyDescent="0.25">
      <c r="A374" s="28"/>
      <c r="B374" s="28"/>
      <c r="C374" s="28"/>
      <c r="D374" s="28"/>
      <c r="E374" s="270" t="s">
        <v>39</v>
      </c>
      <c r="F374" s="270"/>
      <c r="G374" s="270"/>
      <c r="H374" s="30"/>
      <c r="I374" s="270" t="s">
        <v>40</v>
      </c>
      <c r="J374" s="270"/>
      <c r="K374" s="270"/>
      <c r="L374" s="30"/>
      <c r="M374" s="270" t="s">
        <v>41</v>
      </c>
      <c r="N374" s="270"/>
      <c r="O374" s="270"/>
      <c r="P374" s="30"/>
      <c r="Q374" s="63"/>
      <c r="R374" s="63"/>
      <c r="S374" s="63"/>
    </row>
    <row r="375" spans="1:19" ht="13.5" customHeight="1" x14ac:dyDescent="0.25">
      <c r="A375" s="1">
        <v>4012407</v>
      </c>
      <c r="B375" s="1">
        <v>4012404</v>
      </c>
      <c r="C375" s="1">
        <v>4012403</v>
      </c>
      <c r="E375" s="32" t="s">
        <v>42</v>
      </c>
      <c r="F375" s="33"/>
      <c r="G375" s="34">
        <f>VLOOKUP(A375,'[2]Tarifs brosserie'!B:H,6,0)*(1+$V$8)</f>
        <v>5.8333333333333339</v>
      </c>
      <c r="H375" s="33"/>
      <c r="I375" s="32" t="s">
        <v>43</v>
      </c>
      <c r="J375" s="33"/>
      <c r="K375" s="34">
        <f>VLOOKUP(B375,'[2]Tarifs brosserie'!B:H,6,0)*(1+$V$8)</f>
        <v>2.75</v>
      </c>
      <c r="L375" s="33"/>
      <c r="M375" s="32" t="s">
        <v>44</v>
      </c>
      <c r="N375" s="33"/>
      <c r="O375" s="34">
        <f>VLOOKUP(C375,'[2]Tarifs brosserie'!B:H,6,0)*(1+$V$8)</f>
        <v>6</v>
      </c>
      <c r="P375" s="33"/>
      <c r="Q375" s="46"/>
      <c r="S375" s="39"/>
    </row>
    <row r="376" spans="1:19" ht="13.5" customHeight="1" x14ac:dyDescent="0.25">
      <c r="E376" s="64"/>
      <c r="F376" s="64"/>
      <c r="G376" s="64"/>
      <c r="H376" s="67"/>
      <c r="I376" s="67"/>
      <c r="J376" s="67"/>
      <c r="K376" s="68"/>
      <c r="L376" s="69"/>
      <c r="M376" s="69"/>
      <c r="N376" s="69"/>
      <c r="O376" s="267" t="s">
        <v>0</v>
      </c>
      <c r="P376" s="267"/>
      <c r="Q376" s="267"/>
      <c r="R376" s="267"/>
      <c r="S376" s="267"/>
    </row>
    <row r="377" spans="1:19" ht="8.1" customHeight="1" x14ac:dyDescent="0.25">
      <c r="E377" s="6"/>
      <c r="O377" s="6"/>
      <c r="P377" s="6"/>
      <c r="Q377" s="6"/>
      <c r="R377" s="6"/>
      <c r="S377" s="6"/>
    </row>
    <row r="378" spans="1:19" ht="24.95" customHeight="1" x14ac:dyDescent="0.25">
      <c r="E378" s="269" t="s">
        <v>194</v>
      </c>
      <c r="F378" s="269"/>
      <c r="G378" s="269"/>
      <c r="H378" s="269"/>
      <c r="I378" s="269"/>
      <c r="J378" s="269"/>
      <c r="K378" s="269"/>
      <c r="L378" s="269"/>
      <c r="M378" s="269"/>
      <c r="N378" s="269"/>
      <c r="O378" s="269"/>
      <c r="P378" s="269"/>
      <c r="Q378" s="269"/>
      <c r="R378" s="269"/>
      <c r="S378" s="269"/>
    </row>
    <row r="379" spans="1:19" ht="8.1" customHeight="1" x14ac:dyDescent="0.25">
      <c r="E379" s="6"/>
      <c r="O379" s="6"/>
      <c r="P379" s="6"/>
      <c r="Q379" s="6"/>
      <c r="R379" s="6"/>
      <c r="S379" s="6"/>
    </row>
    <row r="380" spans="1:19" ht="13.5" customHeight="1" x14ac:dyDescent="0.25">
      <c r="E380" s="264"/>
      <c r="F380" s="264"/>
      <c r="G380" s="264"/>
      <c r="H380" s="8"/>
      <c r="I380" s="9" t="s">
        <v>195</v>
      </c>
      <c r="N380" s="8"/>
      <c r="P380" s="8"/>
      <c r="R380" s="8"/>
    </row>
    <row r="381" spans="1:19" ht="13.5" customHeight="1" x14ac:dyDescent="0.25">
      <c r="E381" s="264"/>
      <c r="F381" s="264"/>
      <c r="G381" s="264"/>
      <c r="H381" s="8"/>
      <c r="I381" s="1" t="s">
        <v>196</v>
      </c>
      <c r="N381" s="8"/>
      <c r="P381" s="8"/>
      <c r="R381" s="8"/>
    </row>
    <row r="382" spans="1:19" ht="13.5" customHeight="1" x14ac:dyDescent="0.25">
      <c r="E382" s="264"/>
      <c r="F382" s="264"/>
      <c r="G382" s="264"/>
      <c r="H382" s="8"/>
      <c r="I382" s="1" t="s">
        <v>197</v>
      </c>
      <c r="J382" s="1"/>
      <c r="K382" s="1"/>
      <c r="L382" s="1"/>
      <c r="M382" s="1"/>
      <c r="N382" s="8"/>
      <c r="O382" s="12"/>
      <c r="P382" s="8"/>
      <c r="Q382" s="12"/>
      <c r="R382" s="8"/>
      <c r="S382" s="13"/>
    </row>
    <row r="383" spans="1:19" ht="24.95" customHeight="1" x14ac:dyDescent="0.25">
      <c r="E383" s="264"/>
      <c r="F383" s="264"/>
      <c r="G383" s="264"/>
      <c r="H383" s="8"/>
      <c r="I383" s="300" t="s">
        <v>9</v>
      </c>
      <c r="J383" s="300"/>
      <c r="K383" s="300" t="s">
        <v>10</v>
      </c>
      <c r="L383" s="300"/>
      <c r="M383" s="14" t="s">
        <v>11</v>
      </c>
      <c r="N383" s="15"/>
      <c r="O383" s="322" t="s">
        <v>198</v>
      </c>
      <c r="P383" s="322"/>
      <c r="Q383" s="322"/>
      <c r="R383" s="15"/>
      <c r="S383" s="16" t="s">
        <v>13</v>
      </c>
    </row>
    <row r="384" spans="1:19" ht="8.1" customHeight="1" x14ac:dyDescent="0.25">
      <c r="E384" s="264"/>
      <c r="F384" s="264"/>
      <c r="G384" s="264"/>
      <c r="H384" s="8"/>
      <c r="I384" s="41"/>
      <c r="J384" s="41"/>
      <c r="K384" s="41"/>
      <c r="L384" s="41"/>
      <c r="M384" s="41"/>
      <c r="N384" s="23"/>
      <c r="O384" s="42"/>
      <c r="P384" s="23"/>
      <c r="Q384" s="42"/>
      <c r="R384" s="23"/>
      <c r="S384" s="43"/>
    </row>
    <row r="385" spans="1:19" ht="13.5" customHeight="1" x14ac:dyDescent="0.25">
      <c r="A385" s="1" t="s">
        <v>199</v>
      </c>
      <c r="E385" s="264"/>
      <c r="F385" s="264"/>
      <c r="G385" s="264"/>
      <c r="H385" s="8"/>
      <c r="I385" s="297" t="s">
        <v>200</v>
      </c>
      <c r="J385" s="297"/>
      <c r="K385" s="297" t="s">
        <v>16</v>
      </c>
      <c r="L385" s="297"/>
      <c r="M385" s="22">
        <f>VLOOKUP(A385,'[2]Tarif bases juil-24'!B:G,6,0)*(1+$V$3)</f>
        <v>33.247500000000002</v>
      </c>
      <c r="N385" s="23"/>
      <c r="O385" s="298">
        <v>1.7</v>
      </c>
      <c r="P385" s="256"/>
      <c r="Q385" s="24" t="s">
        <v>17</v>
      </c>
      <c r="R385" s="23"/>
      <c r="S385" s="25">
        <f>M385/O385/3</f>
        <v>6.5191176470588239</v>
      </c>
    </row>
    <row r="386" spans="1:19" ht="13.5" customHeight="1" x14ac:dyDescent="0.25">
      <c r="A386" s="1" t="s">
        <v>201</v>
      </c>
      <c r="E386" s="264"/>
      <c r="F386" s="264"/>
      <c r="G386" s="264"/>
      <c r="H386" s="8"/>
      <c r="I386" s="297" t="s">
        <v>202</v>
      </c>
      <c r="J386" s="297"/>
      <c r="K386" s="297" t="s">
        <v>21</v>
      </c>
      <c r="L386" s="297"/>
      <c r="M386" s="22">
        <f>VLOOKUP(A386,'[2]Tarif bases juil-24'!B:G,6,0)*(1+$V$3)</f>
        <v>138.33266666666668</v>
      </c>
      <c r="N386" s="23"/>
      <c r="O386" s="298">
        <v>8.3000000000000007</v>
      </c>
      <c r="P386" s="256"/>
      <c r="Q386" s="24" t="s">
        <v>17</v>
      </c>
      <c r="R386" s="23"/>
      <c r="S386" s="25">
        <f>M386/O386/3</f>
        <v>5.5555287817938419</v>
      </c>
    </row>
    <row r="387" spans="1:19" ht="13.5" customHeight="1" x14ac:dyDescent="0.25">
      <c r="A387" s="1" t="s">
        <v>203</v>
      </c>
      <c r="E387" s="264"/>
      <c r="F387" s="264"/>
      <c r="G387" s="264"/>
      <c r="H387" s="8"/>
      <c r="I387" s="297" t="s">
        <v>204</v>
      </c>
      <c r="J387" s="297"/>
      <c r="K387" s="297" t="s">
        <v>23</v>
      </c>
      <c r="L387" s="297"/>
      <c r="M387" s="22">
        <f>VLOOKUP(A387,'[2]Tarif bases juil-24'!B:G,6,0)*(1+$V$3)</f>
        <v>247.92</v>
      </c>
      <c r="N387" s="23"/>
      <c r="O387" s="298">
        <v>16.7</v>
      </c>
      <c r="P387" s="256"/>
      <c r="Q387" s="24" t="s">
        <v>17</v>
      </c>
      <c r="R387" s="23"/>
      <c r="S387" s="25">
        <f>M387/O387/3</f>
        <v>4.9485029940119762</v>
      </c>
    </row>
    <row r="388" spans="1:19" ht="13.5" customHeight="1" x14ac:dyDescent="0.25">
      <c r="E388" s="264"/>
      <c r="F388" s="264"/>
      <c r="G388" s="264"/>
      <c r="H388" s="8"/>
      <c r="I388" s="1"/>
      <c r="J388" s="1"/>
      <c r="K388" s="1"/>
      <c r="L388" s="1"/>
      <c r="M388" s="36"/>
      <c r="N388" s="37"/>
      <c r="O388" s="38"/>
      <c r="P388" s="37"/>
      <c r="Q388" s="1"/>
      <c r="R388" s="37"/>
      <c r="S388" s="36"/>
    </row>
    <row r="389" spans="1:19" ht="13.5" customHeight="1" x14ac:dyDescent="0.25">
      <c r="E389" s="58"/>
      <c r="F389" s="58"/>
      <c r="G389" s="58"/>
      <c r="H389" s="58"/>
      <c r="K389" s="320" t="s">
        <v>205</v>
      </c>
      <c r="L389" s="321"/>
      <c r="M389" s="321"/>
      <c r="N389" s="321"/>
      <c r="O389" s="321"/>
      <c r="P389" s="49"/>
      <c r="Q389" s="309" t="str">
        <f>ROUND(14.88*(1+$V$3),2)&amp;" € HT/m²"</f>
        <v>14,88 € HT/m²</v>
      </c>
      <c r="R389" s="309"/>
      <c r="S389" s="309"/>
    </row>
    <row r="390" spans="1:19" ht="13.5" customHeight="1" x14ac:dyDescent="0.25">
      <c r="E390" s="58"/>
      <c r="F390" s="58"/>
      <c r="G390" s="58"/>
      <c r="H390" s="58"/>
      <c r="K390" s="321"/>
      <c r="L390" s="321"/>
      <c r="M390" s="321"/>
      <c r="N390" s="321"/>
      <c r="O390" s="321"/>
      <c r="P390" s="50"/>
      <c r="Q390" s="309"/>
      <c r="R390" s="309"/>
      <c r="S390" s="309"/>
    </row>
    <row r="391" spans="1:19" ht="13.5" customHeight="1" x14ac:dyDescent="0.25">
      <c r="E391" s="58"/>
      <c r="F391" s="58"/>
      <c r="G391" s="58"/>
      <c r="H391" s="58"/>
      <c r="K391" s="321"/>
      <c r="L391" s="321"/>
      <c r="M391" s="321"/>
      <c r="N391" s="321"/>
      <c r="O391" s="321"/>
      <c r="Q391" s="309"/>
      <c r="R391" s="309"/>
      <c r="S391" s="309"/>
    </row>
    <row r="392" spans="1:19" ht="13.5" customHeight="1" x14ac:dyDescent="0.25"/>
    <row r="393" spans="1:19" ht="13.5" customHeight="1" x14ac:dyDescent="0.25">
      <c r="E393" s="264"/>
      <c r="F393" s="264"/>
      <c r="G393" s="264"/>
      <c r="H393" s="8"/>
      <c r="I393" s="9" t="s">
        <v>206</v>
      </c>
      <c r="N393" s="8"/>
      <c r="P393" s="8"/>
      <c r="R393" s="8"/>
    </row>
    <row r="394" spans="1:19" ht="13.5" customHeight="1" x14ac:dyDescent="0.25">
      <c r="E394" s="264"/>
      <c r="F394" s="264"/>
      <c r="G394" s="264"/>
      <c r="H394" s="8"/>
      <c r="I394" s="1" t="s">
        <v>207</v>
      </c>
      <c r="J394" s="1"/>
      <c r="K394" s="1"/>
      <c r="L394" s="1"/>
      <c r="M394" s="1"/>
      <c r="N394" s="8"/>
      <c r="O394" s="12"/>
      <c r="P394" s="8"/>
      <c r="Q394" s="12"/>
      <c r="R394" s="8"/>
      <c r="S394" s="13"/>
    </row>
    <row r="395" spans="1:19" ht="13.5" customHeight="1" x14ac:dyDescent="0.25">
      <c r="E395" s="264"/>
      <c r="F395" s="264"/>
      <c r="G395" s="264"/>
      <c r="H395" s="8"/>
      <c r="I395" s="1" t="s">
        <v>208</v>
      </c>
      <c r="J395" s="1"/>
      <c r="K395" s="1"/>
      <c r="L395" s="1"/>
      <c r="M395" s="1"/>
      <c r="N395" s="8"/>
      <c r="O395" s="12"/>
      <c r="P395" s="8"/>
      <c r="Q395" s="12"/>
      <c r="R395" s="8"/>
      <c r="S395" s="13"/>
    </row>
    <row r="396" spans="1:19" ht="24.95" customHeight="1" x14ac:dyDescent="0.25">
      <c r="E396" s="264"/>
      <c r="F396" s="264"/>
      <c r="G396" s="264"/>
      <c r="H396" s="8"/>
      <c r="I396" s="300" t="s">
        <v>9</v>
      </c>
      <c r="J396" s="300"/>
      <c r="K396" s="300" t="s">
        <v>10</v>
      </c>
      <c r="L396" s="300"/>
      <c r="M396" s="14" t="s">
        <v>11</v>
      </c>
      <c r="N396" s="15"/>
      <c r="O396" s="322" t="s">
        <v>198</v>
      </c>
      <c r="P396" s="322"/>
      <c r="Q396" s="322"/>
      <c r="R396" s="15"/>
      <c r="S396" s="16" t="s">
        <v>13</v>
      </c>
    </row>
    <row r="397" spans="1:19" ht="8.1" customHeight="1" x14ac:dyDescent="0.25">
      <c r="E397" s="264"/>
      <c r="F397" s="264"/>
      <c r="G397" s="264"/>
      <c r="H397" s="8"/>
      <c r="I397" s="41"/>
      <c r="J397" s="41"/>
      <c r="K397" s="41"/>
      <c r="L397" s="41"/>
      <c r="M397" s="41"/>
      <c r="N397" s="23"/>
      <c r="O397" s="42"/>
      <c r="P397" s="23"/>
      <c r="Q397" s="42"/>
      <c r="R397" s="23"/>
      <c r="S397" s="43"/>
    </row>
    <row r="398" spans="1:19" ht="13.5" customHeight="1" x14ac:dyDescent="0.25">
      <c r="A398" s="1" t="s">
        <v>209</v>
      </c>
      <c r="E398" s="264"/>
      <c r="F398" s="264"/>
      <c r="G398" s="264"/>
      <c r="H398" s="8"/>
      <c r="I398" s="297" t="s">
        <v>210</v>
      </c>
      <c r="J398" s="297"/>
      <c r="K398" s="297" t="s">
        <v>16</v>
      </c>
      <c r="L398" s="297"/>
      <c r="M398" s="22">
        <f>VLOOKUP(A398,'[2]Tarif bases juil-24'!B:G,6,0)*(1+$V$3)</f>
        <v>28.000000000000004</v>
      </c>
      <c r="N398" s="23"/>
      <c r="O398" s="298">
        <v>1.8</v>
      </c>
      <c r="P398" s="256"/>
      <c r="Q398" s="24" t="s">
        <v>17</v>
      </c>
      <c r="R398" s="23"/>
      <c r="S398" s="25">
        <f>M398/O398/3</f>
        <v>5.185185185185186</v>
      </c>
    </row>
    <row r="399" spans="1:19" ht="13.5" customHeight="1" x14ac:dyDescent="0.25">
      <c r="A399" s="1" t="s">
        <v>211</v>
      </c>
      <c r="E399" s="264"/>
      <c r="F399" s="264"/>
      <c r="G399" s="264"/>
      <c r="H399" s="8"/>
      <c r="I399" s="297" t="s">
        <v>212</v>
      </c>
      <c r="J399" s="297"/>
      <c r="K399" s="297" t="s">
        <v>21</v>
      </c>
      <c r="L399" s="297"/>
      <c r="M399" s="22">
        <f>VLOOKUP(A399,'[2]Tarif bases juil-24'!B:G,6,0)*(1+$V$3)</f>
        <v>113.75</v>
      </c>
      <c r="N399" s="23"/>
      <c r="O399" s="298">
        <v>9.1999999999999993</v>
      </c>
      <c r="P399" s="256"/>
      <c r="Q399" s="24" t="s">
        <v>17</v>
      </c>
      <c r="R399" s="23"/>
      <c r="S399" s="25">
        <f t="shared" ref="S399:S400" si="12">M399/O399/3</f>
        <v>4.1213768115942031</v>
      </c>
    </row>
    <row r="400" spans="1:19" ht="13.5" customHeight="1" x14ac:dyDescent="0.25">
      <c r="A400" s="1" t="s">
        <v>213</v>
      </c>
      <c r="E400" s="264"/>
      <c r="F400" s="264"/>
      <c r="G400" s="264"/>
      <c r="H400" s="8"/>
      <c r="I400" s="297" t="s">
        <v>214</v>
      </c>
      <c r="J400" s="297"/>
      <c r="K400" s="297" t="s">
        <v>23</v>
      </c>
      <c r="L400" s="297"/>
      <c r="M400" s="22">
        <f>VLOOKUP(A400,'[2]Tarif bases juil-24'!B:G,6,0)*(1+$V$3)</f>
        <v>210.83333333333334</v>
      </c>
      <c r="N400" s="23"/>
      <c r="O400" s="298">
        <v>18.3</v>
      </c>
      <c r="P400" s="256"/>
      <c r="Q400" s="24" t="s">
        <v>17</v>
      </c>
      <c r="R400" s="23"/>
      <c r="S400" s="25">
        <f t="shared" si="12"/>
        <v>3.8403157255616271</v>
      </c>
    </row>
    <row r="401" spans="1:19" ht="13.5" customHeight="1" x14ac:dyDescent="0.25">
      <c r="E401" s="264"/>
      <c r="F401" s="264"/>
      <c r="G401" s="264"/>
      <c r="H401" s="8"/>
      <c r="I401" s="1"/>
      <c r="J401" s="1"/>
      <c r="K401" s="1"/>
      <c r="L401" s="1"/>
      <c r="M401" s="36"/>
      <c r="N401" s="37"/>
      <c r="O401" s="38"/>
      <c r="P401" s="37"/>
      <c r="Q401" s="1"/>
      <c r="R401" s="37"/>
      <c r="S401" s="36"/>
    </row>
    <row r="402" spans="1:19" ht="13.5" customHeight="1" x14ac:dyDescent="0.25">
      <c r="E402" s="58"/>
      <c r="F402" s="58"/>
      <c r="G402" s="58"/>
      <c r="H402" s="58"/>
      <c r="K402" s="308" t="s">
        <v>215</v>
      </c>
      <c r="L402" s="315"/>
      <c r="M402" s="315"/>
      <c r="N402" s="315"/>
      <c r="O402" s="315"/>
      <c r="P402" s="49"/>
      <c r="Q402" s="309" t="str">
        <f>ROUND(11.5*(1+$V$3),2)&amp;" € HT/m²"</f>
        <v>11,5 € HT/m²</v>
      </c>
      <c r="R402" s="309"/>
      <c r="S402" s="309"/>
    </row>
    <row r="403" spans="1:19" ht="13.5" customHeight="1" x14ac:dyDescent="0.25">
      <c r="E403" s="58"/>
      <c r="F403" s="58"/>
      <c r="G403" s="58"/>
      <c r="H403" s="58"/>
      <c r="K403" s="315"/>
      <c r="L403" s="315"/>
      <c r="M403" s="315"/>
      <c r="N403" s="315"/>
      <c r="O403" s="315"/>
      <c r="P403" s="50"/>
      <c r="Q403" s="309"/>
      <c r="R403" s="309"/>
      <c r="S403" s="309"/>
    </row>
    <row r="404" spans="1:19" ht="13.5" customHeight="1" x14ac:dyDescent="0.25">
      <c r="E404" s="58"/>
      <c r="F404" s="58"/>
      <c r="G404" s="58"/>
      <c r="H404" s="58"/>
      <c r="K404" s="315"/>
      <c r="L404" s="315"/>
      <c r="M404" s="315"/>
      <c r="N404" s="315"/>
      <c r="O404" s="315"/>
      <c r="Q404" s="309"/>
      <c r="R404" s="309"/>
      <c r="S404" s="309"/>
    </row>
    <row r="405" spans="1:19" ht="8.1" customHeight="1" x14ac:dyDescent="0.25">
      <c r="E405" s="48"/>
      <c r="F405" s="48"/>
      <c r="G405" s="48"/>
      <c r="M405" s="74"/>
      <c r="N405" s="74"/>
      <c r="O405" s="74"/>
      <c r="Q405" s="75"/>
      <c r="R405" s="75"/>
      <c r="S405" s="75"/>
    </row>
    <row r="406" spans="1:19" ht="13.5" customHeight="1" x14ac:dyDescent="0.25">
      <c r="E406" s="9" t="s">
        <v>37</v>
      </c>
      <c r="K406" s="51"/>
      <c r="L406" s="51"/>
      <c r="M406" s="51"/>
      <c r="N406" s="51"/>
      <c r="O406" s="51"/>
    </row>
    <row r="407" spans="1:19" ht="8.1" customHeight="1" x14ac:dyDescent="0.25"/>
    <row r="408" spans="1:19" ht="13.5" customHeight="1" x14ac:dyDescent="0.25">
      <c r="E408" s="299"/>
      <c r="F408" s="299"/>
      <c r="G408" s="264"/>
      <c r="I408" s="299"/>
      <c r="J408" s="299"/>
      <c r="K408" s="264"/>
      <c r="M408" s="299"/>
      <c r="N408" s="299"/>
      <c r="O408" s="299"/>
      <c r="Q408" s="305" t="s">
        <v>38</v>
      </c>
      <c r="R408" s="305"/>
      <c r="S408" s="305"/>
    </row>
    <row r="409" spans="1:19" ht="13.5" customHeight="1" x14ac:dyDescent="0.25">
      <c r="E409" s="264"/>
      <c r="F409" s="264"/>
      <c r="G409" s="264"/>
      <c r="I409" s="264"/>
      <c r="J409" s="264"/>
      <c r="K409" s="264"/>
      <c r="M409" s="299"/>
      <c r="N409" s="299"/>
      <c r="O409" s="299"/>
      <c r="Q409" s="305"/>
      <c r="R409" s="305"/>
      <c r="S409" s="305"/>
    </row>
    <row r="410" spans="1:19" ht="13.5" customHeight="1" x14ac:dyDescent="0.25">
      <c r="E410" s="264"/>
      <c r="F410" s="264"/>
      <c r="G410" s="264"/>
      <c r="I410" s="264"/>
      <c r="J410" s="264"/>
      <c r="K410" s="264"/>
      <c r="M410" s="299"/>
      <c r="N410" s="299"/>
      <c r="O410" s="299"/>
      <c r="Q410" s="305"/>
      <c r="R410" s="305"/>
      <c r="S410" s="305"/>
    </row>
    <row r="411" spans="1:19" ht="13.5" customHeight="1" x14ac:dyDescent="0.25">
      <c r="E411" s="264"/>
      <c r="F411" s="264"/>
      <c r="G411" s="264"/>
      <c r="I411" s="264"/>
      <c r="J411" s="264"/>
      <c r="K411" s="264"/>
      <c r="M411" s="299"/>
      <c r="N411" s="299"/>
      <c r="O411" s="299"/>
      <c r="Q411" s="305"/>
      <c r="R411" s="305"/>
      <c r="S411" s="305"/>
    </row>
    <row r="412" spans="1:19" ht="13.5" customHeight="1" x14ac:dyDescent="0.25">
      <c r="E412" s="264"/>
      <c r="F412" s="264"/>
      <c r="G412" s="264"/>
      <c r="I412" s="264"/>
      <c r="J412" s="264"/>
      <c r="K412" s="264"/>
      <c r="M412" s="299"/>
      <c r="N412" s="299"/>
      <c r="O412" s="299"/>
      <c r="Q412" s="305"/>
      <c r="R412" s="305"/>
      <c r="S412" s="305"/>
    </row>
    <row r="413" spans="1:19" ht="8.1" customHeight="1" x14ac:dyDescent="0.25">
      <c r="E413" s="8"/>
      <c r="F413" s="8"/>
      <c r="G413" s="8"/>
      <c r="H413" s="8"/>
      <c r="I413" s="1"/>
      <c r="J413" s="1"/>
      <c r="K413" s="1"/>
      <c r="L413" s="1"/>
      <c r="M413" s="1"/>
      <c r="N413" s="8"/>
      <c r="O413" s="12"/>
      <c r="P413" s="8"/>
      <c r="Q413" s="12"/>
      <c r="R413" s="8"/>
      <c r="S413" s="13"/>
    </row>
    <row r="414" spans="1:19" s="45" customFormat="1" ht="13.5" customHeight="1" x14ac:dyDescent="0.25">
      <c r="A414" s="28"/>
      <c r="B414" s="28"/>
      <c r="C414" s="28"/>
      <c r="D414" s="28"/>
      <c r="E414" s="270" t="s">
        <v>39</v>
      </c>
      <c r="F414" s="270"/>
      <c r="G414" s="270"/>
      <c r="H414" s="30"/>
      <c r="I414" s="270" t="s">
        <v>40</v>
      </c>
      <c r="J414" s="270"/>
      <c r="K414" s="270"/>
      <c r="L414" s="30"/>
      <c r="M414" s="270" t="s">
        <v>41</v>
      </c>
      <c r="N414" s="270"/>
      <c r="O414" s="270"/>
      <c r="Q414" s="274"/>
      <c r="R414" s="274"/>
      <c r="S414" s="274"/>
    </row>
    <row r="415" spans="1:19" ht="13.5" customHeight="1" x14ac:dyDescent="0.25">
      <c r="A415" s="1">
        <v>4012407</v>
      </c>
      <c r="B415" s="1">
        <v>4012404</v>
      </c>
      <c r="C415" s="1">
        <v>4012403</v>
      </c>
      <c r="E415" s="32" t="s">
        <v>42</v>
      </c>
      <c r="F415" s="33"/>
      <c r="G415" s="34">
        <f>VLOOKUP(A415,'[2]Tarifs brosserie'!B:H,6,0)*(1+$V$8)</f>
        <v>5.8333333333333339</v>
      </c>
      <c r="H415" s="33"/>
      <c r="I415" s="32" t="s">
        <v>43</v>
      </c>
      <c r="J415" s="33"/>
      <c r="K415" s="34">
        <f>VLOOKUP(B415,'[2]Tarifs brosserie'!B:H,6,0)*(1+$V$8)</f>
        <v>2.75</v>
      </c>
      <c r="L415" s="33"/>
      <c r="M415" s="32" t="s">
        <v>44</v>
      </c>
      <c r="N415" s="33"/>
      <c r="O415" s="34">
        <f>VLOOKUP(C415,'[2]Tarifs brosserie'!B:H,6,0)*(1+$V$8)</f>
        <v>6</v>
      </c>
      <c r="Q415" s="46"/>
      <c r="S415" s="39"/>
    </row>
    <row r="416" spans="1:19" ht="8.1" customHeight="1" x14ac:dyDescent="0.25">
      <c r="E416" s="32"/>
      <c r="F416" s="33"/>
      <c r="G416" s="34"/>
      <c r="H416" s="33"/>
      <c r="I416" s="32"/>
      <c r="J416" s="33"/>
      <c r="K416" s="34"/>
      <c r="L416" s="33"/>
      <c r="M416" s="32"/>
      <c r="N416" s="33"/>
      <c r="O416" s="34"/>
      <c r="Q416" s="46"/>
      <c r="S416" s="39"/>
    </row>
    <row r="417" spans="3:19" ht="18.75" customHeight="1" x14ac:dyDescent="0.25">
      <c r="E417" s="87" t="s">
        <v>216</v>
      </c>
      <c r="F417" s="88"/>
      <c r="G417" s="89"/>
      <c r="H417" s="88"/>
      <c r="I417" s="90"/>
      <c r="J417" s="88"/>
      <c r="K417" s="89"/>
      <c r="L417" s="88"/>
      <c r="M417" s="90"/>
      <c r="N417" s="88"/>
      <c r="O417" s="89"/>
      <c r="P417" s="91"/>
      <c r="Q417" s="92"/>
      <c r="R417" s="91"/>
      <c r="S417" s="93"/>
    </row>
    <row r="418" spans="3:19" ht="15" customHeight="1" x14ac:dyDescent="0.25">
      <c r="E418" s="94" t="s">
        <v>217</v>
      </c>
      <c r="F418" s="88"/>
      <c r="G418" s="89"/>
      <c r="H418" s="88"/>
      <c r="I418" s="90"/>
      <c r="J418" s="88"/>
      <c r="K418" s="89"/>
      <c r="L418" s="88"/>
      <c r="M418" s="90"/>
      <c r="N418" s="88"/>
      <c r="O418" s="89"/>
      <c r="P418" s="91"/>
      <c r="Q418" s="92"/>
      <c r="R418" s="91"/>
      <c r="S418" s="93"/>
    </row>
    <row r="419" spans="3:19" ht="96.75" customHeight="1" x14ac:dyDescent="0.25">
      <c r="E419" s="319" t="s">
        <v>218</v>
      </c>
      <c r="F419" s="319"/>
      <c r="G419" s="319"/>
      <c r="H419" s="319"/>
      <c r="I419" s="319"/>
      <c r="J419" s="319"/>
      <c r="K419" s="319"/>
      <c r="L419" s="319"/>
      <c r="M419" s="319"/>
      <c r="N419" s="319"/>
      <c r="O419" s="319"/>
      <c r="P419" s="319"/>
      <c r="Q419" s="319"/>
      <c r="R419" s="319"/>
      <c r="S419" s="319"/>
    </row>
    <row r="420" spans="3:19" ht="62.25" customHeight="1" x14ac:dyDescent="0.25">
      <c r="E420" s="319" t="s">
        <v>219</v>
      </c>
      <c r="F420" s="319"/>
      <c r="G420" s="319"/>
      <c r="H420" s="319"/>
      <c r="I420" s="319"/>
      <c r="J420" s="319"/>
      <c r="K420" s="319"/>
      <c r="L420" s="319"/>
      <c r="M420" s="319"/>
      <c r="N420" s="319"/>
      <c r="O420" s="319"/>
      <c r="P420" s="319"/>
      <c r="Q420" s="319"/>
      <c r="R420" s="319"/>
      <c r="S420" s="319"/>
    </row>
    <row r="421" spans="3:19" ht="42" customHeight="1" x14ac:dyDescent="0.25">
      <c r="E421" s="319" t="s">
        <v>220</v>
      </c>
      <c r="F421" s="319"/>
      <c r="G421" s="319"/>
      <c r="H421" s="319"/>
      <c r="I421" s="319"/>
      <c r="J421" s="319"/>
      <c r="K421" s="319"/>
      <c r="L421" s="319"/>
      <c r="M421" s="319"/>
      <c r="N421" s="319"/>
      <c r="O421" s="319"/>
      <c r="P421" s="319"/>
      <c r="Q421" s="319"/>
      <c r="R421" s="319"/>
      <c r="S421" s="319"/>
    </row>
    <row r="422" spans="3:19" ht="53.25" customHeight="1" x14ac:dyDescent="0.25">
      <c r="E422" s="319" t="s">
        <v>221</v>
      </c>
      <c r="F422" s="319"/>
      <c r="G422" s="319"/>
      <c r="H422" s="319"/>
      <c r="I422" s="319"/>
      <c r="J422" s="319"/>
      <c r="K422" s="319"/>
      <c r="L422" s="319"/>
      <c r="M422" s="319"/>
      <c r="N422" s="319"/>
      <c r="O422" s="319"/>
      <c r="P422" s="319"/>
      <c r="Q422" s="319"/>
      <c r="R422" s="319"/>
      <c r="S422" s="319"/>
    </row>
    <row r="423" spans="3:19" ht="30" customHeight="1" x14ac:dyDescent="0.25">
      <c r="E423" s="319" t="s">
        <v>222</v>
      </c>
      <c r="F423" s="319"/>
      <c r="G423" s="319"/>
      <c r="H423" s="319"/>
      <c r="I423" s="319"/>
      <c r="J423" s="319"/>
      <c r="K423" s="319"/>
      <c r="L423" s="319"/>
      <c r="M423" s="319"/>
      <c r="N423" s="319"/>
      <c r="O423" s="319"/>
      <c r="P423" s="319"/>
      <c r="Q423" s="319"/>
      <c r="R423" s="319"/>
      <c r="S423" s="319"/>
    </row>
    <row r="424" spans="3:19" ht="28.5" customHeight="1" x14ac:dyDescent="0.25">
      <c r="E424" s="319" t="s">
        <v>223</v>
      </c>
      <c r="F424" s="319"/>
      <c r="G424" s="319"/>
      <c r="H424" s="319"/>
      <c r="I424" s="319"/>
      <c r="J424" s="319"/>
      <c r="K424" s="319"/>
      <c r="L424" s="319"/>
      <c r="M424" s="319"/>
      <c r="N424" s="319"/>
      <c r="O424" s="319"/>
      <c r="P424" s="319"/>
      <c r="Q424" s="319"/>
      <c r="R424" s="319"/>
      <c r="S424" s="319"/>
    </row>
    <row r="425" spans="3:19" ht="6" customHeight="1" x14ac:dyDescent="0.25">
      <c r="C425" s="60"/>
      <c r="E425" s="95"/>
      <c r="F425" s="95"/>
      <c r="G425" s="95"/>
      <c r="H425" s="95"/>
      <c r="I425" s="95"/>
      <c r="J425" s="95"/>
      <c r="K425" s="95"/>
      <c r="L425" s="95"/>
      <c r="M425" s="95"/>
      <c r="N425" s="95"/>
      <c r="O425" s="95"/>
      <c r="P425" s="95"/>
      <c r="Q425" s="95"/>
      <c r="R425" s="95"/>
      <c r="S425" s="95"/>
    </row>
    <row r="426" spans="3:19" ht="8.1" customHeight="1" x14ac:dyDescent="0.25">
      <c r="E426" s="96"/>
      <c r="F426" s="96"/>
      <c r="G426" s="96"/>
      <c r="H426" s="96"/>
      <c r="I426" s="96"/>
      <c r="J426" s="96"/>
      <c r="K426" s="96"/>
      <c r="L426" s="96"/>
      <c r="M426" s="96"/>
      <c r="N426" s="96"/>
      <c r="O426" s="96"/>
      <c r="P426" s="96"/>
      <c r="Q426" s="96"/>
      <c r="R426" s="96"/>
      <c r="S426" s="96"/>
    </row>
    <row r="427" spans="3:19" ht="13.5" customHeight="1" x14ac:dyDescent="0.25">
      <c r="E427" s="64" t="s">
        <v>194</v>
      </c>
      <c r="F427" s="64"/>
      <c r="G427" s="64"/>
      <c r="H427" s="67"/>
      <c r="I427" s="67"/>
      <c r="J427" s="67"/>
      <c r="K427" s="68"/>
      <c r="L427" s="69"/>
      <c r="M427" s="69"/>
      <c r="N427" s="69"/>
      <c r="O427" s="267" t="s">
        <v>0</v>
      </c>
      <c r="P427" s="267"/>
      <c r="Q427" s="267"/>
      <c r="R427" s="267"/>
      <c r="S427" s="267"/>
    </row>
    <row r="428" spans="3:19" ht="13.5" customHeight="1" x14ac:dyDescent="0.25">
      <c r="E428" s="6"/>
      <c r="O428" s="6"/>
      <c r="P428" s="6"/>
      <c r="Q428" s="6"/>
      <c r="R428" s="6"/>
      <c r="S428" s="6"/>
    </row>
    <row r="429" spans="3:19" ht="13.5" customHeight="1" x14ac:dyDescent="0.25">
      <c r="E429" s="6"/>
      <c r="O429" s="6"/>
      <c r="P429" s="6"/>
      <c r="Q429" s="6"/>
      <c r="R429" s="6"/>
      <c r="S429" s="6"/>
    </row>
    <row r="430" spans="3:19" ht="13.5" customHeight="1" x14ac:dyDescent="0.25">
      <c r="E430" s="264"/>
      <c r="F430" s="264"/>
      <c r="G430" s="264"/>
      <c r="H430" s="8"/>
      <c r="I430" s="9" t="s">
        <v>224</v>
      </c>
      <c r="N430" s="8"/>
      <c r="P430" s="8"/>
      <c r="R430" s="8"/>
    </row>
    <row r="431" spans="3:19" ht="8.1" customHeight="1" x14ac:dyDescent="0.25">
      <c r="E431" s="264"/>
      <c r="F431" s="264"/>
      <c r="G431" s="264"/>
      <c r="H431" s="8"/>
      <c r="I431" s="1"/>
      <c r="J431" s="1"/>
      <c r="K431" s="1"/>
      <c r="L431" s="1"/>
      <c r="M431" s="1"/>
      <c r="N431" s="8"/>
      <c r="O431" s="12"/>
      <c r="P431" s="8"/>
      <c r="Q431" s="12"/>
      <c r="R431" s="8"/>
      <c r="S431" s="13"/>
    </row>
    <row r="432" spans="3:19" ht="24.95" customHeight="1" x14ac:dyDescent="0.25">
      <c r="E432" s="264"/>
      <c r="F432" s="264"/>
      <c r="G432" s="264"/>
      <c r="H432" s="8"/>
      <c r="I432" s="300" t="s">
        <v>9</v>
      </c>
      <c r="J432" s="300"/>
      <c r="K432" s="300" t="s">
        <v>10</v>
      </c>
      <c r="L432" s="300"/>
      <c r="M432" s="14" t="s">
        <v>11</v>
      </c>
      <c r="N432" s="15"/>
      <c r="O432" s="301" t="s">
        <v>66</v>
      </c>
      <c r="P432" s="301"/>
      <c r="Q432" s="301"/>
      <c r="R432" s="15"/>
      <c r="S432" s="16" t="s">
        <v>13</v>
      </c>
    </row>
    <row r="433" spans="1:19" ht="8.1" customHeight="1" x14ac:dyDescent="0.25">
      <c r="E433" s="264"/>
      <c r="F433" s="264"/>
      <c r="G433" s="264"/>
      <c r="H433" s="8"/>
      <c r="I433" s="1"/>
      <c r="J433" s="1"/>
      <c r="K433" s="1"/>
      <c r="L433" s="1"/>
      <c r="M433" s="1"/>
      <c r="N433" s="8"/>
      <c r="O433" s="12"/>
      <c r="P433" s="8"/>
      <c r="Q433" s="12"/>
      <c r="R433" s="8"/>
      <c r="S433" s="13"/>
    </row>
    <row r="434" spans="1:19" ht="13.5" customHeight="1" x14ac:dyDescent="0.25">
      <c r="A434" s="1" t="s">
        <v>225</v>
      </c>
      <c r="E434" s="264"/>
      <c r="F434" s="264"/>
      <c r="G434" s="264"/>
      <c r="H434" s="8"/>
      <c r="I434" s="297" t="s">
        <v>226</v>
      </c>
      <c r="J434" s="297"/>
      <c r="K434" s="297" t="s">
        <v>16</v>
      </c>
      <c r="L434" s="297"/>
      <c r="M434" s="22">
        <f>VLOOKUP(A434,'[2]Tarif bases juil-24'!B:G,6,0)*(1+$V$3)</f>
        <v>20.829591916666669</v>
      </c>
      <c r="N434" s="23"/>
      <c r="O434" s="298">
        <v>2.5</v>
      </c>
      <c r="P434" s="256"/>
      <c r="Q434" s="24" t="s">
        <v>17</v>
      </c>
      <c r="R434" s="23"/>
      <c r="S434" s="25">
        <f>M434/O434/2</f>
        <v>4.1659183833333335</v>
      </c>
    </row>
    <row r="435" spans="1:19" ht="13.5" customHeight="1" x14ac:dyDescent="0.25">
      <c r="A435" s="1" t="s">
        <v>227</v>
      </c>
      <c r="E435" s="264"/>
      <c r="F435" s="264"/>
      <c r="G435" s="264"/>
      <c r="H435" s="8"/>
      <c r="I435" s="297" t="s">
        <v>228</v>
      </c>
      <c r="J435" s="297"/>
      <c r="K435" s="297" t="s">
        <v>21</v>
      </c>
      <c r="L435" s="297"/>
      <c r="M435" s="22">
        <f>VLOOKUP(A435,'[2]Tarif bases juil-24'!B:G,6,0)*(1+$V$3)</f>
        <v>86.458312500000005</v>
      </c>
      <c r="N435" s="23"/>
      <c r="O435" s="298">
        <v>12.5</v>
      </c>
      <c r="P435" s="256"/>
      <c r="Q435" s="24" t="s">
        <v>17</v>
      </c>
      <c r="R435" s="23"/>
      <c r="S435" s="25">
        <f t="shared" ref="S435:S436" si="13">M435/O435/2</f>
        <v>3.4583325</v>
      </c>
    </row>
    <row r="436" spans="1:19" ht="13.5" customHeight="1" x14ac:dyDescent="0.25">
      <c r="A436" s="1" t="s">
        <v>229</v>
      </c>
      <c r="E436" s="264"/>
      <c r="F436" s="264"/>
      <c r="G436" s="264"/>
      <c r="H436" s="8"/>
      <c r="I436" s="297" t="s">
        <v>230</v>
      </c>
      <c r="J436" s="297"/>
      <c r="K436" s="297" t="s">
        <v>25</v>
      </c>
      <c r="L436" s="297"/>
      <c r="M436" s="22">
        <f>VLOOKUP(A436,'[2]Tarif bases juil-24'!B:G,6,0)*(1+$V$3)</f>
        <v>278.25350000000003</v>
      </c>
      <c r="N436" s="23"/>
      <c r="O436" s="298">
        <v>50</v>
      </c>
      <c r="P436" s="256"/>
      <c r="Q436" s="24" t="s">
        <v>17</v>
      </c>
      <c r="R436" s="23"/>
      <c r="S436" s="25">
        <f t="shared" si="13"/>
        <v>2.7825350000000002</v>
      </c>
    </row>
    <row r="437" spans="1:19" ht="13.5" customHeight="1" x14ac:dyDescent="0.25">
      <c r="E437" s="264"/>
      <c r="F437" s="264"/>
      <c r="G437" s="264"/>
      <c r="H437" s="8"/>
      <c r="I437" s="1"/>
      <c r="J437" s="1"/>
      <c r="K437" s="1"/>
      <c r="L437" s="1"/>
      <c r="M437" s="36"/>
      <c r="N437" s="37"/>
      <c r="O437" s="38"/>
      <c r="P437" s="37"/>
      <c r="Q437" s="1"/>
      <c r="R437" s="37"/>
      <c r="S437" s="36"/>
    </row>
    <row r="438" spans="1:19" ht="13.5" customHeight="1" x14ac:dyDescent="0.25">
      <c r="E438" s="264"/>
      <c r="F438" s="264"/>
      <c r="G438" s="264"/>
      <c r="H438" s="8"/>
      <c r="I438" s="1"/>
      <c r="J438" s="1"/>
      <c r="K438" s="1"/>
      <c r="L438" s="1"/>
      <c r="M438" s="36"/>
      <c r="N438" s="37"/>
      <c r="O438" s="38"/>
      <c r="P438" s="37"/>
      <c r="Q438" s="1"/>
      <c r="R438" s="37"/>
      <c r="S438" s="36"/>
    </row>
    <row r="439" spans="1:19" ht="13.5" customHeight="1" x14ac:dyDescent="0.25">
      <c r="E439" s="1"/>
      <c r="F439" s="1"/>
      <c r="G439" s="1"/>
      <c r="H439" s="8"/>
      <c r="I439" s="1"/>
      <c r="J439" s="1"/>
      <c r="K439" s="308" t="s">
        <v>231</v>
      </c>
      <c r="L439" s="315"/>
      <c r="M439" s="315"/>
      <c r="N439" s="315"/>
      <c r="O439" s="315"/>
      <c r="P439" s="49"/>
      <c r="Q439" s="309" t="str">
        <f>ROUND(5.57*(1+$V$3),2)&amp;" € HT/m²"</f>
        <v>5,57 € HT/m²</v>
      </c>
      <c r="R439" s="309"/>
      <c r="S439" s="309"/>
    </row>
    <row r="440" spans="1:19" ht="13.5" customHeight="1" x14ac:dyDescent="0.25">
      <c r="E440" s="1"/>
      <c r="F440" s="1"/>
      <c r="G440" s="1"/>
      <c r="H440" s="8"/>
      <c r="I440" s="1"/>
      <c r="J440" s="1"/>
      <c r="K440" s="315"/>
      <c r="L440" s="315"/>
      <c r="M440" s="315"/>
      <c r="N440" s="315"/>
      <c r="O440" s="315"/>
      <c r="P440" s="50"/>
      <c r="Q440" s="309"/>
      <c r="R440" s="309"/>
      <c r="S440" s="309"/>
    </row>
    <row r="441" spans="1:19" ht="13.5" customHeight="1" x14ac:dyDescent="0.25">
      <c r="E441" s="46"/>
      <c r="F441" s="46"/>
      <c r="G441" s="46"/>
      <c r="I441" s="46"/>
      <c r="K441" s="315"/>
      <c r="L441" s="315"/>
      <c r="M441" s="315"/>
      <c r="N441" s="315"/>
      <c r="O441" s="315"/>
      <c r="Q441" s="309"/>
      <c r="R441" s="309"/>
      <c r="S441" s="309"/>
    </row>
    <row r="442" spans="1:19" ht="13.5" customHeight="1" x14ac:dyDescent="0.25">
      <c r="E442" s="8"/>
      <c r="F442" s="8"/>
      <c r="G442" s="8"/>
      <c r="H442" s="8"/>
      <c r="I442" s="1"/>
      <c r="J442" s="1"/>
      <c r="K442" s="1"/>
      <c r="L442" s="1"/>
      <c r="M442" s="39"/>
      <c r="P442" s="49"/>
      <c r="Q442" s="46"/>
      <c r="S442" s="39"/>
    </row>
    <row r="443" spans="1:19" ht="13.5" customHeight="1" x14ac:dyDescent="0.25">
      <c r="E443" s="264"/>
      <c r="F443" s="264"/>
      <c r="G443" s="264"/>
      <c r="H443" s="8"/>
      <c r="I443" s="9" t="s">
        <v>232</v>
      </c>
      <c r="N443" s="8"/>
      <c r="P443" s="8"/>
      <c r="R443" s="8"/>
    </row>
    <row r="444" spans="1:19" ht="8.1" customHeight="1" x14ac:dyDescent="0.25">
      <c r="E444" s="264"/>
      <c r="F444" s="264"/>
      <c r="G444" s="264"/>
      <c r="H444" s="8"/>
      <c r="I444" s="1"/>
      <c r="J444" s="1"/>
      <c r="K444" s="1"/>
      <c r="L444" s="1"/>
      <c r="M444" s="1"/>
      <c r="N444" s="8"/>
      <c r="O444" s="12"/>
      <c r="P444" s="8"/>
      <c r="Q444" s="12"/>
      <c r="R444" s="8"/>
      <c r="S444" s="13"/>
    </row>
    <row r="445" spans="1:19" ht="24.95" customHeight="1" x14ac:dyDescent="0.25">
      <c r="E445" s="264"/>
      <c r="F445" s="264"/>
      <c r="G445" s="264"/>
      <c r="H445" s="8"/>
      <c r="I445" s="300" t="s">
        <v>9</v>
      </c>
      <c r="J445" s="300"/>
      <c r="K445" s="300" t="s">
        <v>10</v>
      </c>
      <c r="L445" s="300"/>
      <c r="M445" s="14" t="s">
        <v>11</v>
      </c>
      <c r="N445" s="15"/>
      <c r="O445" s="301" t="s">
        <v>66</v>
      </c>
      <c r="P445" s="301"/>
      <c r="Q445" s="301"/>
      <c r="R445" s="15"/>
      <c r="S445" s="16" t="s">
        <v>13</v>
      </c>
    </row>
    <row r="446" spans="1:19" ht="8.1" customHeight="1" x14ac:dyDescent="0.25">
      <c r="E446" s="264"/>
      <c r="F446" s="264"/>
      <c r="G446" s="264"/>
      <c r="H446" s="8"/>
      <c r="I446" s="1"/>
      <c r="J446" s="1"/>
      <c r="K446" s="1"/>
      <c r="L446" s="1"/>
      <c r="M446" s="1"/>
      <c r="N446" s="8"/>
      <c r="O446" s="12"/>
      <c r="P446" s="8"/>
      <c r="Q446" s="12"/>
      <c r="R446" s="8"/>
      <c r="S446" s="13"/>
    </row>
    <row r="447" spans="1:19" ht="13.5" customHeight="1" x14ac:dyDescent="0.25">
      <c r="A447" s="1" t="s">
        <v>233</v>
      </c>
      <c r="E447" s="264"/>
      <c r="F447" s="264"/>
      <c r="G447" s="264"/>
      <c r="H447" s="8"/>
      <c r="I447" s="297" t="s">
        <v>226</v>
      </c>
      <c r="J447" s="297"/>
      <c r="K447" s="297" t="s">
        <v>16</v>
      </c>
      <c r="L447" s="297"/>
      <c r="M447" s="22">
        <f>VLOOKUP(A447,'[2]Tarif bases juil-24'!B:G,6,0)*(1+$V$3)</f>
        <v>22.420199999999998</v>
      </c>
      <c r="N447" s="23"/>
      <c r="O447" s="298">
        <v>2.5</v>
      </c>
      <c r="P447" s="256"/>
      <c r="Q447" s="24" t="s">
        <v>17</v>
      </c>
      <c r="R447" s="23"/>
      <c r="S447" s="25">
        <f>M447/O447/2</f>
        <v>4.4840399999999994</v>
      </c>
    </row>
    <row r="448" spans="1:19" ht="13.5" customHeight="1" x14ac:dyDescent="0.25">
      <c r="A448" s="1" t="s">
        <v>234</v>
      </c>
      <c r="E448" s="264"/>
      <c r="F448" s="264"/>
      <c r="G448" s="264"/>
      <c r="H448" s="8"/>
      <c r="I448" s="297" t="s">
        <v>228</v>
      </c>
      <c r="J448" s="297"/>
      <c r="K448" s="297" t="s">
        <v>21</v>
      </c>
      <c r="L448" s="297"/>
      <c r="M448" s="22">
        <f>VLOOKUP(A448,'[2]Tarif bases juil-24'!B:G,6,0)*(1+$V$3)</f>
        <v>93.585583333333332</v>
      </c>
      <c r="N448" s="23"/>
      <c r="O448" s="298">
        <v>12.5</v>
      </c>
      <c r="P448" s="256"/>
      <c r="Q448" s="24" t="s">
        <v>17</v>
      </c>
      <c r="R448" s="23"/>
      <c r="S448" s="25">
        <f t="shared" ref="S448:S449" si="14">M448/O448/2</f>
        <v>3.7434233333333333</v>
      </c>
    </row>
    <row r="449" spans="1:19" ht="13.5" customHeight="1" x14ac:dyDescent="0.25">
      <c r="A449" s="1" t="s">
        <v>235</v>
      </c>
      <c r="E449" s="264"/>
      <c r="F449" s="264"/>
      <c r="G449" s="264"/>
      <c r="H449" s="8"/>
      <c r="I449" s="297" t="s">
        <v>230</v>
      </c>
      <c r="J449" s="297"/>
      <c r="K449" s="297" t="s">
        <v>25</v>
      </c>
      <c r="L449" s="297"/>
      <c r="M449" s="22">
        <f>VLOOKUP(A449,'[2]Tarif bases juil-24'!B:G,6,0)*(1+$V$3)</f>
        <v>296.74666666666673</v>
      </c>
      <c r="N449" s="23"/>
      <c r="O449" s="298">
        <v>50</v>
      </c>
      <c r="P449" s="256"/>
      <c r="Q449" s="24" t="s">
        <v>17</v>
      </c>
      <c r="R449" s="23"/>
      <c r="S449" s="25">
        <f t="shared" si="14"/>
        <v>2.9674666666666671</v>
      </c>
    </row>
    <row r="450" spans="1:19" ht="13.5" customHeight="1" x14ac:dyDescent="0.25">
      <c r="E450" s="264"/>
      <c r="F450" s="264"/>
      <c r="G450" s="264"/>
      <c r="H450" s="8"/>
      <c r="I450" s="1"/>
      <c r="J450" s="1"/>
      <c r="K450" s="1"/>
      <c r="L450" s="1"/>
      <c r="M450" s="36"/>
      <c r="N450" s="37"/>
      <c r="O450" s="38"/>
      <c r="P450" s="37"/>
      <c r="Q450" s="1"/>
      <c r="R450" s="37"/>
      <c r="S450" s="36"/>
    </row>
    <row r="451" spans="1:19" ht="13.5" customHeight="1" x14ac:dyDescent="0.25">
      <c r="E451" s="264"/>
      <c r="F451" s="264"/>
      <c r="G451" s="264"/>
      <c r="H451" s="8"/>
      <c r="I451" s="1"/>
      <c r="J451" s="1"/>
      <c r="K451" s="1"/>
      <c r="L451" s="1"/>
      <c r="M451" s="36"/>
      <c r="N451" s="37"/>
      <c r="O451" s="38"/>
      <c r="P451" s="37"/>
      <c r="Q451" s="1"/>
      <c r="R451" s="37"/>
      <c r="S451" s="36"/>
    </row>
    <row r="452" spans="1:19" ht="13.5" customHeight="1" x14ac:dyDescent="0.25">
      <c r="E452" s="48"/>
      <c r="F452" s="48"/>
      <c r="G452" s="48"/>
      <c r="I452" s="46"/>
      <c r="K452" s="308" t="s">
        <v>236</v>
      </c>
      <c r="L452" s="315"/>
      <c r="M452" s="315"/>
      <c r="N452" s="315"/>
      <c r="O452" s="315"/>
      <c r="P452" s="49"/>
      <c r="Q452" s="309" t="str">
        <f>ROUND(5.93*(1+$V$3),2)&amp;" € HT/m²"</f>
        <v>5,93 € HT/m²</v>
      </c>
      <c r="R452" s="309"/>
      <c r="S452" s="309"/>
    </row>
    <row r="453" spans="1:19" ht="13.5" customHeight="1" x14ac:dyDescent="0.25">
      <c r="E453" s="48"/>
      <c r="F453" s="48"/>
      <c r="G453" s="48"/>
      <c r="I453" s="46"/>
      <c r="K453" s="315"/>
      <c r="L453" s="315"/>
      <c r="M453" s="315"/>
      <c r="N453" s="315"/>
      <c r="O453" s="315"/>
      <c r="P453" s="50"/>
      <c r="Q453" s="309"/>
      <c r="R453" s="309"/>
      <c r="S453" s="309"/>
    </row>
    <row r="454" spans="1:19" ht="13.5" customHeight="1" x14ac:dyDescent="0.25">
      <c r="E454" s="48"/>
      <c r="F454" s="48"/>
      <c r="G454" s="48"/>
      <c r="I454" s="46"/>
      <c r="K454" s="315"/>
      <c r="L454" s="315"/>
      <c r="M454" s="315"/>
      <c r="N454" s="315"/>
      <c r="O454" s="315"/>
      <c r="Q454" s="309"/>
      <c r="R454" s="309"/>
      <c r="S454" s="309"/>
    </row>
    <row r="455" spans="1:19" ht="8.1" customHeight="1" x14ac:dyDescent="0.25">
      <c r="E455" s="46"/>
      <c r="G455" s="39"/>
      <c r="I455" s="46"/>
      <c r="K455" s="39"/>
      <c r="M455" s="46"/>
      <c r="N455" s="46"/>
      <c r="O455" s="46"/>
      <c r="P455" s="49"/>
      <c r="Q455" s="46"/>
      <c r="S455" s="39"/>
    </row>
    <row r="456" spans="1:19" ht="13.5" customHeight="1" x14ac:dyDescent="0.25">
      <c r="E456" s="9" t="s">
        <v>37</v>
      </c>
      <c r="M456" s="46"/>
      <c r="N456" s="318"/>
      <c r="O456" s="318"/>
      <c r="P456" s="318"/>
      <c r="Q456" s="318"/>
      <c r="R456" s="318"/>
      <c r="S456" s="318"/>
    </row>
    <row r="457" spans="1:19" ht="8.1" customHeight="1" x14ac:dyDescent="0.25">
      <c r="M457" s="46"/>
      <c r="O457" s="39"/>
      <c r="Q457" s="46"/>
      <c r="S457" s="39"/>
    </row>
    <row r="458" spans="1:19" ht="13.5" customHeight="1" x14ac:dyDescent="0.25">
      <c r="E458" s="299"/>
      <c r="F458" s="299"/>
      <c r="G458" s="264"/>
      <c r="I458" s="299"/>
      <c r="J458" s="299"/>
      <c r="K458" s="264"/>
      <c r="M458" s="305" t="s">
        <v>237</v>
      </c>
      <c r="N458" s="305"/>
      <c r="O458" s="305"/>
      <c r="Q458" s="46"/>
      <c r="S458" s="39"/>
    </row>
    <row r="459" spans="1:19" ht="13.5" customHeight="1" x14ac:dyDescent="0.25">
      <c r="E459" s="264"/>
      <c r="F459" s="264"/>
      <c r="G459" s="264"/>
      <c r="I459" s="264"/>
      <c r="J459" s="264"/>
      <c r="K459" s="264"/>
      <c r="M459" s="305"/>
      <c r="N459" s="305"/>
      <c r="O459" s="305"/>
      <c r="Q459" s="46"/>
      <c r="S459" s="39"/>
    </row>
    <row r="460" spans="1:19" ht="13.5" customHeight="1" x14ac:dyDescent="0.25">
      <c r="E460" s="264"/>
      <c r="F460" s="264"/>
      <c r="G460" s="264"/>
      <c r="I460" s="264"/>
      <c r="J460" s="264"/>
      <c r="K460" s="264"/>
      <c r="M460" s="305"/>
      <c r="N460" s="305"/>
      <c r="O460" s="305"/>
      <c r="Q460" s="46"/>
      <c r="S460" s="39"/>
    </row>
    <row r="461" spans="1:19" ht="13.5" customHeight="1" x14ac:dyDescent="0.25">
      <c r="E461" s="264"/>
      <c r="F461" s="264"/>
      <c r="G461" s="264"/>
      <c r="I461" s="264"/>
      <c r="J461" s="264"/>
      <c r="K461" s="264"/>
      <c r="M461" s="305"/>
      <c r="N461" s="305"/>
      <c r="O461" s="305"/>
      <c r="Q461" s="46"/>
      <c r="S461" s="39"/>
    </row>
    <row r="462" spans="1:19" ht="13.5" customHeight="1" x14ac:dyDescent="0.25">
      <c r="E462" s="264"/>
      <c r="F462" s="264"/>
      <c r="G462" s="264"/>
      <c r="I462" s="264"/>
      <c r="J462" s="264"/>
      <c r="K462" s="264"/>
      <c r="M462" s="305"/>
      <c r="N462" s="305"/>
      <c r="O462" s="305"/>
      <c r="Q462" s="46"/>
      <c r="S462" s="39"/>
    </row>
    <row r="463" spans="1:19" ht="8.1" customHeight="1" x14ac:dyDescent="0.25">
      <c r="E463" s="97"/>
      <c r="F463" s="98"/>
      <c r="G463" s="99"/>
      <c r="H463" s="98"/>
      <c r="I463" s="97"/>
      <c r="J463" s="98"/>
      <c r="K463" s="99"/>
      <c r="M463" s="46"/>
      <c r="O463" s="39"/>
      <c r="Q463" s="46"/>
      <c r="S463" s="39"/>
    </row>
    <row r="464" spans="1:19" ht="13.5" customHeight="1" x14ac:dyDescent="0.25">
      <c r="E464" s="270" t="s">
        <v>238</v>
      </c>
      <c r="F464" s="270"/>
      <c r="G464" s="270"/>
      <c r="H464" s="30"/>
      <c r="I464" s="270" t="s">
        <v>239</v>
      </c>
      <c r="J464" s="270"/>
      <c r="K464" s="270"/>
      <c r="M464" s="46"/>
      <c r="O464" s="39"/>
      <c r="Q464" s="46"/>
      <c r="S464" s="39"/>
    </row>
    <row r="465" spans="1:19" ht="13.5" customHeight="1" x14ac:dyDescent="0.25">
      <c r="A465" s="1">
        <v>4016025</v>
      </c>
      <c r="B465" s="1">
        <v>4017006</v>
      </c>
      <c r="E465" s="100" t="s">
        <v>63</v>
      </c>
      <c r="F465" s="101"/>
      <c r="G465" s="102">
        <f>VLOOKUP(A465,'[2]Tarifs brosserie'!B:H,6,0)*(1+$V$8)</f>
        <v>5.5833333333333339</v>
      </c>
      <c r="H465" s="101"/>
      <c r="I465" s="100" t="s">
        <v>240</v>
      </c>
      <c r="J465" s="101"/>
      <c r="K465" s="102">
        <f>VLOOKUP(B465,'[2]Tarifs brosserie'!B:H,6,0)*(1+$V$8)</f>
        <v>10.166666666666666</v>
      </c>
      <c r="M465" s="46"/>
      <c r="O465" s="39"/>
      <c r="Q465" s="46"/>
      <c r="S465" s="39"/>
    </row>
    <row r="466" spans="1:19" ht="8.1" customHeight="1" x14ac:dyDescent="0.25">
      <c r="E466" s="46"/>
      <c r="G466" s="39"/>
      <c r="I466" s="46"/>
      <c r="K466" s="39"/>
      <c r="M466" s="46"/>
      <c r="O466" s="39"/>
      <c r="Q466" s="46"/>
      <c r="S466" s="39"/>
    </row>
    <row r="467" spans="1:19" ht="231" customHeight="1" x14ac:dyDescent="0.25">
      <c r="E467" s="317" t="s">
        <v>241</v>
      </c>
      <c r="F467" s="317"/>
      <c r="G467" s="317"/>
      <c r="H467" s="317"/>
      <c r="I467" s="317"/>
      <c r="J467" s="317"/>
      <c r="K467" s="317"/>
      <c r="L467" s="317"/>
      <c r="M467" s="317"/>
      <c r="N467" s="317"/>
      <c r="O467" s="317"/>
      <c r="P467" s="317"/>
      <c r="Q467" s="317"/>
      <c r="R467" s="317"/>
      <c r="S467" s="317"/>
    </row>
    <row r="468" spans="1:19" ht="8.1" customHeight="1" x14ac:dyDescent="0.25">
      <c r="E468" s="103"/>
      <c r="F468" s="103"/>
      <c r="G468" s="103"/>
      <c r="H468" s="103"/>
      <c r="I468" s="103"/>
      <c r="J468" s="103"/>
      <c r="K468" s="103"/>
      <c r="L468" s="103"/>
      <c r="M468" s="103"/>
      <c r="N468" s="103"/>
      <c r="O468" s="103"/>
      <c r="P468" s="103"/>
      <c r="Q468" s="103"/>
      <c r="R468" s="103"/>
      <c r="S468" s="103"/>
    </row>
    <row r="469" spans="1:19" ht="13.5" customHeight="1" x14ac:dyDescent="0.25">
      <c r="E469" s="64"/>
      <c r="F469" s="64"/>
      <c r="G469" s="64"/>
      <c r="H469" s="67"/>
      <c r="I469" s="67"/>
      <c r="J469" s="67"/>
      <c r="K469" s="68"/>
      <c r="L469" s="69"/>
      <c r="M469" s="69"/>
      <c r="N469" s="69"/>
      <c r="O469" s="267" t="s">
        <v>0</v>
      </c>
      <c r="P469" s="267"/>
      <c r="Q469" s="267"/>
      <c r="R469" s="267"/>
      <c r="S469" s="267"/>
    </row>
    <row r="470" spans="1:19" ht="8.1" customHeight="1" x14ac:dyDescent="0.25">
      <c r="E470" s="6"/>
      <c r="O470" s="6"/>
      <c r="P470" s="6"/>
      <c r="Q470" s="6"/>
      <c r="R470" s="6"/>
      <c r="S470" s="6"/>
    </row>
    <row r="471" spans="1:19" ht="24.95" customHeight="1" x14ac:dyDescent="0.25">
      <c r="E471" s="269" t="s">
        <v>242</v>
      </c>
      <c r="F471" s="269"/>
      <c r="G471" s="269"/>
      <c r="H471" s="269"/>
      <c r="I471" s="269"/>
      <c r="J471" s="269"/>
      <c r="K471" s="269"/>
      <c r="L471" s="269"/>
      <c r="M471" s="269"/>
      <c r="N471" s="269"/>
      <c r="O471" s="269"/>
      <c r="P471" s="269"/>
      <c r="Q471" s="269"/>
      <c r="R471" s="269"/>
      <c r="S471" s="269"/>
    </row>
    <row r="472" spans="1:19" ht="8.1" customHeight="1" x14ac:dyDescent="0.25"/>
    <row r="473" spans="1:19" ht="13.5" customHeight="1" x14ac:dyDescent="0.25">
      <c r="E473" s="78"/>
      <c r="F473" s="78"/>
      <c r="G473" s="78"/>
      <c r="H473" s="78"/>
      <c r="I473" s="78"/>
      <c r="J473" s="78"/>
      <c r="K473" s="78"/>
      <c r="L473" s="78"/>
      <c r="M473" s="78"/>
      <c r="N473" s="78"/>
      <c r="O473" s="78"/>
      <c r="P473" s="78"/>
      <c r="Q473" s="78"/>
      <c r="R473" s="78"/>
      <c r="S473" s="78"/>
    </row>
    <row r="474" spans="1:19" ht="13.5" customHeight="1" x14ac:dyDescent="0.25">
      <c r="E474" s="78"/>
      <c r="F474" s="78"/>
      <c r="G474" s="78"/>
      <c r="H474" s="78"/>
      <c r="I474" s="78"/>
      <c r="J474" s="78"/>
      <c r="K474" s="78"/>
      <c r="L474" s="78"/>
      <c r="M474" s="78"/>
      <c r="N474" s="78"/>
      <c r="O474" s="78"/>
      <c r="P474" s="78"/>
      <c r="Q474" s="78"/>
      <c r="R474" s="78"/>
      <c r="S474" s="78"/>
    </row>
    <row r="475" spans="1:19" ht="13.5" customHeight="1" x14ac:dyDescent="0.25">
      <c r="E475" s="78"/>
      <c r="F475" s="78"/>
      <c r="G475" s="78"/>
      <c r="H475" s="78"/>
      <c r="I475" s="78"/>
      <c r="J475" s="78"/>
      <c r="K475" s="78"/>
      <c r="L475" s="78"/>
      <c r="M475" s="78"/>
      <c r="N475" s="78"/>
      <c r="O475" s="78"/>
      <c r="P475" s="78"/>
      <c r="Q475" s="78"/>
      <c r="R475" s="78"/>
      <c r="S475" s="78"/>
    </row>
    <row r="476" spans="1:19" ht="13.5" customHeight="1" x14ac:dyDescent="0.25">
      <c r="E476" s="78"/>
      <c r="F476" s="78"/>
      <c r="G476" s="78"/>
      <c r="H476" s="78"/>
      <c r="I476" s="78"/>
      <c r="J476" s="78"/>
      <c r="K476" s="78"/>
      <c r="L476" s="78"/>
      <c r="M476" s="78"/>
      <c r="N476" s="78"/>
      <c r="O476" s="78"/>
      <c r="P476" s="78"/>
      <c r="Q476" s="78"/>
      <c r="R476" s="78"/>
      <c r="S476" s="78"/>
    </row>
    <row r="477" spans="1:19" ht="13.5" customHeight="1" x14ac:dyDescent="0.25">
      <c r="E477" s="79"/>
      <c r="F477" s="79"/>
      <c r="G477" s="79"/>
      <c r="H477" s="79"/>
    </row>
    <row r="478" spans="1:19" ht="13.5" customHeight="1" x14ac:dyDescent="0.25">
      <c r="E478" s="79"/>
      <c r="F478" s="79"/>
      <c r="G478" s="79"/>
      <c r="H478" s="79"/>
    </row>
    <row r="479" spans="1:19" ht="12.75" customHeight="1" x14ac:dyDescent="0.25"/>
    <row r="480" spans="1:19" ht="8.1" customHeight="1" x14ac:dyDescent="0.25"/>
    <row r="481" spans="1:19" ht="13.5" customHeight="1" x14ac:dyDescent="0.25">
      <c r="E481" s="307" t="s">
        <v>243</v>
      </c>
      <c r="F481" s="307"/>
      <c r="G481" s="307"/>
      <c r="H481" s="307"/>
      <c r="I481" s="307"/>
      <c r="J481" s="307"/>
      <c r="K481" s="307"/>
      <c r="M481" s="308" t="s">
        <v>244</v>
      </c>
      <c r="N481" s="315"/>
      <c r="O481" s="315"/>
      <c r="P481" s="49"/>
      <c r="Q481" s="309" t="str">
        <f>ROUND(4.91*(1+$V$3),2)&amp;" € HT/m²"</f>
        <v>4,91 € HT/m²</v>
      </c>
      <c r="R481" s="309"/>
      <c r="S481" s="309"/>
    </row>
    <row r="482" spans="1:19" ht="13.5" customHeight="1" x14ac:dyDescent="0.25">
      <c r="E482" s="307"/>
      <c r="F482" s="307"/>
      <c r="G482" s="307"/>
      <c r="H482" s="307"/>
      <c r="I482" s="307"/>
      <c r="J482" s="307"/>
      <c r="K482" s="307"/>
      <c r="M482" s="315"/>
      <c r="N482" s="315"/>
      <c r="O482" s="315"/>
      <c r="P482" s="50"/>
      <c r="Q482" s="309"/>
      <c r="R482" s="309"/>
      <c r="S482" s="309"/>
    </row>
    <row r="483" spans="1:19" ht="13.5" customHeight="1" x14ac:dyDescent="0.25">
      <c r="E483" s="307"/>
      <c r="F483" s="307"/>
      <c r="G483" s="307"/>
      <c r="H483" s="307"/>
      <c r="I483" s="307"/>
      <c r="J483" s="307"/>
      <c r="K483" s="307"/>
      <c r="M483" s="315"/>
      <c r="N483" s="315"/>
      <c r="O483" s="315"/>
      <c r="Q483" s="309"/>
      <c r="R483" s="309"/>
      <c r="S483" s="309"/>
    </row>
    <row r="484" spans="1:19" ht="8.1" customHeight="1" x14ac:dyDescent="0.25">
      <c r="E484" s="44"/>
      <c r="F484" s="44"/>
      <c r="G484" s="44"/>
    </row>
    <row r="485" spans="1:19" ht="13.5" customHeight="1" x14ac:dyDescent="0.25">
      <c r="H485" s="104"/>
      <c r="I485" s="105" t="s">
        <v>245</v>
      </c>
      <c r="J485" s="106" t="s">
        <v>246</v>
      </c>
      <c r="K485" s="106"/>
      <c r="L485" s="104"/>
      <c r="M485" s="104"/>
      <c r="N485" s="104"/>
      <c r="O485" s="104"/>
      <c r="P485" s="104"/>
      <c r="Q485" s="104"/>
      <c r="R485" s="104"/>
      <c r="S485" s="104"/>
    </row>
    <row r="486" spans="1:19" ht="8.1" customHeight="1" x14ac:dyDescent="0.25">
      <c r="E486" s="107"/>
      <c r="F486" s="107"/>
      <c r="G486" s="107"/>
      <c r="H486" s="107"/>
      <c r="I486" s="107"/>
      <c r="J486" s="107"/>
      <c r="K486" s="107"/>
      <c r="L486" s="107"/>
      <c r="M486" s="107"/>
      <c r="N486" s="107"/>
      <c r="O486" s="107"/>
      <c r="P486" s="107"/>
      <c r="Q486" s="107"/>
      <c r="R486" s="107"/>
      <c r="S486" s="107"/>
    </row>
    <row r="487" spans="1:19" ht="13.5" customHeight="1" x14ac:dyDescent="0.25">
      <c r="E487" s="264"/>
      <c r="F487" s="264"/>
      <c r="G487" s="264"/>
      <c r="H487" s="8"/>
      <c r="I487" s="108" t="s">
        <v>247</v>
      </c>
      <c r="K487" s="9" t="s">
        <v>248</v>
      </c>
      <c r="N487" s="8"/>
      <c r="P487" s="8"/>
      <c r="R487" s="8"/>
    </row>
    <row r="488" spans="1:19" ht="8.1" customHeight="1" x14ac:dyDescent="0.25">
      <c r="E488" s="264"/>
      <c r="F488" s="264"/>
      <c r="G488" s="264"/>
      <c r="H488" s="8"/>
      <c r="I488" s="1"/>
      <c r="J488" s="1"/>
      <c r="K488" s="1"/>
      <c r="L488" s="1"/>
      <c r="M488" s="1"/>
      <c r="N488" s="8"/>
      <c r="O488" s="12"/>
      <c r="P488" s="8"/>
      <c r="Q488" s="12"/>
      <c r="R488" s="8"/>
      <c r="S488" s="13"/>
    </row>
    <row r="489" spans="1:19" ht="24.95" customHeight="1" x14ac:dyDescent="0.25">
      <c r="E489" s="264"/>
      <c r="F489" s="264"/>
      <c r="G489" s="264"/>
      <c r="H489" s="8"/>
      <c r="I489" s="300" t="s">
        <v>9</v>
      </c>
      <c r="J489" s="300"/>
      <c r="K489" s="300" t="s">
        <v>10</v>
      </c>
      <c r="L489" s="300"/>
      <c r="M489" s="14" t="s">
        <v>11</v>
      </c>
      <c r="N489" s="15"/>
      <c r="O489" s="301" t="s">
        <v>12</v>
      </c>
      <c r="P489" s="301"/>
      <c r="Q489" s="301"/>
      <c r="R489" s="15"/>
      <c r="S489" s="16" t="s">
        <v>13</v>
      </c>
    </row>
    <row r="490" spans="1:19" ht="8.1" customHeight="1" x14ac:dyDescent="0.25">
      <c r="E490" s="264"/>
      <c r="F490" s="264"/>
      <c r="G490" s="264"/>
      <c r="H490" s="8"/>
      <c r="I490" s="1"/>
      <c r="J490" s="1"/>
      <c r="K490" s="1"/>
      <c r="L490" s="1"/>
      <c r="M490" s="1"/>
      <c r="N490" s="8"/>
      <c r="O490" s="12"/>
      <c r="P490" s="8"/>
      <c r="Q490" s="12"/>
      <c r="R490" s="8"/>
      <c r="S490" s="13"/>
    </row>
    <row r="491" spans="1:19" ht="13.5" customHeight="1" x14ac:dyDescent="0.25">
      <c r="A491" s="1" t="s">
        <v>249</v>
      </c>
      <c r="E491" s="264"/>
      <c r="F491" s="264"/>
      <c r="G491" s="264"/>
      <c r="H491" s="8"/>
      <c r="I491" s="297" t="s">
        <v>249</v>
      </c>
      <c r="J491" s="297"/>
      <c r="K491" s="297" t="s">
        <v>16</v>
      </c>
      <c r="L491" s="297"/>
      <c r="M491" s="22">
        <f>VLOOKUP(A491,'[2]Tarif bases juil-24'!B:G,6,0)*(1+$V$3)</f>
        <v>22.330000000000002</v>
      </c>
      <c r="N491" s="23"/>
      <c r="O491" s="298">
        <v>5.5</v>
      </c>
      <c r="P491" s="256"/>
      <c r="Q491" s="24" t="s">
        <v>17</v>
      </c>
      <c r="R491" s="23"/>
      <c r="S491" s="25">
        <f>M491/O491</f>
        <v>4.0600000000000005</v>
      </c>
    </row>
    <row r="492" spans="1:19" ht="13.5" customHeight="1" x14ac:dyDescent="0.25">
      <c r="A492" s="1" t="s">
        <v>250</v>
      </c>
      <c r="E492" s="264"/>
      <c r="F492" s="264"/>
      <c r="G492" s="264"/>
      <c r="H492" s="8"/>
      <c r="I492" s="297" t="s">
        <v>250</v>
      </c>
      <c r="J492" s="297"/>
      <c r="K492" s="297" t="s">
        <v>19</v>
      </c>
      <c r="L492" s="297"/>
      <c r="M492" s="22">
        <f>VLOOKUP(A492,'[2]Tarif bases juil-24'!B:G,6,0)*(1+$V$3)</f>
        <v>37.496025000000003</v>
      </c>
      <c r="N492" s="23"/>
      <c r="O492" s="298">
        <v>11</v>
      </c>
      <c r="P492" s="256"/>
      <c r="Q492" s="24" t="s">
        <v>17</v>
      </c>
      <c r="R492" s="23"/>
      <c r="S492" s="25">
        <f>M492/O492</f>
        <v>3.4087295454545457</v>
      </c>
    </row>
    <row r="493" spans="1:19" ht="13.5" customHeight="1" x14ac:dyDescent="0.25">
      <c r="A493" s="1" t="s">
        <v>251</v>
      </c>
      <c r="E493" s="264"/>
      <c r="F493" s="264"/>
      <c r="G493" s="264"/>
      <c r="H493" s="8"/>
      <c r="I493" s="297" t="s">
        <v>251</v>
      </c>
      <c r="J493" s="297"/>
      <c r="K493" s="297" t="s">
        <v>21</v>
      </c>
      <c r="L493" s="297"/>
      <c r="M493" s="22">
        <f>VLOOKUP(A493,'[2]Tarif bases juil-24'!B:G,6,0)*(1+$V$3)</f>
        <v>79.751594000000011</v>
      </c>
      <c r="N493" s="23"/>
      <c r="O493" s="298">
        <v>27.5</v>
      </c>
      <c r="P493" s="256"/>
      <c r="Q493" s="24" t="s">
        <v>17</v>
      </c>
      <c r="R493" s="23"/>
      <c r="S493" s="25">
        <f>M493/O493</f>
        <v>2.9000579636363639</v>
      </c>
    </row>
    <row r="494" spans="1:19" ht="13.5" customHeight="1" x14ac:dyDescent="0.25">
      <c r="A494" s="1" t="s">
        <v>252</v>
      </c>
      <c r="E494" s="264"/>
      <c r="F494" s="264"/>
      <c r="G494" s="264"/>
      <c r="H494" s="8"/>
      <c r="I494" s="297" t="s">
        <v>252</v>
      </c>
      <c r="J494" s="297"/>
      <c r="K494" s="297" t="s">
        <v>23</v>
      </c>
      <c r="L494" s="297"/>
      <c r="M494" s="22">
        <f>VLOOKUP(A494,'[2]Tarif bases juil-24'!B:G,6,0)*(1+$V$3)</f>
        <v>145.37872916666666</v>
      </c>
      <c r="N494" s="23"/>
      <c r="O494" s="298">
        <v>55</v>
      </c>
      <c r="P494" s="256"/>
      <c r="Q494" s="24" t="s">
        <v>17</v>
      </c>
      <c r="R494" s="23"/>
      <c r="S494" s="25">
        <f>M494/O494</f>
        <v>2.6432496212121213</v>
      </c>
    </row>
    <row r="495" spans="1:19" ht="13.5" customHeight="1" x14ac:dyDescent="0.25">
      <c r="A495" s="1" t="s">
        <v>253</v>
      </c>
      <c r="E495" s="264"/>
      <c r="F495" s="264"/>
      <c r="G495" s="264"/>
      <c r="H495" s="8"/>
      <c r="I495" s="297" t="s">
        <v>253</v>
      </c>
      <c r="J495" s="297"/>
      <c r="K495" s="297" t="s">
        <v>25</v>
      </c>
      <c r="L495" s="297"/>
      <c r="M495" s="22">
        <f>VLOOKUP(A495,'[2]Tarif bases juil-24'!B:G,6,0)*(1+$V$3)</f>
        <v>266.41866691666672</v>
      </c>
      <c r="N495" s="23"/>
      <c r="O495" s="298">
        <v>110</v>
      </c>
      <c r="P495" s="256"/>
      <c r="Q495" s="24" t="s">
        <v>17</v>
      </c>
      <c r="R495" s="23"/>
      <c r="S495" s="25">
        <f>M495/O495</f>
        <v>2.4219878810606064</v>
      </c>
    </row>
    <row r="496" spans="1:19" ht="8.1" customHeight="1" x14ac:dyDescent="0.25"/>
    <row r="497" spans="1:19" ht="13.5" customHeight="1" x14ac:dyDescent="0.25">
      <c r="E497" s="9" t="s">
        <v>37</v>
      </c>
    </row>
    <row r="498" spans="1:19" ht="8.1" customHeight="1" x14ac:dyDescent="0.25"/>
    <row r="499" spans="1:19" ht="13.5" customHeight="1" x14ac:dyDescent="0.25">
      <c r="E499" s="299"/>
      <c r="F499" s="299"/>
      <c r="G499" s="264"/>
      <c r="I499" s="299"/>
      <c r="J499" s="299"/>
      <c r="K499" s="264"/>
      <c r="M499" s="299"/>
      <c r="N499" s="299"/>
      <c r="O499" s="299"/>
      <c r="Q499" s="109"/>
      <c r="R499" s="109"/>
      <c r="S499" s="109"/>
    </row>
    <row r="500" spans="1:19" ht="13.5" customHeight="1" x14ac:dyDescent="0.25">
      <c r="E500" s="264"/>
      <c r="F500" s="264"/>
      <c r="G500" s="264"/>
      <c r="I500" s="264"/>
      <c r="J500" s="264"/>
      <c r="K500" s="264"/>
      <c r="M500" s="299"/>
      <c r="N500" s="299"/>
      <c r="O500" s="299"/>
      <c r="Q500" s="109"/>
      <c r="R500" s="109"/>
      <c r="S500" s="109"/>
    </row>
    <row r="501" spans="1:19" ht="13.5" customHeight="1" x14ac:dyDescent="0.25">
      <c r="E501" s="264"/>
      <c r="F501" s="264"/>
      <c r="G501" s="264"/>
      <c r="I501" s="264"/>
      <c r="J501" s="264"/>
      <c r="K501" s="264"/>
      <c r="M501" s="299"/>
      <c r="N501" s="299"/>
      <c r="O501" s="299"/>
      <c r="Q501" s="109"/>
      <c r="R501" s="109"/>
      <c r="S501" s="109"/>
    </row>
    <row r="502" spans="1:19" ht="13.5" customHeight="1" x14ac:dyDescent="0.25">
      <c r="E502" s="264"/>
      <c r="F502" s="264"/>
      <c r="G502" s="264"/>
      <c r="I502" s="264"/>
      <c r="J502" s="264"/>
      <c r="K502" s="264"/>
      <c r="M502" s="299"/>
      <c r="N502" s="299"/>
      <c r="O502" s="299"/>
      <c r="Q502" s="109"/>
      <c r="R502" s="109"/>
      <c r="S502" s="109"/>
    </row>
    <row r="503" spans="1:19" ht="13.5" customHeight="1" x14ac:dyDescent="0.25">
      <c r="E503" s="264"/>
      <c r="F503" s="264"/>
      <c r="G503" s="264"/>
      <c r="I503" s="264"/>
      <c r="J503" s="264"/>
      <c r="K503" s="264"/>
      <c r="M503" s="299"/>
      <c r="N503" s="299"/>
      <c r="O503" s="299"/>
      <c r="Q503" s="109"/>
      <c r="R503" s="109"/>
      <c r="S503" s="109"/>
    </row>
    <row r="504" spans="1:19" ht="8.1" customHeight="1" x14ac:dyDescent="0.25">
      <c r="E504" s="8"/>
      <c r="F504" s="8"/>
      <c r="G504" s="8"/>
      <c r="H504" s="8"/>
      <c r="I504" s="1"/>
      <c r="J504" s="1"/>
      <c r="K504" s="1"/>
      <c r="L504" s="1"/>
      <c r="M504" s="1"/>
      <c r="N504" s="8"/>
      <c r="O504" s="12"/>
      <c r="P504" s="8"/>
      <c r="Q504" s="12"/>
      <c r="R504" s="8"/>
      <c r="S504" s="13"/>
    </row>
    <row r="505" spans="1:19" s="45" customFormat="1" ht="21" customHeight="1" x14ac:dyDescent="0.2">
      <c r="A505" s="28"/>
      <c r="B505" s="28"/>
      <c r="C505" s="28"/>
      <c r="D505" s="28"/>
      <c r="E505" s="270" t="s">
        <v>39</v>
      </c>
      <c r="F505" s="270"/>
      <c r="G505" s="270"/>
      <c r="H505" s="29"/>
      <c r="I505" s="316" t="s">
        <v>72</v>
      </c>
      <c r="J505" s="316"/>
      <c r="K505" s="316"/>
      <c r="L505" s="29"/>
      <c r="M505" s="316" t="s">
        <v>73</v>
      </c>
      <c r="N505" s="316"/>
      <c r="O505" s="316"/>
      <c r="P505" s="30"/>
      <c r="Q505" s="31"/>
      <c r="R505" s="31"/>
      <c r="S505" s="31"/>
    </row>
    <row r="506" spans="1:19" ht="13.5" customHeight="1" x14ac:dyDescent="0.25">
      <c r="A506" s="1">
        <v>4012407</v>
      </c>
      <c r="B506" s="1">
        <v>4012406</v>
      </c>
      <c r="C506" s="1">
        <v>4012405</v>
      </c>
      <c r="E506" s="32" t="s">
        <v>42</v>
      </c>
      <c r="F506" s="33"/>
      <c r="G506" s="34">
        <f>VLOOKUP(A506,'[2]Tarifs brosserie'!B:H,6,0)*(1+$V$8)</f>
        <v>5.8333333333333339</v>
      </c>
      <c r="H506" s="33"/>
      <c r="I506" s="32" t="s">
        <v>74</v>
      </c>
      <c r="J506" s="33"/>
      <c r="K506" s="34">
        <f>VLOOKUP(B506,'[2]Tarifs brosserie'!B:H,6,0)*(1+$V$8)</f>
        <v>2</v>
      </c>
      <c r="L506" s="33"/>
      <c r="M506" s="32" t="s">
        <v>75</v>
      </c>
      <c r="N506" s="33"/>
      <c r="O506" s="34">
        <f>VLOOKUP(C506,'[2]Tarifs brosserie'!B:H,6,0)*(1+$V$8)</f>
        <v>4.666666666666667</v>
      </c>
      <c r="P506" s="33"/>
      <c r="Q506" s="32"/>
      <c r="R506" s="33"/>
      <c r="S506" s="34"/>
    </row>
    <row r="507" spans="1:19" ht="8.1" customHeight="1" x14ac:dyDescent="0.25">
      <c r="M507" s="274"/>
      <c r="N507" s="274"/>
      <c r="O507" s="274"/>
    </row>
    <row r="508" spans="1:19" ht="13.5" customHeight="1" x14ac:dyDescent="0.25">
      <c r="E508" s="35"/>
      <c r="F508" s="35"/>
      <c r="G508" s="35"/>
      <c r="H508" s="8"/>
      <c r="I508" s="108" t="s">
        <v>254</v>
      </c>
      <c r="K508" s="9" t="s">
        <v>255</v>
      </c>
      <c r="N508" s="8"/>
      <c r="P508" s="8"/>
      <c r="Q508" s="6"/>
      <c r="R508" s="6"/>
      <c r="S508" s="6"/>
    </row>
    <row r="509" spans="1:19" ht="8.1" customHeight="1" x14ac:dyDescent="0.25">
      <c r="E509" s="35"/>
      <c r="F509" s="35"/>
      <c r="G509" s="35"/>
      <c r="H509" s="8"/>
      <c r="I509" s="1"/>
      <c r="J509" s="1"/>
      <c r="K509" s="1"/>
      <c r="L509" s="1"/>
      <c r="M509" s="1"/>
      <c r="N509" s="8"/>
      <c r="O509" s="12"/>
      <c r="P509" s="8"/>
      <c r="Q509" s="12"/>
      <c r="R509" s="8"/>
      <c r="S509" s="13"/>
    </row>
    <row r="510" spans="1:19" ht="24.95" customHeight="1" x14ac:dyDescent="0.25">
      <c r="E510" s="35"/>
      <c r="F510" s="35"/>
      <c r="G510" s="35"/>
      <c r="H510" s="8"/>
      <c r="I510" s="300" t="s">
        <v>9</v>
      </c>
      <c r="J510" s="300"/>
      <c r="K510" s="300" t="s">
        <v>10</v>
      </c>
      <c r="L510" s="300"/>
      <c r="M510" s="14" t="s">
        <v>11</v>
      </c>
      <c r="N510" s="15"/>
      <c r="O510" s="301" t="s">
        <v>12</v>
      </c>
      <c r="P510" s="301"/>
      <c r="Q510" s="301"/>
      <c r="R510" s="15"/>
      <c r="S510" s="16" t="s">
        <v>13</v>
      </c>
    </row>
    <row r="511" spans="1:19" ht="8.1" customHeight="1" x14ac:dyDescent="0.25">
      <c r="E511" s="35"/>
      <c r="F511" s="35"/>
      <c r="G511" s="35"/>
      <c r="H511" s="8"/>
      <c r="I511" s="1"/>
      <c r="J511" s="1"/>
      <c r="K511" s="1"/>
      <c r="L511" s="1"/>
      <c r="M511" s="1"/>
      <c r="N511" s="8"/>
      <c r="O511" s="12"/>
      <c r="P511" s="8"/>
      <c r="Q511" s="12"/>
      <c r="R511" s="8"/>
      <c r="S511" s="13"/>
    </row>
    <row r="512" spans="1:19" ht="13.5" customHeight="1" x14ac:dyDescent="0.25">
      <c r="A512" s="1" t="s">
        <v>256</v>
      </c>
      <c r="E512" s="35"/>
      <c r="F512" s="35"/>
      <c r="G512" s="35"/>
      <c r="H512" s="8"/>
      <c r="I512" s="297" t="s">
        <v>256</v>
      </c>
      <c r="J512" s="297"/>
      <c r="K512" s="297" t="s">
        <v>19</v>
      </c>
      <c r="L512" s="297"/>
      <c r="M512" s="22">
        <f>VLOOKUP(A512,'[2]Tarif bases juil-24'!B:G,6,0)*(1+$V$3)</f>
        <v>32.5</v>
      </c>
      <c r="N512" s="23"/>
      <c r="O512" s="298">
        <v>9.5</v>
      </c>
      <c r="P512" s="256"/>
      <c r="Q512" s="24" t="s">
        <v>17</v>
      </c>
      <c r="R512" s="23"/>
      <c r="S512" s="25">
        <f>M512/O512</f>
        <v>3.4210526315789473</v>
      </c>
    </row>
    <row r="513" spans="1:19" ht="13.5" customHeight="1" x14ac:dyDescent="0.25">
      <c r="A513" s="1" t="s">
        <v>257</v>
      </c>
      <c r="E513" s="35"/>
      <c r="F513" s="35"/>
      <c r="G513" s="35"/>
      <c r="H513" s="8"/>
      <c r="I513" s="297" t="s">
        <v>257</v>
      </c>
      <c r="J513" s="297"/>
      <c r="K513" s="297" t="s">
        <v>258</v>
      </c>
      <c r="L513" s="297"/>
      <c r="M513" s="22">
        <f>VLOOKUP(A513,'[2]Tarif bases juil-24'!B:G,6,0)*(1+$V$3)</f>
        <v>80.752833333333342</v>
      </c>
      <c r="N513" s="23"/>
      <c r="O513" s="298">
        <v>28.5</v>
      </c>
      <c r="P513" s="256"/>
      <c r="Q513" s="24" t="s">
        <v>17</v>
      </c>
      <c r="R513" s="23"/>
      <c r="S513" s="25">
        <f>M513/O513</f>
        <v>2.8334327485380122</v>
      </c>
    </row>
    <row r="514" spans="1:19" ht="13.5" customHeight="1" x14ac:dyDescent="0.25">
      <c r="A514" s="1" t="s">
        <v>259</v>
      </c>
      <c r="E514" s="35"/>
      <c r="F514" s="35"/>
      <c r="G514" s="35"/>
      <c r="H514" s="8"/>
      <c r="I514" s="297" t="s">
        <v>259</v>
      </c>
      <c r="J514" s="297"/>
      <c r="K514" s="297" t="s">
        <v>25</v>
      </c>
      <c r="L514" s="297"/>
      <c r="M514" s="22">
        <f>VLOOKUP(A514,'[2]Tarif bases juil-24'!B:G,6,0)*(1+$V$3)</f>
        <v>236.2536666666667</v>
      </c>
      <c r="N514" s="23"/>
      <c r="O514" s="298">
        <v>95</v>
      </c>
      <c r="P514" s="256"/>
      <c r="Q514" s="24" t="s">
        <v>17</v>
      </c>
      <c r="R514" s="23"/>
      <c r="S514" s="25">
        <f>M514/O514</f>
        <v>2.4868807017543864</v>
      </c>
    </row>
    <row r="515" spans="1:19" ht="13.5" customHeight="1" x14ac:dyDescent="0.25">
      <c r="E515" s="35"/>
      <c r="F515" s="35"/>
      <c r="G515" s="35"/>
      <c r="H515" s="8"/>
      <c r="I515" s="1"/>
      <c r="J515" s="1"/>
      <c r="K515" s="1"/>
      <c r="L515" s="1"/>
      <c r="M515" s="36"/>
      <c r="N515" s="37"/>
      <c r="O515" s="38"/>
      <c r="P515" s="37"/>
      <c r="Q515" s="1"/>
      <c r="R515" s="37"/>
      <c r="S515" s="36"/>
    </row>
    <row r="516" spans="1:19" ht="13.5" customHeight="1" x14ac:dyDescent="0.25">
      <c r="E516" s="35"/>
      <c r="F516" s="35"/>
      <c r="G516" s="35"/>
      <c r="H516" s="8"/>
      <c r="I516" s="1"/>
      <c r="J516" s="1"/>
      <c r="K516" s="1"/>
      <c r="L516" s="1"/>
      <c r="M516" s="36"/>
      <c r="N516" s="37"/>
      <c r="O516" s="38"/>
      <c r="P516" s="37"/>
      <c r="Q516" s="1"/>
      <c r="R516" s="37"/>
      <c r="S516" s="36"/>
    </row>
    <row r="517" spans="1:19" ht="8.1" customHeight="1" x14ac:dyDescent="0.25">
      <c r="E517" s="44"/>
      <c r="F517" s="44"/>
      <c r="G517" s="44"/>
      <c r="H517" s="8"/>
      <c r="I517" s="1"/>
      <c r="J517" s="1"/>
      <c r="K517" s="1"/>
      <c r="L517" s="1"/>
      <c r="M517" s="36"/>
      <c r="N517" s="37"/>
      <c r="O517" s="38"/>
      <c r="P517" s="37"/>
      <c r="Q517" s="1"/>
      <c r="R517" s="37"/>
      <c r="S517" s="36"/>
    </row>
    <row r="518" spans="1:19" ht="13.5" customHeight="1" x14ac:dyDescent="0.25">
      <c r="E518" s="9" t="s">
        <v>37</v>
      </c>
      <c r="F518" s="44"/>
      <c r="G518" s="44"/>
      <c r="H518" s="8"/>
      <c r="I518" s="1"/>
      <c r="J518" s="1"/>
      <c r="K518" s="1"/>
      <c r="L518" s="1"/>
      <c r="M518" s="36"/>
      <c r="N518" s="37"/>
      <c r="O518" s="38"/>
      <c r="P518" s="37"/>
      <c r="Q518" s="1"/>
      <c r="R518" s="37"/>
      <c r="S518" s="36"/>
    </row>
    <row r="519" spans="1:19" ht="8.1" customHeight="1" x14ac:dyDescent="0.25">
      <c r="E519" s="44"/>
      <c r="F519" s="44"/>
      <c r="G519" s="44"/>
      <c r="H519" s="8"/>
      <c r="I519" s="1"/>
      <c r="J519" s="1"/>
      <c r="K519" s="1"/>
      <c r="L519" s="1"/>
      <c r="M519" s="36"/>
      <c r="N519" s="37"/>
      <c r="O519" s="38"/>
      <c r="P519" s="37"/>
      <c r="Q519" s="1"/>
      <c r="R519" s="37"/>
      <c r="S519" s="36"/>
    </row>
    <row r="520" spans="1:19" ht="13.5" customHeight="1" x14ac:dyDescent="0.25">
      <c r="E520" s="299"/>
      <c r="F520" s="299"/>
      <c r="G520" s="264"/>
      <c r="H520" s="8"/>
      <c r="I520" s="1"/>
      <c r="J520" s="1"/>
      <c r="K520" s="1"/>
      <c r="L520" s="1"/>
      <c r="M520" s="36"/>
      <c r="N520" s="37"/>
      <c r="O520" s="38"/>
      <c r="P520" s="37"/>
      <c r="Q520" s="1"/>
      <c r="R520" s="37"/>
      <c r="S520" s="36"/>
    </row>
    <row r="521" spans="1:19" ht="13.5" customHeight="1" x14ac:dyDescent="0.25">
      <c r="E521" s="264"/>
      <c r="F521" s="264"/>
      <c r="G521" s="264"/>
      <c r="H521" s="8"/>
      <c r="I521" s="1"/>
      <c r="J521" s="1"/>
      <c r="K521" s="1"/>
      <c r="L521" s="1"/>
      <c r="M521" s="36"/>
      <c r="N521" s="37"/>
      <c r="O521" s="38"/>
      <c r="P521" s="37"/>
      <c r="Q521" s="1"/>
      <c r="R521" s="37"/>
      <c r="S521" s="36"/>
    </row>
    <row r="522" spans="1:19" ht="13.5" customHeight="1" x14ac:dyDescent="0.25">
      <c r="E522" s="264"/>
      <c r="F522" s="264"/>
      <c r="G522" s="264"/>
      <c r="H522" s="8"/>
      <c r="I522" s="1"/>
      <c r="J522" s="1"/>
      <c r="K522" s="1"/>
      <c r="L522" s="1"/>
      <c r="M522" s="36"/>
      <c r="N522" s="37"/>
      <c r="O522" s="38"/>
      <c r="P522" s="37"/>
      <c r="Q522" s="1"/>
      <c r="R522" s="37"/>
      <c r="S522" s="36"/>
    </row>
    <row r="523" spans="1:19" ht="13.5" customHeight="1" x14ac:dyDescent="0.25">
      <c r="E523" s="264"/>
      <c r="F523" s="264"/>
      <c r="G523" s="264"/>
      <c r="H523" s="8"/>
      <c r="I523" s="1"/>
      <c r="J523" s="1"/>
      <c r="K523" s="1"/>
      <c r="L523" s="1"/>
      <c r="M523" s="36"/>
      <c r="N523" s="37"/>
      <c r="O523" s="38"/>
      <c r="P523" s="37"/>
      <c r="Q523" s="1"/>
      <c r="R523" s="37"/>
      <c r="S523" s="36"/>
    </row>
    <row r="524" spans="1:19" ht="13.5" customHeight="1" x14ac:dyDescent="0.25">
      <c r="E524" s="264"/>
      <c r="F524" s="264"/>
      <c r="G524" s="264"/>
      <c r="H524" s="8"/>
      <c r="I524" s="1"/>
      <c r="J524" s="1"/>
      <c r="K524" s="1"/>
      <c r="L524" s="1"/>
      <c r="M524" s="36"/>
      <c r="N524" s="37"/>
      <c r="O524" s="38"/>
      <c r="P524" s="37"/>
      <c r="Q524" s="1"/>
      <c r="R524" s="37"/>
      <c r="S524" s="36"/>
    </row>
    <row r="525" spans="1:19" ht="8.1" customHeight="1" x14ac:dyDescent="0.25">
      <c r="E525" s="44"/>
      <c r="F525" s="44"/>
      <c r="G525" s="44"/>
      <c r="H525" s="8"/>
      <c r="I525" s="1"/>
      <c r="J525" s="1"/>
      <c r="K525" s="1"/>
      <c r="L525" s="1"/>
      <c r="M525" s="36"/>
      <c r="N525" s="37"/>
      <c r="O525" s="38"/>
      <c r="P525" s="37"/>
      <c r="Q525" s="1"/>
      <c r="R525" s="37"/>
      <c r="S525" s="36"/>
    </row>
    <row r="526" spans="1:19" ht="13.5" customHeight="1" x14ac:dyDescent="0.25">
      <c r="E526" s="270" t="s">
        <v>260</v>
      </c>
      <c r="F526" s="270"/>
      <c r="G526" s="270"/>
      <c r="H526" s="8"/>
      <c r="I526" s="1"/>
      <c r="J526" s="1"/>
      <c r="K526" s="1"/>
      <c r="L526" s="1"/>
      <c r="M526" s="36"/>
      <c r="N526" s="37"/>
      <c r="O526" s="38"/>
      <c r="P526" s="37"/>
      <c r="Q526" s="1"/>
      <c r="R526" s="37"/>
      <c r="S526" s="36"/>
    </row>
    <row r="527" spans="1:19" ht="13.5" customHeight="1" x14ac:dyDescent="0.25">
      <c r="A527" s="1">
        <v>4003042</v>
      </c>
      <c r="E527" s="32" t="s">
        <v>261</v>
      </c>
      <c r="F527" s="110"/>
      <c r="G527" s="34">
        <f>VLOOKUP(A527,'[2]Tarifs brosserie'!B:H,6,0)*(1+$V$8)</f>
        <v>22.083333333333336</v>
      </c>
      <c r="H527" s="8"/>
      <c r="I527" s="1"/>
      <c r="J527" s="1"/>
      <c r="K527" s="1"/>
      <c r="L527" s="1"/>
      <c r="M527" s="36"/>
      <c r="N527" s="37"/>
      <c r="O527" s="38"/>
      <c r="P527" s="37"/>
      <c r="Q527" s="1"/>
      <c r="R527" s="37"/>
      <c r="S527" s="36"/>
    </row>
    <row r="528" spans="1:19" ht="13.5" customHeight="1" x14ac:dyDescent="0.25">
      <c r="E528" s="32"/>
      <c r="F528" s="110"/>
      <c r="G528" s="34"/>
      <c r="H528" s="8"/>
      <c r="I528" s="1"/>
      <c r="J528" s="1"/>
      <c r="K528" s="1"/>
      <c r="L528" s="1"/>
      <c r="M528" s="36"/>
      <c r="N528" s="37"/>
      <c r="O528" s="38"/>
      <c r="P528" s="37"/>
      <c r="Q528" s="1"/>
      <c r="R528" s="37"/>
      <c r="S528" s="36"/>
    </row>
    <row r="529" spans="1:19" ht="13.5" customHeight="1" x14ac:dyDescent="0.25">
      <c r="E529" s="64" t="s">
        <v>242</v>
      </c>
      <c r="F529" s="64"/>
      <c r="G529" s="64"/>
      <c r="H529" s="67"/>
      <c r="I529" s="67"/>
      <c r="J529" s="67"/>
      <c r="K529" s="68"/>
      <c r="L529" s="69"/>
      <c r="M529" s="69"/>
      <c r="N529" s="69"/>
      <c r="O529" s="267" t="s">
        <v>0</v>
      </c>
      <c r="P529" s="267"/>
      <c r="Q529" s="267"/>
      <c r="R529" s="267"/>
      <c r="S529" s="267"/>
    </row>
    <row r="530" spans="1:19" ht="13.5" customHeight="1" x14ac:dyDescent="0.25">
      <c r="E530" s="64"/>
      <c r="F530" s="64"/>
      <c r="G530" s="64"/>
      <c r="H530" s="67"/>
      <c r="I530" s="67"/>
      <c r="J530" s="67"/>
      <c r="K530" s="68"/>
      <c r="L530" s="69"/>
      <c r="M530" s="69"/>
      <c r="N530" s="69"/>
      <c r="O530" s="69"/>
      <c r="P530" s="111"/>
      <c r="Q530" s="111"/>
      <c r="R530" s="111"/>
      <c r="S530" s="111"/>
    </row>
    <row r="531" spans="1:19" ht="8.1" customHeight="1" x14ac:dyDescent="0.25">
      <c r="E531" s="6"/>
      <c r="O531" s="6"/>
      <c r="P531" s="6"/>
      <c r="Q531" s="6"/>
      <c r="R531" s="6"/>
      <c r="S531" s="6"/>
    </row>
    <row r="532" spans="1:19" ht="7.5" customHeight="1" x14ac:dyDescent="0.25">
      <c r="E532" s="32"/>
      <c r="F532" s="110"/>
      <c r="G532" s="34"/>
      <c r="H532" s="8"/>
      <c r="I532" s="1"/>
      <c r="J532" s="1"/>
      <c r="K532" s="1"/>
      <c r="L532" s="1"/>
      <c r="M532" s="36"/>
      <c r="N532" s="37"/>
      <c r="O532" s="38"/>
      <c r="P532" s="37"/>
      <c r="Q532" s="1"/>
      <c r="R532" s="37"/>
      <c r="S532" s="36"/>
    </row>
    <row r="533" spans="1:19" ht="13.5" customHeight="1" x14ac:dyDescent="0.25">
      <c r="E533" s="44"/>
      <c r="F533" s="44"/>
      <c r="G533" s="44"/>
      <c r="I533" s="9" t="s">
        <v>262</v>
      </c>
      <c r="R533" s="312" t="s">
        <v>263</v>
      </c>
      <c r="S533" s="312"/>
    </row>
    <row r="534" spans="1:19" ht="13.5" customHeight="1" x14ac:dyDescent="0.25">
      <c r="E534" s="314" t="s">
        <v>264</v>
      </c>
      <c r="F534" s="314"/>
      <c r="G534" s="314"/>
      <c r="I534" s="1" t="s">
        <v>265</v>
      </c>
    </row>
    <row r="535" spans="1:19" ht="8.1" customHeight="1" x14ac:dyDescent="0.25">
      <c r="E535" s="314"/>
      <c r="F535" s="314"/>
      <c r="G535" s="314"/>
    </row>
    <row r="536" spans="1:19" ht="24.95" customHeight="1" x14ac:dyDescent="0.25">
      <c r="E536" s="314"/>
      <c r="F536" s="314"/>
      <c r="G536" s="314"/>
      <c r="I536" s="300" t="s">
        <v>9</v>
      </c>
      <c r="J536" s="300"/>
      <c r="K536" s="300" t="s">
        <v>10</v>
      </c>
      <c r="L536" s="300"/>
      <c r="M536" s="14" t="s">
        <v>11</v>
      </c>
      <c r="N536" s="112"/>
    </row>
    <row r="537" spans="1:19" ht="8.1" customHeight="1" x14ac:dyDescent="0.25">
      <c r="E537" s="314"/>
      <c r="F537" s="314"/>
      <c r="G537" s="314"/>
      <c r="I537" s="1"/>
      <c r="J537" s="1"/>
      <c r="K537" s="1"/>
      <c r="L537" s="1"/>
      <c r="M537" s="1"/>
      <c r="N537" s="8"/>
    </row>
    <row r="538" spans="1:19" ht="13.5" customHeight="1" x14ac:dyDescent="0.25">
      <c r="A538" s="1" t="s">
        <v>266</v>
      </c>
      <c r="E538" s="314"/>
      <c r="F538" s="314"/>
      <c r="G538" s="314"/>
      <c r="I538" s="297" t="s">
        <v>266</v>
      </c>
      <c r="J538" s="297"/>
      <c r="K538" s="297" t="s">
        <v>267</v>
      </c>
      <c r="L538" s="297"/>
      <c r="M538" s="22">
        <f>VLOOKUP(A538,'[2]Tarif bases juil-24'!B:G,6,0)*(1+$V$3)</f>
        <v>12.750000000000002</v>
      </c>
      <c r="N538" s="37"/>
    </row>
    <row r="539" spans="1:19" ht="13.5" customHeight="1" x14ac:dyDescent="0.25">
      <c r="E539" s="113"/>
      <c r="F539" s="113"/>
      <c r="G539" s="113"/>
      <c r="I539" s="114"/>
      <c r="J539" s="114"/>
      <c r="K539" s="114"/>
      <c r="L539" s="114"/>
      <c r="M539" s="36"/>
      <c r="N539" s="37"/>
    </row>
    <row r="540" spans="1:19" ht="8.1" customHeight="1" x14ac:dyDescent="0.25"/>
    <row r="541" spans="1:19" ht="13.5" customHeight="1" x14ac:dyDescent="0.25">
      <c r="A541" s="115"/>
      <c r="B541" s="115"/>
      <c r="E541" s="35"/>
      <c r="F541" s="35"/>
      <c r="G541" s="35"/>
      <c r="H541" s="116"/>
      <c r="I541" s="117" t="s">
        <v>268</v>
      </c>
      <c r="J541" s="118"/>
      <c r="K541" s="118"/>
      <c r="L541" s="119"/>
      <c r="M541" s="120"/>
      <c r="N541" s="120"/>
      <c r="O541" s="120"/>
      <c r="P541" s="120"/>
      <c r="Q541" s="120"/>
      <c r="R541" s="120"/>
      <c r="S541" s="120"/>
    </row>
    <row r="542" spans="1:19" ht="13.5" customHeight="1" x14ac:dyDescent="0.25">
      <c r="E542" s="35"/>
      <c r="F542" s="35"/>
      <c r="G542" s="35"/>
      <c r="H542" s="116"/>
      <c r="I542" s="121" t="s">
        <v>269</v>
      </c>
      <c r="J542" s="118"/>
      <c r="K542" s="118"/>
      <c r="L542" s="91"/>
      <c r="M542" s="120"/>
      <c r="N542" s="120"/>
      <c r="O542" s="120"/>
      <c r="P542" s="120"/>
      <c r="Q542" s="120"/>
      <c r="R542" s="120"/>
      <c r="S542" s="120"/>
    </row>
    <row r="543" spans="1:19" ht="13.5" customHeight="1" x14ac:dyDescent="0.25">
      <c r="A543" s="115"/>
      <c r="B543" s="115"/>
      <c r="E543" s="35"/>
      <c r="F543" s="35"/>
      <c r="G543" s="35"/>
      <c r="H543" s="116"/>
      <c r="I543" s="121" t="s">
        <v>270</v>
      </c>
      <c r="J543" s="118"/>
      <c r="K543" s="118"/>
      <c r="L543" s="119"/>
      <c r="M543" s="120"/>
      <c r="N543" s="120"/>
      <c r="O543" s="120"/>
      <c r="P543" s="120"/>
      <c r="Q543" s="120"/>
      <c r="R543" s="120"/>
      <c r="S543" s="120"/>
    </row>
    <row r="544" spans="1:19" ht="13.5" customHeight="1" x14ac:dyDescent="0.25">
      <c r="A544" s="115"/>
      <c r="B544" s="115"/>
      <c r="E544" s="35"/>
      <c r="F544" s="35"/>
      <c r="G544" s="35"/>
      <c r="H544" s="116"/>
      <c r="I544" s="121" t="s">
        <v>271</v>
      </c>
      <c r="J544" s="118"/>
      <c r="K544" s="118"/>
      <c r="L544" s="119"/>
      <c r="M544" s="120"/>
      <c r="N544" s="120"/>
      <c r="O544" s="120"/>
      <c r="P544" s="120"/>
      <c r="Q544" s="120"/>
      <c r="R544" s="120"/>
      <c r="S544" s="120"/>
    </row>
    <row r="545" spans="1:19" ht="13.5" customHeight="1" x14ac:dyDescent="0.25">
      <c r="E545" s="35"/>
      <c r="F545" s="35"/>
      <c r="G545" s="35"/>
      <c r="H545" s="116"/>
      <c r="I545" s="121" t="s">
        <v>272</v>
      </c>
      <c r="J545" s="118"/>
      <c r="K545" s="118"/>
      <c r="L545" s="122"/>
      <c r="M545" s="120"/>
      <c r="N545" s="120"/>
      <c r="O545" s="120"/>
      <c r="P545" s="120"/>
      <c r="Q545" s="120"/>
      <c r="R545" s="120"/>
      <c r="S545" s="120"/>
    </row>
    <row r="546" spans="1:19" ht="8.1" customHeight="1" x14ac:dyDescent="0.25">
      <c r="E546" s="76"/>
      <c r="F546" s="76"/>
      <c r="G546" s="76"/>
      <c r="M546" s="36"/>
      <c r="N546" s="36"/>
      <c r="O546" s="36"/>
      <c r="P546" s="36"/>
      <c r="Q546" s="36"/>
      <c r="R546" s="36"/>
      <c r="S546" s="36"/>
    </row>
    <row r="547" spans="1:19" ht="13.5" customHeight="1" x14ac:dyDescent="0.25">
      <c r="A547" s="115"/>
      <c r="B547" s="115"/>
      <c r="E547" s="271" t="s">
        <v>273</v>
      </c>
      <c r="F547" s="271"/>
      <c r="G547" s="271"/>
      <c r="H547" s="123"/>
      <c r="I547" s="123"/>
      <c r="J547" s="123"/>
      <c r="K547" s="123"/>
      <c r="L547" s="114"/>
      <c r="M547" s="36"/>
      <c r="N547" s="36"/>
      <c r="O547" s="36"/>
      <c r="P547" s="36"/>
      <c r="Q547" s="36"/>
      <c r="R547" s="36"/>
      <c r="S547" s="36"/>
    </row>
    <row r="548" spans="1:19" ht="13.5" customHeight="1" x14ac:dyDescent="0.25">
      <c r="A548" s="1" t="s">
        <v>274</v>
      </c>
      <c r="B548" s="1" t="s">
        <v>275</v>
      </c>
      <c r="E548" s="32" t="s">
        <v>276</v>
      </c>
      <c r="F548" s="33"/>
      <c r="G548" s="124">
        <f>VLOOKUP(A548,'[2]Tarif bases juil-24'!B:H,6,0)*(1+$V$8)</f>
        <v>34.916666666666664</v>
      </c>
      <c r="H548" s="33"/>
      <c r="I548" s="32"/>
      <c r="J548" s="33"/>
      <c r="K548" s="34"/>
      <c r="M548" s="36"/>
      <c r="N548" s="36"/>
      <c r="O548" s="36"/>
      <c r="P548" s="36"/>
      <c r="Q548" s="36"/>
      <c r="R548" s="36"/>
      <c r="S548" s="36"/>
    </row>
    <row r="549" spans="1:19" ht="8.1" customHeight="1" x14ac:dyDescent="0.25">
      <c r="E549" s="32"/>
      <c r="F549" s="110"/>
      <c r="G549" s="34"/>
      <c r="H549" s="8"/>
      <c r="I549" s="1"/>
      <c r="J549" s="1"/>
      <c r="K549" s="1"/>
      <c r="L549" s="1"/>
      <c r="M549" s="36"/>
      <c r="N549" s="37"/>
      <c r="O549" s="38"/>
      <c r="P549" s="37"/>
      <c r="Q549" s="1"/>
      <c r="R549" s="37"/>
      <c r="S549" s="36"/>
    </row>
    <row r="550" spans="1:19" ht="8.1" customHeight="1" x14ac:dyDescent="0.25">
      <c r="E550" s="32"/>
      <c r="F550" s="110"/>
      <c r="G550" s="34"/>
      <c r="H550" s="8"/>
      <c r="I550" s="1"/>
      <c r="J550" s="1"/>
      <c r="K550" s="1"/>
      <c r="L550" s="1"/>
      <c r="M550" s="36"/>
      <c r="N550" s="37"/>
      <c r="O550" s="38"/>
      <c r="P550" s="37"/>
      <c r="Q550" s="1"/>
      <c r="R550" s="37"/>
      <c r="S550" s="36"/>
    </row>
    <row r="551" spans="1:19" s="68" customFormat="1" ht="13.5" customHeight="1" x14ac:dyDescent="0.25">
      <c r="A551" s="18"/>
      <c r="B551" s="18"/>
      <c r="C551" s="18"/>
      <c r="D551" s="18"/>
      <c r="E551" s="64" t="s">
        <v>242</v>
      </c>
      <c r="F551" s="64"/>
      <c r="G551" s="64"/>
      <c r="H551" s="67"/>
      <c r="I551" s="67"/>
      <c r="J551" s="67"/>
      <c r="L551" s="69"/>
      <c r="M551" s="69"/>
      <c r="N551" s="69"/>
      <c r="O551" s="267" t="s">
        <v>0</v>
      </c>
      <c r="P551" s="267"/>
      <c r="Q551" s="267"/>
      <c r="R551" s="267"/>
      <c r="S551" s="267"/>
    </row>
    <row r="552" spans="1:19" ht="13.5" customHeight="1" x14ac:dyDescent="0.25">
      <c r="E552" s="6"/>
      <c r="O552" s="268"/>
      <c r="P552" s="268"/>
      <c r="Q552" s="268"/>
      <c r="R552" s="268"/>
      <c r="S552" s="268"/>
    </row>
    <row r="553" spans="1:19" ht="13.5" customHeight="1" x14ac:dyDescent="0.25">
      <c r="E553" s="65"/>
      <c r="F553" s="65"/>
      <c r="G553" s="65"/>
      <c r="H553" s="65"/>
      <c r="I553" s="65"/>
      <c r="J553" s="65"/>
      <c r="K553" s="65"/>
      <c r="L553" s="65"/>
      <c r="M553" s="65"/>
      <c r="N553" s="65"/>
      <c r="O553" s="65"/>
      <c r="P553" s="65"/>
      <c r="Q553" s="65"/>
      <c r="R553" s="65"/>
      <c r="S553" s="65"/>
    </row>
    <row r="554" spans="1:19" ht="13.5" customHeight="1" x14ac:dyDescent="0.25">
      <c r="E554" s="6"/>
      <c r="O554" s="268"/>
      <c r="P554" s="268"/>
      <c r="Q554" s="268"/>
      <c r="R554" s="268"/>
      <c r="S554" s="268"/>
    </row>
    <row r="555" spans="1:19" ht="13.5" customHeight="1" x14ac:dyDescent="0.25">
      <c r="E555" s="6"/>
      <c r="O555" s="77"/>
      <c r="P555" s="77"/>
      <c r="Q555" s="77"/>
      <c r="R555" s="77"/>
      <c r="S555" s="77"/>
    </row>
    <row r="556" spans="1:19" ht="13.5" customHeight="1" x14ac:dyDescent="0.25">
      <c r="E556" s="6"/>
      <c r="O556" s="268"/>
      <c r="P556" s="268"/>
      <c r="Q556" s="268"/>
      <c r="R556" s="268"/>
      <c r="S556" s="268"/>
    </row>
    <row r="557" spans="1:19" ht="13.5" customHeight="1" x14ac:dyDescent="0.25">
      <c r="E557" s="6"/>
      <c r="O557" s="77"/>
      <c r="P557" s="77"/>
      <c r="Q557" s="77"/>
      <c r="R557" s="77"/>
      <c r="S557" s="77"/>
    </row>
    <row r="558" spans="1:19" ht="13.5" customHeight="1" x14ac:dyDescent="0.25">
      <c r="E558" s="6"/>
      <c r="O558" s="77"/>
      <c r="P558" s="77"/>
      <c r="Q558" s="77"/>
      <c r="R558" s="77"/>
      <c r="S558" s="77"/>
    </row>
    <row r="559" spans="1:19" ht="13.5" customHeight="1" x14ac:dyDescent="0.25"/>
    <row r="560" spans="1:19" ht="8.1" customHeight="1" x14ac:dyDescent="0.25">
      <c r="A560" s="1" t="s">
        <v>277</v>
      </c>
    </row>
    <row r="561" spans="1:19" ht="13.5" customHeight="1" x14ac:dyDescent="0.25">
      <c r="E561" s="307" t="s">
        <v>243</v>
      </c>
      <c r="F561" s="307"/>
      <c r="G561" s="307"/>
      <c r="H561" s="307"/>
      <c r="I561" s="307"/>
      <c r="J561" s="307"/>
      <c r="K561" s="307"/>
      <c r="M561" s="308" t="s">
        <v>244</v>
      </c>
      <c r="N561" s="315"/>
      <c r="O561" s="315"/>
      <c r="P561" s="49"/>
      <c r="Q561" s="309" t="str">
        <f>ROUND(4.91*(1+$V$3),2)&amp;" € HT/m²"</f>
        <v>4,91 € HT/m²</v>
      </c>
      <c r="R561" s="309"/>
      <c r="S561" s="309"/>
    </row>
    <row r="562" spans="1:19" ht="13.5" customHeight="1" x14ac:dyDescent="0.25">
      <c r="E562" s="307"/>
      <c r="F562" s="307"/>
      <c r="G562" s="307"/>
      <c r="H562" s="307"/>
      <c r="I562" s="307"/>
      <c r="J562" s="307"/>
      <c r="K562" s="307"/>
      <c r="M562" s="315"/>
      <c r="N562" s="315"/>
      <c r="O562" s="315"/>
      <c r="P562" s="50"/>
      <c r="Q562" s="309"/>
      <c r="R562" s="309"/>
      <c r="S562" s="309"/>
    </row>
    <row r="563" spans="1:19" ht="13.5" customHeight="1" x14ac:dyDescent="0.25">
      <c r="E563" s="307"/>
      <c r="F563" s="307"/>
      <c r="G563" s="307"/>
      <c r="H563" s="307"/>
      <c r="I563" s="307"/>
      <c r="J563" s="307"/>
      <c r="K563" s="307"/>
      <c r="M563" s="315"/>
      <c r="N563" s="315"/>
      <c r="O563" s="315"/>
      <c r="Q563" s="309"/>
      <c r="R563" s="309"/>
      <c r="S563" s="309"/>
    </row>
    <row r="564" spans="1:19" ht="8.1" customHeight="1" x14ac:dyDescent="0.25">
      <c r="E564" s="44"/>
      <c r="F564" s="44"/>
      <c r="G564" s="44"/>
    </row>
    <row r="565" spans="1:19" ht="13.5" customHeight="1" x14ac:dyDescent="0.25">
      <c r="H565" s="104"/>
      <c r="I565" s="105" t="s">
        <v>245</v>
      </c>
      <c r="J565" s="106" t="s">
        <v>246</v>
      </c>
      <c r="K565" s="106"/>
      <c r="L565" s="104"/>
      <c r="M565" s="104"/>
      <c r="N565" s="104"/>
      <c r="O565" s="104"/>
      <c r="P565" s="104"/>
      <c r="Q565" s="104"/>
      <c r="R565" s="104"/>
      <c r="S565" s="104"/>
    </row>
    <row r="566" spans="1:19" ht="8.1" customHeight="1" x14ac:dyDescent="0.25">
      <c r="E566" s="107"/>
      <c r="F566" s="107"/>
      <c r="G566" s="107"/>
      <c r="H566" s="107"/>
      <c r="I566" s="107"/>
      <c r="J566" s="107"/>
      <c r="K566" s="107"/>
      <c r="L566" s="107"/>
      <c r="M566" s="107"/>
      <c r="N566" s="107"/>
      <c r="O566" s="107"/>
      <c r="P566" s="107"/>
      <c r="Q566" s="107"/>
      <c r="R566" s="107"/>
      <c r="S566" s="107"/>
    </row>
    <row r="567" spans="1:19" ht="13.5" customHeight="1" x14ac:dyDescent="0.25">
      <c r="E567" s="264"/>
      <c r="F567" s="264"/>
      <c r="G567" s="264"/>
      <c r="H567" s="8"/>
      <c r="I567" s="108" t="s">
        <v>247</v>
      </c>
      <c r="K567" s="9" t="s">
        <v>248</v>
      </c>
      <c r="N567" s="8"/>
      <c r="P567" s="8"/>
      <c r="R567" s="8"/>
    </row>
    <row r="568" spans="1:19" ht="8.1" customHeight="1" x14ac:dyDescent="0.25">
      <c r="E568" s="264"/>
      <c r="F568" s="264"/>
      <c r="G568" s="264"/>
      <c r="H568" s="8"/>
      <c r="I568" s="1"/>
      <c r="J568" s="1"/>
      <c r="K568" s="1"/>
      <c r="L568" s="1"/>
      <c r="M568" s="1"/>
      <c r="N568" s="8"/>
      <c r="O568" s="12"/>
      <c r="P568" s="8"/>
      <c r="Q568" s="12"/>
      <c r="R568" s="8"/>
      <c r="S568" s="13"/>
    </row>
    <row r="569" spans="1:19" ht="24.95" customHeight="1" x14ac:dyDescent="0.25">
      <c r="E569" s="264"/>
      <c r="F569" s="264"/>
      <c r="G569" s="264"/>
      <c r="H569" s="8"/>
      <c r="I569" s="300" t="s">
        <v>9</v>
      </c>
      <c r="J569" s="300"/>
      <c r="K569" s="300" t="s">
        <v>10</v>
      </c>
      <c r="L569" s="300"/>
      <c r="M569" s="14" t="s">
        <v>11</v>
      </c>
      <c r="N569" s="15"/>
      <c r="O569" s="301" t="s">
        <v>12</v>
      </c>
      <c r="P569" s="301"/>
      <c r="Q569" s="301"/>
      <c r="R569" s="15"/>
      <c r="S569" s="16" t="s">
        <v>13</v>
      </c>
    </row>
    <row r="570" spans="1:19" ht="8.1" customHeight="1" x14ac:dyDescent="0.25">
      <c r="E570" s="264"/>
      <c r="F570" s="264"/>
      <c r="G570" s="264"/>
      <c r="H570" s="8"/>
      <c r="I570" s="1"/>
      <c r="J570" s="1"/>
      <c r="K570" s="1"/>
      <c r="L570" s="1"/>
      <c r="M570" s="1"/>
      <c r="N570" s="8"/>
      <c r="O570" s="12"/>
      <c r="P570" s="8"/>
      <c r="Q570" s="12"/>
      <c r="R570" s="8"/>
      <c r="S570" s="13"/>
    </row>
    <row r="571" spans="1:19" ht="13.5" customHeight="1" x14ac:dyDescent="0.25">
      <c r="A571" s="1" t="s">
        <v>249</v>
      </c>
      <c r="E571" s="264"/>
      <c r="F571" s="264"/>
      <c r="G571" s="264"/>
      <c r="H571" s="8"/>
      <c r="I571" s="297" t="s">
        <v>249</v>
      </c>
      <c r="J571" s="297"/>
      <c r="K571" s="297" t="s">
        <v>16</v>
      </c>
      <c r="L571" s="297"/>
      <c r="M571" s="22">
        <f>VLOOKUP(A571,'[2]Tarif bases juil-24'!B:G,6,0)*(1+$V$3)</f>
        <v>22.330000000000002</v>
      </c>
      <c r="N571" s="23"/>
      <c r="O571" s="298">
        <v>5.5</v>
      </c>
      <c r="P571" s="256"/>
      <c r="Q571" s="24" t="s">
        <v>17</v>
      </c>
      <c r="R571" s="23"/>
      <c r="S571" s="25">
        <f>M571/O571</f>
        <v>4.0600000000000005</v>
      </c>
    </row>
    <row r="572" spans="1:19" ht="13.5" customHeight="1" x14ac:dyDescent="0.25">
      <c r="A572" s="1" t="s">
        <v>250</v>
      </c>
      <c r="E572" s="264"/>
      <c r="F572" s="264"/>
      <c r="G572" s="264"/>
      <c r="H572" s="8"/>
      <c r="I572" s="297" t="s">
        <v>250</v>
      </c>
      <c r="J572" s="297"/>
      <c r="K572" s="297" t="s">
        <v>19</v>
      </c>
      <c r="L572" s="297"/>
      <c r="M572" s="22">
        <f>VLOOKUP(A572,'[2]Tarif bases juil-24'!B:G,6,0)*(1+$V$3)</f>
        <v>37.496025000000003</v>
      </c>
      <c r="N572" s="23"/>
      <c r="O572" s="298">
        <v>11</v>
      </c>
      <c r="P572" s="256"/>
      <c r="Q572" s="24" t="s">
        <v>17</v>
      </c>
      <c r="R572" s="23"/>
      <c r="S572" s="25">
        <f>M572/O572</f>
        <v>3.4087295454545457</v>
      </c>
    </row>
    <row r="573" spans="1:19" ht="13.5" customHeight="1" x14ac:dyDescent="0.25">
      <c r="A573" s="1" t="s">
        <v>251</v>
      </c>
      <c r="E573" s="264"/>
      <c r="F573" s="264"/>
      <c r="G573" s="264"/>
      <c r="H573" s="8"/>
      <c r="I573" s="297" t="s">
        <v>251</v>
      </c>
      <c r="J573" s="297"/>
      <c r="K573" s="297" t="s">
        <v>21</v>
      </c>
      <c r="L573" s="297"/>
      <c r="M573" s="22">
        <f>VLOOKUP(A573,'[2]Tarif bases juil-24'!B:G,6,0)*(1+$V$3)</f>
        <v>79.751594000000011</v>
      </c>
      <c r="N573" s="23"/>
      <c r="O573" s="298">
        <v>27.5</v>
      </c>
      <c r="P573" s="256"/>
      <c r="Q573" s="24" t="s">
        <v>17</v>
      </c>
      <c r="R573" s="23"/>
      <c r="S573" s="25">
        <f>M573/O573</f>
        <v>2.9000579636363639</v>
      </c>
    </row>
    <row r="574" spans="1:19" ht="13.5" customHeight="1" x14ac:dyDescent="0.25">
      <c r="A574" s="1" t="s">
        <v>252</v>
      </c>
      <c r="E574" s="264"/>
      <c r="F574" s="264"/>
      <c r="G574" s="264"/>
      <c r="H574" s="8"/>
      <c r="I574" s="297" t="s">
        <v>252</v>
      </c>
      <c r="J574" s="297"/>
      <c r="K574" s="297" t="s">
        <v>23</v>
      </c>
      <c r="L574" s="297"/>
      <c r="M574" s="22">
        <f>VLOOKUP(A574,'[2]Tarif bases juil-24'!B:G,6,0)*(1+$V$3)</f>
        <v>145.37872916666666</v>
      </c>
      <c r="N574" s="23"/>
      <c r="O574" s="298">
        <v>55</v>
      </c>
      <c r="P574" s="256"/>
      <c r="Q574" s="24" t="s">
        <v>17</v>
      </c>
      <c r="R574" s="23"/>
      <c r="S574" s="25">
        <f>M574/O574</f>
        <v>2.6432496212121213</v>
      </c>
    </row>
    <row r="575" spans="1:19" ht="13.5" customHeight="1" x14ac:dyDescent="0.25">
      <c r="A575" s="1" t="s">
        <v>253</v>
      </c>
      <c r="E575" s="264"/>
      <c r="F575" s="264"/>
      <c r="G575" s="264"/>
      <c r="H575" s="8"/>
      <c r="I575" s="297" t="s">
        <v>253</v>
      </c>
      <c r="J575" s="297"/>
      <c r="K575" s="297" t="s">
        <v>25</v>
      </c>
      <c r="L575" s="297"/>
      <c r="M575" s="22">
        <f>VLOOKUP(A575,'[2]Tarif bases juil-24'!B:G,6,0)*(1+$V$3)</f>
        <v>266.41866691666672</v>
      </c>
      <c r="N575" s="23"/>
      <c r="O575" s="298">
        <v>110</v>
      </c>
      <c r="P575" s="256"/>
      <c r="Q575" s="24" t="s">
        <v>17</v>
      </c>
      <c r="R575" s="23"/>
      <c r="S575" s="25">
        <f>M575/O575</f>
        <v>2.4219878810606064</v>
      </c>
    </row>
    <row r="576" spans="1:19" ht="8.1" customHeight="1" x14ac:dyDescent="0.25"/>
    <row r="577" spans="1:19" ht="13.5" customHeight="1" x14ac:dyDescent="0.25">
      <c r="E577" s="9" t="s">
        <v>37</v>
      </c>
    </row>
    <row r="578" spans="1:19" ht="8.1" customHeight="1" x14ac:dyDescent="0.25"/>
    <row r="579" spans="1:19" ht="13.5" customHeight="1" x14ac:dyDescent="0.25">
      <c r="E579" s="299"/>
      <c r="F579" s="299"/>
      <c r="G579" s="264"/>
      <c r="I579" s="299"/>
      <c r="J579" s="299"/>
      <c r="K579" s="264"/>
      <c r="M579" s="299"/>
      <c r="N579" s="299"/>
      <c r="O579" s="299"/>
      <c r="Q579" s="109"/>
      <c r="R579" s="109"/>
      <c r="S579" s="109"/>
    </row>
    <row r="580" spans="1:19" ht="13.5" customHeight="1" x14ac:dyDescent="0.25">
      <c r="E580" s="264"/>
      <c r="F580" s="264"/>
      <c r="G580" s="264"/>
      <c r="I580" s="264"/>
      <c r="J580" s="264"/>
      <c r="K580" s="264"/>
      <c r="M580" s="299"/>
      <c r="N580" s="299"/>
      <c r="O580" s="299"/>
      <c r="Q580" s="109"/>
      <c r="R580" s="109"/>
      <c r="S580" s="109"/>
    </row>
    <row r="581" spans="1:19" ht="13.5" customHeight="1" x14ac:dyDescent="0.25">
      <c r="E581" s="264"/>
      <c r="F581" s="264"/>
      <c r="G581" s="264"/>
      <c r="I581" s="264"/>
      <c r="J581" s="264"/>
      <c r="K581" s="264"/>
      <c r="M581" s="299"/>
      <c r="N581" s="299"/>
      <c r="O581" s="299"/>
      <c r="Q581" s="109"/>
      <c r="R581" s="109"/>
      <c r="S581" s="109"/>
    </row>
    <row r="582" spans="1:19" ht="13.5" customHeight="1" x14ac:dyDescent="0.25">
      <c r="E582" s="264"/>
      <c r="F582" s="264"/>
      <c r="G582" s="264"/>
      <c r="I582" s="264"/>
      <c r="J582" s="264"/>
      <c r="K582" s="264"/>
      <c r="M582" s="299"/>
      <c r="N582" s="299"/>
      <c r="O582" s="299"/>
      <c r="Q582" s="109"/>
      <c r="R582" s="109"/>
      <c r="S582" s="109"/>
    </row>
    <row r="583" spans="1:19" ht="13.5" customHeight="1" x14ac:dyDescent="0.25">
      <c r="E583" s="264"/>
      <c r="F583" s="264"/>
      <c r="G583" s="264"/>
      <c r="I583" s="264"/>
      <c r="J583" s="264"/>
      <c r="K583" s="264"/>
      <c r="M583" s="299"/>
      <c r="N583" s="299"/>
      <c r="O583" s="299"/>
      <c r="Q583" s="109"/>
      <c r="R583" s="109"/>
      <c r="S583" s="109"/>
    </row>
    <row r="584" spans="1:19" ht="8.1" customHeight="1" x14ac:dyDescent="0.25">
      <c r="E584" s="8"/>
      <c r="F584" s="8"/>
      <c r="G584" s="8"/>
      <c r="H584" s="8"/>
      <c r="I584" s="1"/>
      <c r="J584" s="1"/>
      <c r="K584" s="1"/>
      <c r="L584" s="1"/>
      <c r="M584" s="1"/>
      <c r="N584" s="8"/>
      <c r="O584" s="12"/>
      <c r="P584" s="8"/>
      <c r="Q584" s="12"/>
      <c r="R584" s="8"/>
      <c r="S584" s="13"/>
    </row>
    <row r="585" spans="1:19" ht="21.75" customHeight="1" x14ac:dyDescent="0.25">
      <c r="E585" s="270" t="s">
        <v>39</v>
      </c>
      <c r="F585" s="270"/>
      <c r="G585" s="270"/>
      <c r="H585" s="30"/>
      <c r="I585" s="270" t="s">
        <v>278</v>
      </c>
      <c r="J585" s="270"/>
      <c r="K585" s="270"/>
      <c r="L585" s="30"/>
      <c r="M585" s="270" t="s">
        <v>73</v>
      </c>
      <c r="N585" s="270"/>
      <c r="O585" s="270"/>
      <c r="P585" s="45"/>
      <c r="Q585" s="60"/>
      <c r="R585" s="60"/>
      <c r="S585" s="60"/>
    </row>
    <row r="586" spans="1:19" ht="13.5" customHeight="1" x14ac:dyDescent="0.25">
      <c r="A586" s="1">
        <v>4012407</v>
      </c>
      <c r="B586" s="1">
        <v>4012406</v>
      </c>
      <c r="C586" s="1">
        <v>4012405</v>
      </c>
      <c r="E586" s="32" t="s">
        <v>42</v>
      </c>
      <c r="F586" s="33"/>
      <c r="G586" s="34">
        <f>VLOOKUP(A586,'[2]Tarifs brosserie'!B:H,6,0)*(1+$V$8)</f>
        <v>5.8333333333333339</v>
      </c>
      <c r="H586" s="33"/>
      <c r="I586" s="32" t="s">
        <v>74</v>
      </c>
      <c r="J586" s="33"/>
      <c r="K586" s="34">
        <f>VLOOKUP(B586,'[2]Tarifs brosserie'!B:H,6,0)*(1+$V$8)</f>
        <v>2</v>
      </c>
      <c r="L586" s="33"/>
      <c r="M586" s="32" t="s">
        <v>75</v>
      </c>
      <c r="N586" s="33"/>
      <c r="O586" s="34">
        <f>VLOOKUP(C586,'[2]Tarifs brosserie'!B:H,6,0)*(1+$V$8)</f>
        <v>4.666666666666667</v>
      </c>
      <c r="Q586" s="46"/>
      <c r="S586" s="39"/>
    </row>
    <row r="587" spans="1:19" ht="8.1" customHeight="1" x14ac:dyDescent="0.25"/>
    <row r="588" spans="1:19" ht="13.5" customHeight="1" x14ac:dyDescent="0.25">
      <c r="E588" s="264"/>
      <c r="F588" s="264"/>
      <c r="G588" s="264"/>
      <c r="H588" s="8"/>
      <c r="I588" s="108" t="s">
        <v>254</v>
      </c>
      <c r="K588" s="9" t="s">
        <v>279</v>
      </c>
      <c r="N588" s="8"/>
      <c r="P588" s="8"/>
      <c r="Q588" s="6"/>
      <c r="R588" s="6"/>
      <c r="S588" s="6"/>
    </row>
    <row r="589" spans="1:19" ht="8.1" customHeight="1" x14ac:dyDescent="0.25">
      <c r="E589" s="264"/>
      <c r="F589" s="264"/>
      <c r="G589" s="264"/>
      <c r="H589" s="8"/>
      <c r="I589" s="1"/>
      <c r="J589" s="1"/>
      <c r="K589" s="1"/>
      <c r="L589" s="1"/>
      <c r="M589" s="1"/>
      <c r="N589" s="8"/>
      <c r="O589" s="12"/>
      <c r="P589" s="8"/>
      <c r="Q589" s="12"/>
      <c r="R589" s="8"/>
      <c r="S589" s="13"/>
    </row>
    <row r="590" spans="1:19" ht="24.95" customHeight="1" x14ac:dyDescent="0.25">
      <c r="E590" s="264"/>
      <c r="F590" s="264"/>
      <c r="G590" s="264"/>
      <c r="H590" s="8"/>
      <c r="I590" s="300" t="s">
        <v>9</v>
      </c>
      <c r="J590" s="300"/>
      <c r="K590" s="300" t="s">
        <v>10</v>
      </c>
      <c r="L590" s="300"/>
      <c r="M590" s="14" t="s">
        <v>11</v>
      </c>
      <c r="N590" s="15"/>
      <c r="O590" s="301" t="s">
        <v>12</v>
      </c>
      <c r="P590" s="301"/>
      <c r="Q590" s="301"/>
      <c r="R590" s="15"/>
      <c r="S590" s="16" t="s">
        <v>13</v>
      </c>
    </row>
    <row r="591" spans="1:19" ht="8.1" customHeight="1" x14ac:dyDescent="0.25">
      <c r="E591" s="264"/>
      <c r="F591" s="264"/>
      <c r="G591" s="264"/>
      <c r="H591" s="8"/>
      <c r="I591" s="1"/>
      <c r="J591" s="1"/>
      <c r="K591" s="1"/>
      <c r="L591" s="1"/>
      <c r="M591" s="1"/>
      <c r="N591" s="8"/>
      <c r="O591" s="12"/>
      <c r="P591" s="8"/>
      <c r="Q591" s="12"/>
      <c r="R591" s="8"/>
      <c r="S591" s="13"/>
    </row>
    <row r="592" spans="1:19" ht="13.5" customHeight="1" x14ac:dyDescent="0.25">
      <c r="A592" s="1" t="s">
        <v>256</v>
      </c>
      <c r="E592" s="264"/>
      <c r="F592" s="264"/>
      <c r="G592" s="264"/>
      <c r="H592" s="8"/>
      <c r="I592" s="297" t="s">
        <v>256</v>
      </c>
      <c r="J592" s="297"/>
      <c r="K592" s="297" t="s">
        <v>19</v>
      </c>
      <c r="L592" s="297"/>
      <c r="M592" s="22">
        <f>VLOOKUP(A592,'[2]Tarif bases juil-24'!B:G,6,0)*(1+$V$3)</f>
        <v>32.5</v>
      </c>
      <c r="N592" s="23"/>
      <c r="O592" s="298">
        <v>9.5</v>
      </c>
      <c r="P592" s="256"/>
      <c r="Q592" s="24" t="s">
        <v>17</v>
      </c>
      <c r="R592" s="23"/>
      <c r="S592" s="25">
        <f>M592/O592</f>
        <v>3.4210526315789473</v>
      </c>
    </row>
    <row r="593" spans="1:19" ht="13.5" customHeight="1" x14ac:dyDescent="0.25">
      <c r="A593" s="1" t="s">
        <v>257</v>
      </c>
      <c r="E593" s="264"/>
      <c r="F593" s="264"/>
      <c r="G593" s="264"/>
      <c r="H593" s="8"/>
      <c r="I593" s="297" t="s">
        <v>257</v>
      </c>
      <c r="J593" s="297"/>
      <c r="K593" s="297" t="s">
        <v>258</v>
      </c>
      <c r="L593" s="297"/>
      <c r="M593" s="22">
        <f>VLOOKUP(A593,'[2]Tarif bases juil-24'!B:G,6,0)*(1+$V$3)</f>
        <v>80.752833333333342</v>
      </c>
      <c r="N593" s="23"/>
      <c r="O593" s="298">
        <v>28.5</v>
      </c>
      <c r="P593" s="256"/>
      <c r="Q593" s="24" t="s">
        <v>17</v>
      </c>
      <c r="R593" s="23"/>
      <c r="S593" s="25">
        <f>M593/O593</f>
        <v>2.8334327485380122</v>
      </c>
    </row>
    <row r="594" spans="1:19" ht="13.5" customHeight="1" x14ac:dyDescent="0.25">
      <c r="A594" s="1" t="s">
        <v>259</v>
      </c>
      <c r="E594" s="264"/>
      <c r="F594" s="264"/>
      <c r="G594" s="264"/>
      <c r="H594" s="8"/>
      <c r="I594" s="297" t="s">
        <v>259</v>
      </c>
      <c r="J594" s="297"/>
      <c r="K594" s="297" t="s">
        <v>25</v>
      </c>
      <c r="L594" s="297"/>
      <c r="M594" s="22">
        <f>VLOOKUP(A594,'[2]Tarif bases juil-24'!B:G,6,0)*(1+$V$3)</f>
        <v>236.2536666666667</v>
      </c>
      <c r="N594" s="23"/>
      <c r="O594" s="298">
        <v>95</v>
      </c>
      <c r="P594" s="256"/>
      <c r="Q594" s="24" t="s">
        <v>17</v>
      </c>
      <c r="R594" s="23"/>
      <c r="S594" s="25">
        <f>M594/O594</f>
        <v>2.4868807017543864</v>
      </c>
    </row>
    <row r="595" spans="1:19" ht="13.5" customHeight="1" x14ac:dyDescent="0.25">
      <c r="E595" s="264"/>
      <c r="F595" s="264"/>
      <c r="G595" s="264"/>
      <c r="H595" s="8"/>
      <c r="I595" s="1"/>
      <c r="J595" s="1"/>
      <c r="K595" s="1"/>
      <c r="L595" s="1"/>
      <c r="M595" s="36"/>
      <c r="N595" s="37"/>
      <c r="O595" s="38"/>
      <c r="P595" s="37"/>
      <c r="Q595" s="1"/>
      <c r="R595" s="37"/>
      <c r="S595" s="36"/>
    </row>
    <row r="596" spans="1:19" ht="13.5" customHeight="1" x14ac:dyDescent="0.25">
      <c r="E596" s="264"/>
      <c r="F596" s="264"/>
      <c r="G596" s="264"/>
      <c r="H596" s="8"/>
      <c r="I596" s="1"/>
      <c r="J596" s="1"/>
      <c r="K596" s="1"/>
      <c r="L596" s="1"/>
      <c r="M596" s="36"/>
      <c r="N596" s="37"/>
      <c r="O596" s="38"/>
      <c r="P596" s="37"/>
      <c r="Q596" s="1"/>
      <c r="R596" s="37"/>
      <c r="S596" s="36"/>
    </row>
    <row r="597" spans="1:19" ht="8.1" customHeight="1" x14ac:dyDescent="0.25"/>
    <row r="598" spans="1:19" ht="13.5" customHeight="1" x14ac:dyDescent="0.25">
      <c r="E598" s="9" t="s">
        <v>37</v>
      </c>
      <c r="F598" s="44"/>
      <c r="G598" s="44"/>
      <c r="H598" s="8"/>
      <c r="I598" s="1"/>
      <c r="J598" s="1"/>
      <c r="K598" s="1"/>
      <c r="L598" s="1"/>
      <c r="M598" s="36"/>
      <c r="N598" s="37"/>
      <c r="O598" s="38"/>
      <c r="P598" s="37"/>
      <c r="Q598" s="1"/>
      <c r="R598" s="37"/>
      <c r="S598" s="36"/>
    </row>
    <row r="599" spans="1:19" ht="8.1" customHeight="1" x14ac:dyDescent="0.25">
      <c r="E599" s="44"/>
      <c r="F599" s="44"/>
      <c r="G599" s="44"/>
      <c r="H599" s="8"/>
      <c r="I599" s="1"/>
      <c r="J599" s="1"/>
      <c r="K599" s="1"/>
      <c r="L599" s="1"/>
      <c r="M599" s="36"/>
      <c r="N599" s="37"/>
      <c r="O599" s="38"/>
      <c r="P599" s="37"/>
      <c r="Q599" s="1"/>
      <c r="R599" s="37"/>
      <c r="S599" s="36"/>
    </row>
    <row r="600" spans="1:19" ht="13.5" customHeight="1" x14ac:dyDescent="0.25">
      <c r="E600" s="299"/>
      <c r="F600" s="299"/>
      <c r="G600" s="264"/>
      <c r="I600" s="299"/>
      <c r="J600" s="299"/>
      <c r="K600" s="264"/>
    </row>
    <row r="601" spans="1:19" ht="13.5" customHeight="1" x14ac:dyDescent="0.25">
      <c r="E601" s="264"/>
      <c r="F601" s="264"/>
      <c r="G601" s="264"/>
      <c r="I601" s="264"/>
      <c r="J601" s="264"/>
      <c r="K601" s="264"/>
    </row>
    <row r="602" spans="1:19" ht="13.5" customHeight="1" x14ac:dyDescent="0.25">
      <c r="E602" s="264"/>
      <c r="F602" s="264"/>
      <c r="G602" s="264"/>
      <c r="I602" s="264"/>
      <c r="J602" s="264"/>
      <c r="K602" s="264"/>
    </row>
    <row r="603" spans="1:19" ht="13.5" customHeight="1" x14ac:dyDescent="0.25">
      <c r="E603" s="264"/>
      <c r="F603" s="264"/>
      <c r="G603" s="264"/>
      <c r="I603" s="264"/>
      <c r="J603" s="264"/>
      <c r="K603" s="264"/>
    </row>
    <row r="604" spans="1:19" ht="13.5" customHeight="1" x14ac:dyDescent="0.25">
      <c r="E604" s="264"/>
      <c r="F604" s="264"/>
      <c r="G604" s="264"/>
      <c r="I604" s="264"/>
      <c r="J604" s="264"/>
      <c r="K604" s="264"/>
    </row>
    <row r="605" spans="1:19" ht="8.1" customHeight="1" x14ac:dyDescent="0.25">
      <c r="E605" s="8"/>
      <c r="F605" s="8"/>
      <c r="G605" s="8"/>
      <c r="H605" s="8"/>
      <c r="I605" s="1"/>
      <c r="J605" s="1"/>
      <c r="K605" s="1"/>
    </row>
    <row r="606" spans="1:19" ht="22.5" customHeight="1" x14ac:dyDescent="0.25">
      <c r="E606" s="270" t="s">
        <v>278</v>
      </c>
      <c r="F606" s="270"/>
      <c r="G606" s="270"/>
      <c r="H606" s="30"/>
      <c r="I606" s="270" t="s">
        <v>280</v>
      </c>
      <c r="J606" s="270"/>
      <c r="K606" s="270"/>
    </row>
    <row r="607" spans="1:19" ht="13.5" customHeight="1" x14ac:dyDescent="0.25">
      <c r="A607" s="1">
        <v>4012404</v>
      </c>
      <c r="B607" s="1">
        <v>4054001</v>
      </c>
      <c r="E607" s="32" t="s">
        <v>74</v>
      </c>
      <c r="F607" s="33"/>
      <c r="G607" s="34">
        <f>VLOOKUP(A607,'[2]Tarifs brosserie'!B:H,6,0)*(1+$V$8)</f>
        <v>2.75</v>
      </c>
      <c r="H607" s="33"/>
      <c r="I607" s="32" t="s">
        <v>281</v>
      </c>
      <c r="J607" s="33"/>
      <c r="K607" s="34">
        <f>VLOOKUP(B607,'[2]Tarifs brosserie'!B:H,6,0)*(1+$V$8)</f>
        <v>13.75</v>
      </c>
    </row>
    <row r="608" spans="1:19" ht="8.1" customHeight="1" x14ac:dyDescent="0.25"/>
    <row r="609" spans="1:19" ht="13.5" customHeight="1" x14ac:dyDescent="0.3">
      <c r="E609" s="64" t="s">
        <v>242</v>
      </c>
      <c r="F609" s="3"/>
      <c r="G609" s="3"/>
      <c r="H609" s="4"/>
      <c r="I609" s="4"/>
      <c r="J609" s="4"/>
      <c r="L609" s="6"/>
      <c r="M609" s="6"/>
      <c r="N609" s="6"/>
      <c r="O609" s="267" t="s">
        <v>0</v>
      </c>
      <c r="P609" s="267"/>
      <c r="Q609" s="267"/>
      <c r="R609" s="267"/>
      <c r="S609" s="267"/>
    </row>
    <row r="610" spans="1:19" ht="13.5" customHeight="1" x14ac:dyDescent="0.25">
      <c r="E610" s="6"/>
      <c r="O610" s="6"/>
      <c r="P610" s="6"/>
      <c r="Q610" s="6"/>
      <c r="R610" s="6"/>
      <c r="S610" s="6"/>
    </row>
    <row r="611" spans="1:19" ht="13.5" customHeight="1" x14ac:dyDescent="0.25">
      <c r="E611" s="6"/>
      <c r="O611" s="6"/>
      <c r="P611" s="6"/>
      <c r="Q611" s="6"/>
      <c r="R611" s="6"/>
      <c r="S611" s="6"/>
    </row>
    <row r="612" spans="1:19" ht="13.5" customHeight="1" x14ac:dyDescent="0.25">
      <c r="E612" s="264"/>
      <c r="F612" s="264"/>
      <c r="G612" s="264"/>
      <c r="H612" s="8"/>
      <c r="I612" s="108" t="s">
        <v>282</v>
      </c>
      <c r="K612" s="9" t="s">
        <v>283</v>
      </c>
      <c r="N612" s="8"/>
      <c r="P612" s="8"/>
      <c r="R612" s="312" t="s">
        <v>263</v>
      </c>
      <c r="S612" s="312"/>
    </row>
    <row r="613" spans="1:19" ht="7.9" customHeight="1" x14ac:dyDescent="0.25">
      <c r="E613" s="264"/>
      <c r="F613" s="264"/>
      <c r="G613" s="264"/>
      <c r="H613" s="8"/>
      <c r="I613" s="1"/>
      <c r="J613" s="1"/>
      <c r="K613" s="1"/>
      <c r="L613" s="1"/>
      <c r="M613" s="1"/>
      <c r="N613" s="8"/>
      <c r="O613" s="12"/>
      <c r="P613" s="8"/>
      <c r="Q613" s="12"/>
      <c r="R613" s="8"/>
      <c r="S613" s="13"/>
    </row>
    <row r="614" spans="1:19" ht="13.5" customHeight="1" x14ac:dyDescent="0.25">
      <c r="E614" s="264"/>
      <c r="F614" s="264"/>
      <c r="G614" s="264"/>
      <c r="H614" s="8"/>
      <c r="I614" s="9" t="s">
        <v>284</v>
      </c>
      <c r="J614" s="1"/>
      <c r="K614" s="1"/>
      <c r="L614" s="1"/>
      <c r="M614" s="1"/>
      <c r="N614" s="8"/>
      <c r="O614" s="12"/>
      <c r="P614" s="8"/>
      <c r="Q614" s="12"/>
      <c r="R614" s="8"/>
      <c r="S614" s="13"/>
    </row>
    <row r="615" spans="1:19" ht="7.9" customHeight="1" x14ac:dyDescent="0.25">
      <c r="E615" s="264"/>
      <c r="F615" s="264"/>
      <c r="G615" s="264"/>
      <c r="H615" s="8"/>
      <c r="I615" s="1"/>
      <c r="J615" s="1"/>
      <c r="K615" s="1"/>
      <c r="L615" s="1"/>
      <c r="M615" s="1"/>
      <c r="N615" s="8"/>
      <c r="O615" s="12"/>
      <c r="P615" s="8"/>
      <c r="Q615" s="12"/>
      <c r="R615" s="8"/>
      <c r="S615" s="13"/>
    </row>
    <row r="616" spans="1:19" ht="25.15" customHeight="1" x14ac:dyDescent="0.25">
      <c r="E616" s="264"/>
      <c r="F616" s="264"/>
      <c r="G616" s="264"/>
      <c r="H616" s="8"/>
      <c r="I616" s="300" t="s">
        <v>9</v>
      </c>
      <c r="J616" s="300"/>
      <c r="K616" s="300" t="s">
        <v>10</v>
      </c>
      <c r="L616" s="300"/>
      <c r="M616" s="14" t="s">
        <v>11</v>
      </c>
      <c r="N616" s="15"/>
      <c r="O616" s="301" t="s">
        <v>12</v>
      </c>
      <c r="P616" s="301"/>
      <c r="Q616" s="301"/>
      <c r="R616" s="15"/>
      <c r="S616" s="16" t="s">
        <v>13</v>
      </c>
    </row>
    <row r="617" spans="1:19" ht="7.9" customHeight="1" x14ac:dyDescent="0.25">
      <c r="E617" s="264"/>
      <c r="F617" s="264"/>
      <c r="G617" s="264"/>
      <c r="H617" s="8"/>
      <c r="I617" s="60"/>
      <c r="J617" s="60"/>
      <c r="K617" s="60"/>
      <c r="L617" s="60"/>
      <c r="M617" s="60"/>
      <c r="N617" s="61"/>
      <c r="O617" s="62"/>
      <c r="P617" s="61"/>
      <c r="Q617" s="62"/>
      <c r="R617" s="61"/>
      <c r="S617" s="63"/>
    </row>
    <row r="618" spans="1:19" ht="13.5" customHeight="1" x14ac:dyDescent="0.25">
      <c r="A618" s="1" t="s">
        <v>285</v>
      </c>
      <c r="E618" s="264"/>
      <c r="F618" s="264"/>
      <c r="G618" s="264"/>
      <c r="H618" s="8"/>
      <c r="I618" s="297" t="s">
        <v>285</v>
      </c>
      <c r="J618" s="297"/>
      <c r="K618" s="297" t="s">
        <v>19</v>
      </c>
      <c r="L618" s="297"/>
      <c r="M618" s="22">
        <f>VLOOKUP(A618,'[2]Tarif bases juil-24'!B:G,6,0)*(1+$V$3)</f>
        <v>47.33571666666667</v>
      </c>
      <c r="N618" s="23"/>
      <c r="O618" s="298">
        <v>17.5</v>
      </c>
      <c r="P618" s="256"/>
      <c r="Q618" s="24" t="s">
        <v>17</v>
      </c>
      <c r="R618" s="23"/>
      <c r="S618" s="25">
        <f>M618/O618</f>
        <v>2.7048980952380952</v>
      </c>
    </row>
    <row r="619" spans="1:19" ht="13.5" customHeight="1" x14ac:dyDescent="0.25">
      <c r="A619" s="1" t="s">
        <v>286</v>
      </c>
      <c r="E619" s="264"/>
      <c r="F619" s="264"/>
      <c r="G619" s="264"/>
      <c r="H619" s="8"/>
      <c r="I619" s="297" t="s">
        <v>286</v>
      </c>
      <c r="J619" s="297"/>
      <c r="K619" s="297" t="s">
        <v>21</v>
      </c>
      <c r="L619" s="297"/>
      <c r="M619" s="22">
        <f>VLOOKUP(A619,'[2]Tarif bases juil-24'!B:G,6,0)*(1+$V$3)</f>
        <v>112.33220000000001</v>
      </c>
      <c r="N619" s="23"/>
      <c r="O619" s="298">
        <v>43.75</v>
      </c>
      <c r="P619" s="256"/>
      <c r="Q619" s="24" t="s">
        <v>17</v>
      </c>
      <c r="R619" s="23"/>
      <c r="S619" s="25">
        <f>M619/O619</f>
        <v>2.567593142857143</v>
      </c>
    </row>
    <row r="620" spans="1:19" ht="13.5" customHeight="1" x14ac:dyDescent="0.25">
      <c r="E620" s="264"/>
      <c r="F620" s="264"/>
      <c r="G620" s="264"/>
      <c r="H620" s="8"/>
      <c r="I620" s="9"/>
      <c r="J620" s="1"/>
      <c r="K620" s="9"/>
      <c r="L620" s="1"/>
      <c r="M620" s="36"/>
      <c r="N620" s="37"/>
      <c r="O620" s="38"/>
      <c r="P620" s="37"/>
      <c r="Q620" s="1"/>
      <c r="R620" s="37"/>
      <c r="S620" s="36"/>
    </row>
    <row r="621" spans="1:19" ht="7.9" customHeight="1" x14ac:dyDescent="0.25"/>
    <row r="622" spans="1:19" ht="13.5" customHeight="1" x14ac:dyDescent="0.25">
      <c r="I622" s="125" t="s">
        <v>287</v>
      </c>
    </row>
    <row r="623" spans="1:19" ht="7.9" customHeight="1" x14ac:dyDescent="0.25"/>
    <row r="624" spans="1:19" ht="13.5" customHeight="1" x14ac:dyDescent="0.25">
      <c r="E624" s="264"/>
      <c r="F624" s="264"/>
      <c r="G624" s="264"/>
      <c r="H624" s="8"/>
      <c r="I624" s="9" t="s">
        <v>288</v>
      </c>
      <c r="N624" s="8"/>
      <c r="P624" s="8"/>
      <c r="R624" s="312" t="s">
        <v>263</v>
      </c>
      <c r="S624" s="312"/>
    </row>
    <row r="625" spans="1:19" ht="7.9" customHeight="1" x14ac:dyDescent="0.25">
      <c r="E625" s="264"/>
      <c r="F625" s="264"/>
      <c r="G625" s="264"/>
      <c r="H625" s="8"/>
      <c r="I625" s="1"/>
      <c r="J625" s="1"/>
      <c r="K625" s="1"/>
      <c r="L625" s="1"/>
      <c r="M625" s="1"/>
      <c r="N625" s="8"/>
      <c r="O625" s="12"/>
      <c r="P625" s="8"/>
      <c r="Q625" s="12"/>
      <c r="R625" s="8"/>
      <c r="S625" s="13"/>
    </row>
    <row r="626" spans="1:19" ht="25.15" customHeight="1" x14ac:dyDescent="0.25">
      <c r="E626" s="264"/>
      <c r="F626" s="264"/>
      <c r="G626" s="264"/>
      <c r="H626" s="8"/>
      <c r="I626" s="300" t="s">
        <v>9</v>
      </c>
      <c r="J626" s="300"/>
      <c r="K626" s="300" t="s">
        <v>10</v>
      </c>
      <c r="L626" s="300"/>
      <c r="M626" s="14" t="s">
        <v>11</v>
      </c>
      <c r="N626" s="15"/>
      <c r="O626" s="301" t="s">
        <v>12</v>
      </c>
      <c r="P626" s="301"/>
      <c r="Q626" s="301"/>
      <c r="R626" s="15"/>
      <c r="S626" s="16" t="s">
        <v>13</v>
      </c>
    </row>
    <row r="627" spans="1:19" ht="7.9" customHeight="1" x14ac:dyDescent="0.25">
      <c r="E627" s="264"/>
      <c r="F627" s="264"/>
      <c r="G627" s="264"/>
      <c r="H627" s="8"/>
      <c r="I627" s="60"/>
      <c r="J627" s="60"/>
      <c r="K627" s="60"/>
      <c r="L627" s="60"/>
      <c r="M627" s="60"/>
      <c r="N627" s="61"/>
      <c r="O627" s="62"/>
      <c r="P627" s="61"/>
      <c r="Q627" s="62"/>
      <c r="R627" s="61"/>
      <c r="S627" s="63"/>
    </row>
    <row r="628" spans="1:19" ht="13.5" customHeight="1" x14ac:dyDescent="0.25">
      <c r="A628" s="1" t="s">
        <v>289</v>
      </c>
      <c r="E628" s="264"/>
      <c r="F628" s="264"/>
      <c r="G628" s="264"/>
      <c r="H628" s="8"/>
      <c r="I628" s="297" t="s">
        <v>289</v>
      </c>
      <c r="J628" s="297"/>
      <c r="K628" s="297" t="s">
        <v>19</v>
      </c>
      <c r="L628" s="297"/>
      <c r="M628" s="22">
        <f>VLOOKUP(A628,'[2]Tarif bases juil-24'!B:G,6,0)*(1+$V$3)</f>
        <v>44.965000000000003</v>
      </c>
      <c r="N628" s="23"/>
      <c r="O628" s="298">
        <v>16</v>
      </c>
      <c r="P628" s="256"/>
      <c r="Q628" s="24" t="s">
        <v>17</v>
      </c>
      <c r="R628" s="23"/>
      <c r="S628" s="25">
        <f>M628/O628</f>
        <v>2.8103125000000002</v>
      </c>
    </row>
    <row r="629" spans="1:19" ht="13.5" customHeight="1" x14ac:dyDescent="0.25">
      <c r="A629" s="1" t="s">
        <v>290</v>
      </c>
      <c r="E629" s="264"/>
      <c r="F629" s="264"/>
      <c r="G629" s="264"/>
      <c r="H629" s="8"/>
      <c r="I629" s="297" t="s">
        <v>290</v>
      </c>
      <c r="J629" s="297"/>
      <c r="K629" s="297" t="s">
        <v>21</v>
      </c>
      <c r="L629" s="297"/>
      <c r="M629" s="22">
        <f>VLOOKUP(A629,'[2]Tarif bases juil-24'!B:G,6,0)*(1+$V$3)</f>
        <v>89.42</v>
      </c>
      <c r="N629" s="23"/>
      <c r="O629" s="298">
        <v>40</v>
      </c>
      <c r="P629" s="256"/>
      <c r="Q629" s="24" t="s">
        <v>17</v>
      </c>
      <c r="R629" s="23"/>
      <c r="S629" s="25">
        <f>M629/O629</f>
        <v>2.2355</v>
      </c>
    </row>
    <row r="630" spans="1:19" ht="13.5" customHeight="1" x14ac:dyDescent="0.25">
      <c r="E630" s="264"/>
      <c r="F630" s="264"/>
      <c r="G630" s="264"/>
      <c r="H630" s="8"/>
      <c r="I630" s="126"/>
      <c r="J630" s="1"/>
      <c r="K630" s="9"/>
      <c r="L630" s="1"/>
      <c r="M630" s="36"/>
      <c r="N630" s="37"/>
      <c r="O630" s="38"/>
      <c r="P630" s="37"/>
      <c r="Q630" s="1"/>
      <c r="R630" s="37"/>
      <c r="S630" s="36"/>
    </row>
    <row r="631" spans="1:19" ht="13.5" customHeight="1" x14ac:dyDescent="0.25">
      <c r="E631" s="264"/>
      <c r="F631" s="264"/>
      <c r="G631" s="264"/>
      <c r="H631" s="8"/>
      <c r="I631" s="1"/>
      <c r="J631" s="1"/>
      <c r="K631" s="1"/>
      <c r="L631" s="1"/>
      <c r="M631" s="36"/>
      <c r="N631" s="37"/>
      <c r="O631" s="127"/>
      <c r="P631" s="37"/>
      <c r="Q631" s="1"/>
      <c r="R631" s="37"/>
      <c r="S631" s="36"/>
    </row>
    <row r="632" spans="1:19" ht="13.5" customHeight="1" x14ac:dyDescent="0.25">
      <c r="E632" s="264"/>
      <c r="F632" s="264"/>
      <c r="G632" s="264"/>
      <c r="H632" s="8"/>
      <c r="I632" s="1"/>
      <c r="J632" s="1"/>
      <c r="K632" s="1"/>
      <c r="L632" s="1"/>
      <c r="M632" s="36"/>
      <c r="N632" s="37"/>
      <c r="O632" s="127"/>
      <c r="P632" s="37"/>
      <c r="Q632" s="1"/>
      <c r="R632" s="37"/>
      <c r="S632" s="36"/>
    </row>
    <row r="633" spans="1:19" ht="7.9" customHeight="1" x14ac:dyDescent="0.25"/>
    <row r="634" spans="1:19" ht="13.5" customHeight="1" x14ac:dyDescent="0.25">
      <c r="E634" s="9" t="s">
        <v>37</v>
      </c>
    </row>
    <row r="635" spans="1:19" ht="7.9" customHeight="1" x14ac:dyDescent="0.25"/>
    <row r="636" spans="1:19" ht="13.5" customHeight="1" x14ac:dyDescent="0.25">
      <c r="E636" s="299"/>
      <c r="F636" s="299"/>
      <c r="G636" s="264"/>
      <c r="I636" s="299"/>
      <c r="J636" s="299"/>
      <c r="K636" s="264"/>
      <c r="M636" s="299"/>
      <c r="N636" s="299"/>
      <c r="O636" s="299"/>
      <c r="Q636" s="109"/>
      <c r="R636" s="109"/>
      <c r="S636" s="109"/>
    </row>
    <row r="637" spans="1:19" ht="13.5" customHeight="1" x14ac:dyDescent="0.25">
      <c r="E637" s="264"/>
      <c r="F637" s="264"/>
      <c r="G637" s="264"/>
      <c r="I637" s="264"/>
      <c r="J637" s="264"/>
      <c r="K637" s="264"/>
      <c r="M637" s="299"/>
      <c r="N637" s="299"/>
      <c r="O637" s="299"/>
      <c r="Q637" s="109"/>
      <c r="R637" s="109"/>
      <c r="S637" s="109"/>
    </row>
    <row r="638" spans="1:19" ht="13.5" customHeight="1" x14ac:dyDescent="0.25">
      <c r="E638" s="264"/>
      <c r="F638" s="264"/>
      <c r="G638" s="264"/>
      <c r="I638" s="264"/>
      <c r="J638" s="264"/>
      <c r="K638" s="264"/>
      <c r="M638" s="299"/>
      <c r="N638" s="299"/>
      <c r="O638" s="299"/>
      <c r="Q638" s="109"/>
      <c r="R638" s="109"/>
      <c r="S638" s="109"/>
    </row>
    <row r="639" spans="1:19" ht="13.5" customHeight="1" x14ac:dyDescent="0.25">
      <c r="E639" s="264"/>
      <c r="F639" s="264"/>
      <c r="G639" s="264"/>
      <c r="I639" s="264"/>
      <c r="J639" s="264"/>
      <c r="K639" s="264"/>
      <c r="M639" s="299"/>
      <c r="N639" s="299"/>
      <c r="O639" s="299"/>
      <c r="Q639" s="109"/>
      <c r="R639" s="109"/>
      <c r="S639" s="109"/>
    </row>
    <row r="640" spans="1:19" ht="13.5" customHeight="1" x14ac:dyDescent="0.25">
      <c r="E640" s="264"/>
      <c r="F640" s="264"/>
      <c r="G640" s="264"/>
      <c r="I640" s="264"/>
      <c r="J640" s="264"/>
      <c r="K640" s="264"/>
      <c r="M640" s="299"/>
      <c r="N640" s="299"/>
      <c r="O640" s="299"/>
      <c r="Q640" s="109"/>
      <c r="R640" s="109"/>
      <c r="S640" s="109"/>
    </row>
    <row r="641" spans="1:19" ht="7.9" customHeight="1" x14ac:dyDescent="0.25">
      <c r="E641" s="8"/>
      <c r="F641" s="8"/>
      <c r="G641" s="8"/>
      <c r="H641" s="8"/>
      <c r="I641" s="1"/>
      <c r="J641" s="1"/>
      <c r="K641" s="1"/>
      <c r="L641" s="1"/>
      <c r="M641" s="1"/>
      <c r="N641" s="8"/>
      <c r="O641" s="12"/>
      <c r="Q641" s="1"/>
      <c r="R641" s="8"/>
      <c r="S641" s="12"/>
    </row>
    <row r="642" spans="1:19" ht="13.5" customHeight="1" x14ac:dyDescent="0.25">
      <c r="E642" s="271" t="s">
        <v>40</v>
      </c>
      <c r="F642" s="271"/>
      <c r="G642" s="271"/>
      <c r="H642" s="30"/>
      <c r="I642" s="270" t="s">
        <v>41</v>
      </c>
      <c r="J642" s="270"/>
      <c r="K642" s="270"/>
      <c r="L642" s="30"/>
      <c r="M642" s="270" t="s">
        <v>291</v>
      </c>
      <c r="N642" s="270"/>
      <c r="O642" s="270"/>
      <c r="Q642" s="31"/>
      <c r="R642" s="31"/>
      <c r="S642" s="31"/>
    </row>
    <row r="643" spans="1:19" ht="13.5" customHeight="1" x14ac:dyDescent="0.25">
      <c r="A643" s="1">
        <v>4012404</v>
      </c>
      <c r="B643" s="1">
        <v>4012403</v>
      </c>
      <c r="C643" s="1">
        <v>4054003</v>
      </c>
      <c r="E643" s="32" t="s">
        <v>43</v>
      </c>
      <c r="F643" s="33"/>
      <c r="G643" s="34">
        <f>VLOOKUP(A643,'[2]Tarifs brosserie'!B:H,6,0)*(1+$V$8)</f>
        <v>2.75</v>
      </c>
      <c r="H643" s="33"/>
      <c r="I643" s="32" t="s">
        <v>44</v>
      </c>
      <c r="J643" s="33"/>
      <c r="K643" s="34">
        <f>VLOOKUP(B643,'[2]Tarifs brosserie'!B:H,6,0)*(1+$V$8)</f>
        <v>6</v>
      </c>
      <c r="L643" s="33"/>
      <c r="M643" s="32" t="s">
        <v>292</v>
      </c>
      <c r="N643" s="33"/>
      <c r="O643" s="34">
        <f>VLOOKUP(C643,'[2]Tarifs brosserie'!B:H,6,0)*(1+$V$8)</f>
        <v>34.666666666666671</v>
      </c>
      <c r="Q643" s="32"/>
      <c r="R643" s="33"/>
      <c r="S643" s="34"/>
    </row>
    <row r="644" spans="1:19" ht="13.5" customHeight="1" x14ac:dyDescent="0.25"/>
    <row r="645" spans="1:19" ht="7.9" customHeight="1" x14ac:dyDescent="0.25">
      <c r="E645" s="32"/>
      <c r="F645" s="110"/>
      <c r="G645" s="34"/>
      <c r="H645" s="8"/>
      <c r="I645" s="1"/>
      <c r="J645" s="1"/>
      <c r="K645" s="1"/>
      <c r="L645" s="1"/>
      <c r="M645" s="36"/>
      <c r="N645" s="37"/>
      <c r="O645" s="38"/>
      <c r="P645" s="37"/>
      <c r="Q645" s="1"/>
      <c r="R645" s="37"/>
      <c r="S645" s="36"/>
    </row>
    <row r="646" spans="1:19" ht="13.5" customHeight="1" x14ac:dyDescent="0.25">
      <c r="E646" s="44"/>
      <c r="F646" s="44"/>
      <c r="G646" s="44"/>
      <c r="I646" s="9" t="s">
        <v>293</v>
      </c>
      <c r="R646" s="312" t="s">
        <v>263</v>
      </c>
      <c r="S646" s="312"/>
    </row>
    <row r="647" spans="1:19" ht="13.5" customHeight="1" x14ac:dyDescent="0.25">
      <c r="E647" s="314" t="s">
        <v>264</v>
      </c>
      <c r="F647" s="314"/>
      <c r="G647" s="314"/>
      <c r="I647" s="1" t="s">
        <v>265</v>
      </c>
    </row>
    <row r="648" spans="1:19" ht="8.1" customHeight="1" x14ac:dyDescent="0.25">
      <c r="E648" s="314"/>
      <c r="F648" s="314"/>
      <c r="G648" s="314"/>
    </row>
    <row r="649" spans="1:19" ht="24.95" customHeight="1" x14ac:dyDescent="0.25">
      <c r="E649" s="314"/>
      <c r="F649" s="314"/>
      <c r="G649" s="314"/>
      <c r="I649" s="300" t="s">
        <v>9</v>
      </c>
      <c r="J649" s="300"/>
      <c r="K649" s="300" t="s">
        <v>10</v>
      </c>
      <c r="L649" s="300"/>
      <c r="M649" s="14" t="s">
        <v>11</v>
      </c>
      <c r="N649" s="112"/>
    </row>
    <row r="650" spans="1:19" ht="8.1" customHeight="1" x14ac:dyDescent="0.25">
      <c r="E650" s="314"/>
      <c r="F650" s="314"/>
      <c r="G650" s="314"/>
      <c r="I650" s="1"/>
      <c r="J650" s="1"/>
      <c r="K650" s="1"/>
      <c r="L650" s="1"/>
      <c r="M650" s="1"/>
      <c r="N650" s="8"/>
    </row>
    <row r="651" spans="1:19" ht="13.5" customHeight="1" x14ac:dyDescent="0.25">
      <c r="A651" s="1" t="s">
        <v>266</v>
      </c>
      <c r="E651" s="314"/>
      <c r="F651" s="314"/>
      <c r="G651" s="314"/>
      <c r="I651" s="297" t="s">
        <v>266</v>
      </c>
      <c r="J651" s="297"/>
      <c r="K651" s="297" t="s">
        <v>267</v>
      </c>
      <c r="L651" s="297"/>
      <c r="M651" s="22">
        <f>VLOOKUP(A651,'[2]Tarif bases juil-24'!B:G,6,0)*(1+$V$3)</f>
        <v>12.750000000000002</v>
      </c>
      <c r="N651" s="37"/>
    </row>
    <row r="652" spans="1:19" ht="13.5" customHeight="1" x14ac:dyDescent="0.25">
      <c r="E652" s="113"/>
      <c r="F652" s="113"/>
      <c r="G652" s="113"/>
      <c r="I652" s="114"/>
      <c r="J652" s="114"/>
      <c r="K652" s="114"/>
      <c r="L652" s="114"/>
      <c r="M652" s="36"/>
      <c r="N652" s="37"/>
    </row>
    <row r="653" spans="1:19" ht="8.1" customHeight="1" x14ac:dyDescent="0.25"/>
    <row r="654" spans="1:19" ht="13.5" customHeight="1" x14ac:dyDescent="0.25">
      <c r="A654" s="115"/>
      <c r="B654" s="115"/>
      <c r="E654" s="35"/>
      <c r="F654" s="35"/>
      <c r="G654" s="35"/>
      <c r="H654" s="116"/>
      <c r="I654" s="117" t="s">
        <v>268</v>
      </c>
      <c r="J654" s="118"/>
      <c r="K654" s="118"/>
      <c r="L654" s="119"/>
      <c r="M654" s="120"/>
      <c r="N654" s="120"/>
      <c r="O654" s="120"/>
      <c r="P654" s="120"/>
      <c r="Q654" s="120"/>
      <c r="R654" s="120"/>
      <c r="S654" s="120"/>
    </row>
    <row r="655" spans="1:19" ht="13.5" customHeight="1" x14ac:dyDescent="0.25">
      <c r="E655" s="35"/>
      <c r="F655" s="35"/>
      <c r="G655" s="35"/>
      <c r="H655" s="116"/>
      <c r="I655" s="121" t="s">
        <v>269</v>
      </c>
      <c r="J655" s="118"/>
      <c r="K655" s="118"/>
      <c r="L655" s="91"/>
      <c r="M655" s="120"/>
      <c r="N655" s="120"/>
      <c r="O655" s="120"/>
      <c r="P655" s="120"/>
      <c r="Q655" s="120"/>
      <c r="R655" s="120"/>
      <c r="S655" s="120"/>
    </row>
    <row r="656" spans="1:19" ht="13.5" customHeight="1" x14ac:dyDescent="0.25">
      <c r="E656" s="35"/>
      <c r="F656" s="35"/>
      <c r="G656" s="35"/>
      <c r="H656" s="116"/>
      <c r="I656" s="121" t="s">
        <v>270</v>
      </c>
      <c r="J656" s="118"/>
      <c r="K656" s="118"/>
      <c r="L656" s="91"/>
      <c r="M656" s="120"/>
      <c r="N656" s="120"/>
      <c r="O656" s="120"/>
      <c r="P656" s="120"/>
      <c r="Q656" s="120"/>
      <c r="R656" s="120"/>
      <c r="S656" s="120"/>
    </row>
    <row r="657" spans="1:19" ht="13.5" customHeight="1" x14ac:dyDescent="0.25">
      <c r="E657" s="35"/>
      <c r="F657" s="35"/>
      <c r="G657" s="35"/>
      <c r="H657" s="116"/>
      <c r="I657" s="121" t="s">
        <v>294</v>
      </c>
      <c r="J657" s="118"/>
      <c r="K657" s="118"/>
      <c r="L657" s="91"/>
      <c r="M657" s="120"/>
      <c r="N657" s="120"/>
      <c r="O657" s="120"/>
      <c r="P657" s="120"/>
      <c r="Q657" s="120"/>
      <c r="R657" s="120"/>
      <c r="S657" s="120"/>
    </row>
    <row r="658" spans="1:19" ht="13.5" customHeight="1" x14ac:dyDescent="0.25">
      <c r="A658" s="115"/>
      <c r="B658" s="115"/>
      <c r="E658" s="35"/>
      <c r="F658" s="35"/>
      <c r="G658" s="35"/>
      <c r="H658" s="116"/>
      <c r="I658" s="121" t="s">
        <v>295</v>
      </c>
      <c r="J658" s="118"/>
      <c r="K658" s="118"/>
      <c r="L658" s="119"/>
      <c r="M658" s="120"/>
      <c r="N658" s="120"/>
      <c r="O658" s="120"/>
      <c r="P658" s="120"/>
      <c r="Q658" s="120"/>
      <c r="R658" s="120"/>
      <c r="S658" s="120"/>
    </row>
    <row r="659" spans="1:19" ht="13.5" customHeight="1" x14ac:dyDescent="0.25">
      <c r="A659" s="115"/>
      <c r="B659" s="115"/>
      <c r="E659" s="35"/>
      <c r="F659" s="35"/>
      <c r="G659" s="35"/>
      <c r="H659" s="116"/>
      <c r="I659" s="121" t="s">
        <v>296</v>
      </c>
      <c r="J659" s="118"/>
      <c r="K659" s="118"/>
      <c r="L659" s="119"/>
      <c r="M659" s="120"/>
      <c r="N659" s="120"/>
      <c r="O659" s="120"/>
      <c r="P659" s="120"/>
      <c r="Q659" s="120"/>
      <c r="R659" s="120"/>
      <c r="S659" s="120"/>
    </row>
    <row r="660" spans="1:19" ht="13.5" customHeight="1" x14ac:dyDescent="0.25">
      <c r="E660" s="35"/>
      <c r="F660" s="35"/>
      <c r="G660" s="35"/>
      <c r="H660" s="116"/>
      <c r="I660" s="121" t="s">
        <v>297</v>
      </c>
      <c r="J660" s="118"/>
      <c r="K660" s="118"/>
      <c r="L660" s="122"/>
      <c r="M660" s="120"/>
      <c r="N660" s="120"/>
      <c r="O660" s="120"/>
      <c r="P660" s="120"/>
      <c r="Q660" s="120"/>
      <c r="R660" s="120"/>
      <c r="S660" s="120"/>
    </row>
    <row r="661" spans="1:19" ht="8.1" customHeight="1" x14ac:dyDescent="0.25">
      <c r="E661" s="76"/>
      <c r="F661" s="76"/>
      <c r="G661" s="76"/>
      <c r="M661" s="36"/>
      <c r="N661" s="36"/>
      <c r="O661" s="36"/>
      <c r="P661" s="36"/>
      <c r="Q661" s="36"/>
      <c r="R661" s="36"/>
      <c r="S661" s="36"/>
    </row>
    <row r="662" spans="1:19" ht="13.5" customHeight="1" x14ac:dyDescent="0.25">
      <c r="A662" s="115"/>
      <c r="B662" s="115"/>
      <c r="E662" s="271" t="s">
        <v>298</v>
      </c>
      <c r="F662" s="271"/>
      <c r="G662" s="271"/>
      <c r="H662" s="123"/>
      <c r="I662" s="123"/>
      <c r="J662" s="123"/>
      <c r="K662" s="123"/>
      <c r="L662" s="114"/>
      <c r="M662" s="36"/>
      <c r="N662" s="36"/>
      <c r="O662" s="36"/>
      <c r="P662" s="36"/>
      <c r="Q662" s="36"/>
      <c r="R662" s="36"/>
      <c r="S662" s="36"/>
    </row>
    <row r="663" spans="1:19" ht="13.5" customHeight="1" x14ac:dyDescent="0.25">
      <c r="A663" s="1" t="s">
        <v>299</v>
      </c>
      <c r="B663" s="1" t="s">
        <v>275</v>
      </c>
      <c r="E663" s="32" t="s">
        <v>300</v>
      </c>
      <c r="F663" s="33"/>
      <c r="G663" s="124">
        <f>VLOOKUP(A663,'[2]Tarif bases juil-24'!B:H,6,0)*(1+$V$8)</f>
        <v>30.25</v>
      </c>
      <c r="H663" s="33"/>
      <c r="I663" s="32"/>
      <c r="J663" s="33"/>
      <c r="K663" s="34"/>
      <c r="M663" s="36"/>
      <c r="N663" s="36"/>
      <c r="O663" s="36"/>
      <c r="P663" s="36"/>
      <c r="Q663" s="36"/>
      <c r="R663" s="36"/>
      <c r="S663" s="36"/>
    </row>
    <row r="664" spans="1:19" ht="13.5" customHeight="1" x14ac:dyDescent="0.25">
      <c r="E664" s="32"/>
      <c r="F664" s="33"/>
      <c r="G664" s="124"/>
      <c r="H664" s="33"/>
      <c r="I664" s="32"/>
      <c r="J664" s="33"/>
      <c r="K664" s="34"/>
      <c r="M664" s="36"/>
      <c r="N664" s="36"/>
      <c r="O664" s="36"/>
      <c r="P664" s="36"/>
      <c r="Q664" s="36"/>
      <c r="R664" s="36"/>
      <c r="S664" s="36"/>
    </row>
    <row r="665" spans="1:19" s="68" customFormat="1" ht="13.15" customHeight="1" x14ac:dyDescent="0.25">
      <c r="A665" s="18"/>
      <c r="B665" s="18"/>
      <c r="C665" s="18"/>
      <c r="D665" s="18"/>
      <c r="E665" s="64" t="s">
        <v>242</v>
      </c>
      <c r="F665" s="64"/>
      <c r="G665" s="64"/>
      <c r="H665" s="67"/>
      <c r="I665" s="67"/>
      <c r="J665" s="67"/>
      <c r="L665" s="69"/>
      <c r="M665" s="69"/>
      <c r="N665" s="69"/>
      <c r="O665" s="267" t="s">
        <v>0</v>
      </c>
      <c r="P665" s="267"/>
      <c r="Q665" s="267"/>
      <c r="R665" s="267"/>
      <c r="S665" s="267"/>
    </row>
    <row r="666" spans="1:19" ht="13.5" customHeight="1" x14ac:dyDescent="0.25">
      <c r="E666" s="6"/>
      <c r="O666" s="268"/>
      <c r="P666" s="268"/>
      <c r="Q666" s="268"/>
      <c r="R666" s="268"/>
      <c r="S666" s="268"/>
    </row>
    <row r="667" spans="1:19" ht="13.5" customHeight="1" x14ac:dyDescent="0.25">
      <c r="E667" s="65"/>
      <c r="F667" s="65"/>
      <c r="G667" s="65"/>
      <c r="H667" s="65"/>
      <c r="I667" s="65"/>
      <c r="J667" s="65"/>
      <c r="K667" s="65"/>
      <c r="L667" s="65"/>
      <c r="M667" s="65"/>
      <c r="N667" s="65"/>
      <c r="O667" s="65"/>
      <c r="P667" s="65"/>
      <c r="Q667" s="65"/>
      <c r="R667" s="65"/>
      <c r="S667" s="65"/>
    </row>
    <row r="668" spans="1:19" ht="13.5" customHeight="1" x14ac:dyDescent="0.25">
      <c r="E668" s="6"/>
      <c r="O668" s="268"/>
      <c r="P668" s="268"/>
      <c r="Q668" s="268"/>
      <c r="R668" s="268"/>
      <c r="S668" s="268"/>
    </row>
    <row r="669" spans="1:19" ht="13.5" customHeight="1" x14ac:dyDescent="0.25">
      <c r="E669" s="6"/>
      <c r="O669" s="77"/>
      <c r="P669" s="77"/>
      <c r="Q669" s="77"/>
      <c r="R669" s="77"/>
      <c r="S669" s="77"/>
    </row>
    <row r="670" spans="1:19" ht="13.5" customHeight="1" x14ac:dyDescent="0.25">
      <c r="E670" s="6"/>
      <c r="O670" s="268"/>
      <c r="P670" s="268"/>
      <c r="Q670" s="268"/>
      <c r="R670" s="268"/>
      <c r="S670" s="268"/>
    </row>
    <row r="671" spans="1:19" ht="13.5" customHeight="1" x14ac:dyDescent="0.25">
      <c r="E671" s="6"/>
      <c r="O671" s="77"/>
      <c r="P671" s="77"/>
      <c r="Q671" s="77"/>
      <c r="R671" s="77"/>
      <c r="S671" s="77"/>
    </row>
    <row r="672" spans="1:19" ht="13.5" customHeight="1" x14ac:dyDescent="0.25">
      <c r="E672" s="6"/>
      <c r="O672" s="77"/>
      <c r="P672" s="77"/>
      <c r="Q672" s="77"/>
      <c r="R672" s="77"/>
      <c r="S672" s="77"/>
    </row>
    <row r="673" spans="1:19" ht="13.5" customHeight="1" x14ac:dyDescent="0.25"/>
    <row r="674" spans="1:19" ht="8.1" customHeight="1" x14ac:dyDescent="0.25">
      <c r="A674" s="1" t="s">
        <v>277</v>
      </c>
    </row>
    <row r="675" spans="1:19" ht="13.5" customHeight="1" x14ac:dyDescent="0.25">
      <c r="E675" s="307" t="s">
        <v>243</v>
      </c>
      <c r="F675" s="307"/>
      <c r="G675" s="307"/>
      <c r="H675" s="307"/>
      <c r="I675" s="307"/>
      <c r="J675" s="307"/>
      <c r="K675" s="307"/>
      <c r="M675" s="308" t="s">
        <v>301</v>
      </c>
      <c r="N675" s="315"/>
      <c r="O675" s="315"/>
      <c r="P675" s="49"/>
      <c r="Q675" s="309" t="str">
        <f>ROUND(7.39*(1+$V$3),2)&amp;" € HT/m²"</f>
        <v>7,39 € HT/m²</v>
      </c>
      <c r="R675" s="309"/>
      <c r="S675" s="309"/>
    </row>
    <row r="676" spans="1:19" ht="13.5" customHeight="1" x14ac:dyDescent="0.25">
      <c r="E676" s="307"/>
      <c r="F676" s="307"/>
      <c r="G676" s="307"/>
      <c r="H676" s="307"/>
      <c r="I676" s="307"/>
      <c r="J676" s="307"/>
      <c r="K676" s="307"/>
      <c r="M676" s="315"/>
      <c r="N676" s="315"/>
      <c r="O676" s="315"/>
      <c r="P676" s="50"/>
      <c r="Q676" s="309"/>
      <c r="R676" s="309"/>
      <c r="S676" s="309"/>
    </row>
    <row r="677" spans="1:19" ht="13.5" customHeight="1" x14ac:dyDescent="0.25">
      <c r="E677" s="307"/>
      <c r="F677" s="307"/>
      <c r="G677" s="307"/>
      <c r="H677" s="307"/>
      <c r="I677" s="307"/>
      <c r="J677" s="307"/>
      <c r="K677" s="307"/>
      <c r="M677" s="315"/>
      <c r="N677" s="315"/>
      <c r="O677" s="315"/>
      <c r="Q677" s="309"/>
      <c r="R677" s="309"/>
      <c r="S677" s="309"/>
    </row>
    <row r="678" spans="1:19" ht="8.1" customHeight="1" x14ac:dyDescent="0.25">
      <c r="E678" s="44"/>
      <c r="F678" s="44"/>
      <c r="G678" s="44"/>
    </row>
    <row r="679" spans="1:19" ht="13.5" customHeight="1" x14ac:dyDescent="0.25">
      <c r="H679" s="104"/>
      <c r="I679" s="105" t="s">
        <v>245</v>
      </c>
      <c r="J679" s="106" t="s">
        <v>246</v>
      </c>
      <c r="K679" s="106"/>
      <c r="L679" s="104"/>
      <c r="M679" s="104"/>
      <c r="N679" s="104"/>
      <c r="O679" s="104"/>
      <c r="P679" s="104"/>
      <c r="Q679" s="104"/>
      <c r="R679" s="104"/>
      <c r="S679" s="104"/>
    </row>
    <row r="680" spans="1:19" ht="8.1" customHeight="1" x14ac:dyDescent="0.25">
      <c r="E680" s="107"/>
      <c r="F680" s="107"/>
      <c r="G680" s="107"/>
      <c r="H680" s="107"/>
      <c r="I680" s="107"/>
      <c r="J680" s="107"/>
      <c r="K680" s="107"/>
      <c r="L680" s="107"/>
      <c r="M680" s="107"/>
      <c r="N680" s="107"/>
      <c r="O680" s="107"/>
      <c r="P680" s="107"/>
      <c r="Q680" s="107"/>
      <c r="R680" s="107"/>
      <c r="S680" s="107"/>
    </row>
    <row r="681" spans="1:19" ht="13.5" customHeight="1" x14ac:dyDescent="0.25">
      <c r="E681" s="264"/>
      <c r="F681" s="264"/>
      <c r="G681" s="264"/>
      <c r="H681" s="8"/>
      <c r="I681" s="108" t="s">
        <v>247</v>
      </c>
      <c r="K681" s="9" t="s">
        <v>248</v>
      </c>
      <c r="N681" s="8"/>
      <c r="P681" s="8"/>
      <c r="R681" s="8"/>
    </row>
    <row r="682" spans="1:19" ht="7.9" customHeight="1" x14ac:dyDescent="0.25">
      <c r="E682" s="264"/>
      <c r="F682" s="264"/>
      <c r="G682" s="264"/>
      <c r="H682" s="8"/>
      <c r="I682" s="1"/>
      <c r="J682" s="1"/>
      <c r="K682" s="1"/>
      <c r="L682" s="1"/>
      <c r="M682" s="1"/>
      <c r="N682" s="8"/>
      <c r="O682" s="12"/>
      <c r="P682" s="8"/>
      <c r="Q682" s="12"/>
      <c r="R682" s="8"/>
      <c r="S682" s="13"/>
    </row>
    <row r="683" spans="1:19" ht="25.15" customHeight="1" x14ac:dyDescent="0.25">
      <c r="E683" s="264"/>
      <c r="F683" s="264"/>
      <c r="G683" s="264"/>
      <c r="H683" s="8"/>
      <c r="I683" s="300" t="s">
        <v>9</v>
      </c>
      <c r="J683" s="300"/>
      <c r="K683" s="300" t="s">
        <v>10</v>
      </c>
      <c r="L683" s="300"/>
      <c r="M683" s="14" t="s">
        <v>11</v>
      </c>
      <c r="N683" s="15"/>
      <c r="O683" s="301" t="s">
        <v>12</v>
      </c>
      <c r="P683" s="301"/>
      <c r="Q683" s="301"/>
      <c r="R683" s="15"/>
      <c r="S683" s="16" t="s">
        <v>13</v>
      </c>
    </row>
    <row r="684" spans="1:19" ht="7.9" customHeight="1" x14ac:dyDescent="0.25">
      <c r="E684" s="264"/>
      <c r="F684" s="264"/>
      <c r="G684" s="264"/>
      <c r="H684" s="8"/>
      <c r="I684" s="41"/>
      <c r="J684" s="41"/>
      <c r="K684" s="41"/>
      <c r="L684" s="41"/>
      <c r="M684" s="41"/>
      <c r="N684" s="23"/>
      <c r="O684" s="42"/>
      <c r="P684" s="23"/>
      <c r="Q684" s="42"/>
      <c r="R684" s="23"/>
      <c r="S684" s="43"/>
    </row>
    <row r="685" spans="1:19" ht="13.5" customHeight="1" x14ac:dyDescent="0.25">
      <c r="A685" s="1" t="s">
        <v>249</v>
      </c>
      <c r="E685" s="264"/>
      <c r="F685" s="264"/>
      <c r="G685" s="264"/>
      <c r="H685" s="8"/>
      <c r="I685" s="297" t="s">
        <v>249</v>
      </c>
      <c r="J685" s="297"/>
      <c r="K685" s="297" t="s">
        <v>16</v>
      </c>
      <c r="L685" s="297"/>
      <c r="M685" s="22">
        <f>VLOOKUP(A685,'[2]Tarif bases juil-24'!B:G,6,0)*(1+$V$3)</f>
        <v>22.330000000000002</v>
      </c>
      <c r="N685" s="23"/>
      <c r="O685" s="298">
        <v>5.5</v>
      </c>
      <c r="P685" s="256"/>
      <c r="Q685" s="24" t="s">
        <v>17</v>
      </c>
      <c r="R685" s="23"/>
      <c r="S685" s="25">
        <f>M685/O685</f>
        <v>4.0600000000000005</v>
      </c>
    </row>
    <row r="686" spans="1:19" ht="13.5" customHeight="1" x14ac:dyDescent="0.25">
      <c r="A686" s="1" t="s">
        <v>250</v>
      </c>
      <c r="E686" s="264"/>
      <c r="F686" s="264"/>
      <c r="G686" s="264"/>
      <c r="H686" s="8"/>
      <c r="I686" s="297" t="s">
        <v>250</v>
      </c>
      <c r="J686" s="297"/>
      <c r="K686" s="297" t="s">
        <v>19</v>
      </c>
      <c r="L686" s="297"/>
      <c r="M686" s="22">
        <f>VLOOKUP(A686,'[2]Tarif bases juil-24'!B:G,6,0)*(1+$V$3)</f>
        <v>37.496025000000003</v>
      </c>
      <c r="N686" s="23"/>
      <c r="O686" s="298">
        <v>11</v>
      </c>
      <c r="P686" s="256"/>
      <c r="Q686" s="24" t="s">
        <v>17</v>
      </c>
      <c r="R686" s="23"/>
      <c r="S686" s="25">
        <f t="shared" ref="S686:S689" si="15">M686/O686</f>
        <v>3.4087295454545457</v>
      </c>
    </row>
    <row r="687" spans="1:19" ht="13.5" customHeight="1" x14ac:dyDescent="0.25">
      <c r="A687" s="1" t="s">
        <v>251</v>
      </c>
      <c r="E687" s="264"/>
      <c r="F687" s="264"/>
      <c r="G687" s="264"/>
      <c r="H687" s="8"/>
      <c r="I687" s="297" t="s">
        <v>251</v>
      </c>
      <c r="J687" s="297"/>
      <c r="K687" s="297" t="s">
        <v>21</v>
      </c>
      <c r="L687" s="297"/>
      <c r="M687" s="22">
        <f>VLOOKUP(A687,'[2]Tarif bases juil-24'!B:G,6,0)*(1+$V$3)</f>
        <v>79.751594000000011</v>
      </c>
      <c r="N687" s="23"/>
      <c r="O687" s="298">
        <v>27.5</v>
      </c>
      <c r="P687" s="256"/>
      <c r="Q687" s="24" t="s">
        <v>17</v>
      </c>
      <c r="R687" s="23"/>
      <c r="S687" s="25">
        <f t="shared" si="15"/>
        <v>2.9000579636363639</v>
      </c>
    </row>
    <row r="688" spans="1:19" ht="13.5" customHeight="1" x14ac:dyDescent="0.25">
      <c r="A688" s="1" t="s">
        <v>252</v>
      </c>
      <c r="E688" s="264"/>
      <c r="F688" s="264"/>
      <c r="G688" s="264"/>
      <c r="H688" s="8"/>
      <c r="I688" s="297" t="s">
        <v>252</v>
      </c>
      <c r="J688" s="297"/>
      <c r="K688" s="297" t="s">
        <v>23</v>
      </c>
      <c r="L688" s="297"/>
      <c r="M688" s="22">
        <f>VLOOKUP(A688,'[2]Tarif bases juil-24'!B:G,6,0)*(1+$V$3)</f>
        <v>145.37872916666666</v>
      </c>
      <c r="N688" s="23"/>
      <c r="O688" s="298">
        <v>55</v>
      </c>
      <c r="P688" s="256"/>
      <c r="Q688" s="24" t="s">
        <v>17</v>
      </c>
      <c r="R688" s="23"/>
      <c r="S688" s="25">
        <f t="shared" si="15"/>
        <v>2.6432496212121213</v>
      </c>
    </row>
    <row r="689" spans="1:19" ht="13.5" customHeight="1" x14ac:dyDescent="0.25">
      <c r="A689" s="1" t="s">
        <v>253</v>
      </c>
      <c r="E689" s="264"/>
      <c r="F689" s="264"/>
      <c r="G689" s="264"/>
      <c r="H689" s="8"/>
      <c r="I689" s="297" t="s">
        <v>253</v>
      </c>
      <c r="J689" s="297"/>
      <c r="K689" s="297" t="s">
        <v>25</v>
      </c>
      <c r="L689" s="297"/>
      <c r="M689" s="22">
        <f>VLOOKUP(A689,'[2]Tarif bases juil-24'!B:G,6,0)*(1+$V$3)</f>
        <v>266.41866691666672</v>
      </c>
      <c r="N689" s="23"/>
      <c r="O689" s="298">
        <v>110</v>
      </c>
      <c r="P689" s="256"/>
      <c r="Q689" s="24" t="s">
        <v>17</v>
      </c>
      <c r="R689" s="23"/>
      <c r="S689" s="25">
        <f t="shared" si="15"/>
        <v>2.4219878810606064</v>
      </c>
    </row>
    <row r="690" spans="1:19" ht="7.9" customHeight="1" x14ac:dyDescent="0.25"/>
    <row r="691" spans="1:19" ht="13.5" customHeight="1" x14ac:dyDescent="0.25">
      <c r="E691" s="9" t="s">
        <v>37</v>
      </c>
    </row>
    <row r="692" spans="1:19" ht="7.9" customHeight="1" x14ac:dyDescent="0.25"/>
    <row r="693" spans="1:19" ht="13.5" customHeight="1" x14ac:dyDescent="0.25">
      <c r="E693" s="299"/>
      <c r="F693" s="299"/>
      <c r="G693" s="264"/>
      <c r="I693" s="299"/>
      <c r="J693" s="299"/>
      <c r="K693" s="264"/>
      <c r="M693" s="299"/>
      <c r="N693" s="299"/>
      <c r="O693" s="299"/>
      <c r="Q693" s="109"/>
      <c r="R693" s="109"/>
      <c r="S693" s="109"/>
    </row>
    <row r="694" spans="1:19" ht="13.5" customHeight="1" x14ac:dyDescent="0.25">
      <c r="E694" s="264"/>
      <c r="F694" s="264"/>
      <c r="G694" s="264"/>
      <c r="I694" s="264"/>
      <c r="J694" s="264"/>
      <c r="K694" s="264"/>
      <c r="M694" s="299"/>
      <c r="N694" s="299"/>
      <c r="O694" s="299"/>
      <c r="Q694" s="109"/>
      <c r="R694" s="109"/>
      <c r="S694" s="109"/>
    </row>
    <row r="695" spans="1:19" ht="13.5" customHeight="1" x14ac:dyDescent="0.25">
      <c r="E695" s="264"/>
      <c r="F695" s="264"/>
      <c r="G695" s="264"/>
      <c r="I695" s="264"/>
      <c r="J695" s="264"/>
      <c r="K695" s="264"/>
      <c r="M695" s="299"/>
      <c r="N695" s="299"/>
      <c r="O695" s="299"/>
      <c r="Q695" s="109"/>
      <c r="R695" s="109"/>
      <c r="S695" s="109"/>
    </row>
    <row r="696" spans="1:19" ht="13.5" customHeight="1" x14ac:dyDescent="0.25">
      <c r="E696" s="264"/>
      <c r="F696" s="264"/>
      <c r="G696" s="264"/>
      <c r="I696" s="264"/>
      <c r="J696" s="264"/>
      <c r="K696" s="264"/>
      <c r="M696" s="299"/>
      <c r="N696" s="299"/>
      <c r="O696" s="299"/>
      <c r="Q696" s="109"/>
      <c r="R696" s="109"/>
      <c r="S696" s="109"/>
    </row>
    <row r="697" spans="1:19" ht="13.5" customHeight="1" x14ac:dyDescent="0.25">
      <c r="E697" s="264"/>
      <c r="F697" s="264"/>
      <c r="G697" s="264"/>
      <c r="I697" s="264"/>
      <c r="J697" s="264"/>
      <c r="K697" s="264"/>
      <c r="M697" s="299"/>
      <c r="N697" s="299"/>
      <c r="O697" s="299"/>
      <c r="Q697" s="109"/>
      <c r="R697" s="109"/>
      <c r="S697" s="109"/>
    </row>
    <row r="698" spans="1:19" ht="7.9" customHeight="1" x14ac:dyDescent="0.25">
      <c r="E698" s="8"/>
      <c r="F698" s="8"/>
      <c r="G698" s="8"/>
      <c r="H698" s="8"/>
      <c r="I698" s="1"/>
      <c r="J698" s="1"/>
      <c r="K698" s="1"/>
      <c r="L698" s="1"/>
      <c r="M698" s="1"/>
      <c r="N698" s="8"/>
      <c r="O698" s="12"/>
      <c r="P698" s="8"/>
      <c r="Q698" s="12"/>
      <c r="R698" s="8"/>
      <c r="S698" s="13"/>
    </row>
    <row r="699" spans="1:19" ht="20.45" customHeight="1" x14ac:dyDescent="0.25">
      <c r="E699" s="270" t="s">
        <v>39</v>
      </c>
      <c r="F699" s="270"/>
      <c r="G699" s="270"/>
      <c r="H699" s="30"/>
      <c r="I699" s="270" t="s">
        <v>278</v>
      </c>
      <c r="J699" s="270"/>
      <c r="K699" s="270"/>
      <c r="L699" s="30"/>
      <c r="M699" s="270" t="s">
        <v>73</v>
      </c>
      <c r="N699" s="270"/>
      <c r="O699" s="270"/>
      <c r="P699" s="45"/>
      <c r="Q699" s="274"/>
      <c r="R699" s="274"/>
      <c r="S699" s="274"/>
    </row>
    <row r="700" spans="1:19" ht="13.5" customHeight="1" x14ac:dyDescent="0.25">
      <c r="A700" s="1">
        <v>4012407</v>
      </c>
      <c r="B700" s="1">
        <v>4012406</v>
      </c>
      <c r="C700" s="1">
        <v>4012405</v>
      </c>
      <c r="E700" s="32" t="s">
        <v>42</v>
      </c>
      <c r="F700" s="33"/>
      <c r="G700" s="34">
        <f>VLOOKUP(A700,'[2]Tarifs brosserie'!B:H,6,0)*(1+$V$8)</f>
        <v>5.8333333333333339</v>
      </c>
      <c r="H700" s="33"/>
      <c r="I700" s="32" t="s">
        <v>74</v>
      </c>
      <c r="J700" s="33"/>
      <c r="K700" s="34">
        <f>VLOOKUP(B700,'[2]Tarifs brosserie'!B:H,6,0)*(1+$V$8)</f>
        <v>2</v>
      </c>
      <c r="L700" s="33"/>
      <c r="M700" s="32" t="s">
        <v>75</v>
      </c>
      <c r="N700" s="33"/>
      <c r="O700" s="34">
        <f>VLOOKUP(C700,'[2]Tarifs brosserie'!B:H,6,0)*(1+$V$8)</f>
        <v>4.666666666666667</v>
      </c>
      <c r="Q700" s="46"/>
      <c r="S700" s="39"/>
    </row>
    <row r="701" spans="1:19" ht="13.5" customHeight="1" x14ac:dyDescent="0.25"/>
    <row r="702" spans="1:19" ht="13.5" customHeight="1" x14ac:dyDescent="0.25">
      <c r="E702" s="264"/>
      <c r="F702" s="264"/>
      <c r="G702" s="264"/>
      <c r="H702" s="8"/>
      <c r="I702" s="108" t="s">
        <v>254</v>
      </c>
      <c r="K702" s="9" t="s">
        <v>302</v>
      </c>
      <c r="N702" s="8"/>
      <c r="P702" s="8"/>
      <c r="Q702" s="6"/>
      <c r="R702" s="6"/>
      <c r="S702" s="6"/>
    </row>
    <row r="703" spans="1:19" ht="7.9" customHeight="1" x14ac:dyDescent="0.25">
      <c r="E703" s="264"/>
      <c r="F703" s="264"/>
      <c r="G703" s="264"/>
      <c r="H703" s="8"/>
      <c r="I703" s="1"/>
      <c r="J703" s="1"/>
      <c r="K703" s="1"/>
      <c r="L703" s="1"/>
      <c r="M703" s="1"/>
      <c r="N703" s="8"/>
      <c r="O703" s="12"/>
      <c r="P703" s="8"/>
      <c r="Q703" s="12"/>
      <c r="R703" s="8"/>
      <c r="S703" s="13"/>
    </row>
    <row r="704" spans="1:19" ht="25.15" customHeight="1" x14ac:dyDescent="0.25">
      <c r="E704" s="264"/>
      <c r="F704" s="264"/>
      <c r="G704" s="264"/>
      <c r="H704" s="8"/>
      <c r="I704" s="300" t="s">
        <v>9</v>
      </c>
      <c r="J704" s="300"/>
      <c r="K704" s="300" t="s">
        <v>10</v>
      </c>
      <c r="L704" s="300"/>
      <c r="M704" s="14" t="s">
        <v>11</v>
      </c>
      <c r="N704" s="15"/>
      <c r="O704" s="301" t="s">
        <v>66</v>
      </c>
      <c r="P704" s="301"/>
      <c r="Q704" s="301"/>
      <c r="R704" s="15"/>
      <c r="S704" s="16" t="s">
        <v>13</v>
      </c>
    </row>
    <row r="705" spans="1:19" ht="7.9" customHeight="1" x14ac:dyDescent="0.25">
      <c r="E705" s="264"/>
      <c r="F705" s="264"/>
      <c r="G705" s="264"/>
      <c r="H705" s="8"/>
      <c r="I705" s="41"/>
      <c r="J705" s="41"/>
      <c r="K705" s="41"/>
      <c r="L705" s="41"/>
      <c r="M705" s="41"/>
      <c r="N705" s="23"/>
      <c r="O705" s="42"/>
      <c r="P705" s="23"/>
      <c r="Q705" s="42"/>
      <c r="R705" s="23"/>
      <c r="S705" s="43"/>
    </row>
    <row r="706" spans="1:19" ht="13.5" customHeight="1" x14ac:dyDescent="0.25">
      <c r="A706" s="1" t="s">
        <v>256</v>
      </c>
      <c r="E706" s="264"/>
      <c r="F706" s="264"/>
      <c r="G706" s="264"/>
      <c r="H706" s="8"/>
      <c r="I706" s="297" t="s">
        <v>256</v>
      </c>
      <c r="J706" s="297"/>
      <c r="K706" s="297" t="s">
        <v>19</v>
      </c>
      <c r="L706" s="297"/>
      <c r="M706" s="22">
        <f>VLOOKUP(A706,'[2]Tarif bases juil-24'!B:G,6,0)*(1+$V$3)</f>
        <v>32.5</v>
      </c>
      <c r="N706" s="23"/>
      <c r="O706" s="298">
        <v>4.75</v>
      </c>
      <c r="P706" s="256"/>
      <c r="Q706" s="24" t="s">
        <v>17</v>
      </c>
      <c r="R706" s="23"/>
      <c r="S706" s="25">
        <f>M706/O706/2</f>
        <v>3.4210526315789473</v>
      </c>
    </row>
    <row r="707" spans="1:19" ht="13.5" customHeight="1" x14ac:dyDescent="0.25">
      <c r="A707" s="1" t="s">
        <v>257</v>
      </c>
      <c r="E707" s="264"/>
      <c r="F707" s="264"/>
      <c r="G707" s="264"/>
      <c r="H707" s="8"/>
      <c r="I707" s="297" t="s">
        <v>257</v>
      </c>
      <c r="J707" s="297"/>
      <c r="K707" s="297" t="s">
        <v>258</v>
      </c>
      <c r="L707" s="297"/>
      <c r="M707" s="22">
        <f>VLOOKUP(A707,'[2]Tarif bases juil-24'!B:G,6,0)*(1+$V$3)</f>
        <v>80.752833333333342</v>
      </c>
      <c r="N707" s="23"/>
      <c r="O707" s="298">
        <v>14.25</v>
      </c>
      <c r="P707" s="256"/>
      <c r="Q707" s="24" t="s">
        <v>17</v>
      </c>
      <c r="R707" s="23"/>
      <c r="S707" s="25">
        <f t="shared" ref="S707:S708" si="16">M707/O707/2</f>
        <v>2.8334327485380122</v>
      </c>
    </row>
    <row r="708" spans="1:19" ht="13.5" customHeight="1" x14ac:dyDescent="0.25">
      <c r="A708" s="1" t="s">
        <v>259</v>
      </c>
      <c r="E708" s="264"/>
      <c r="F708" s="264"/>
      <c r="G708" s="264"/>
      <c r="H708" s="8"/>
      <c r="I708" s="297" t="s">
        <v>259</v>
      </c>
      <c r="J708" s="297"/>
      <c r="K708" s="297" t="s">
        <v>25</v>
      </c>
      <c r="L708" s="297"/>
      <c r="M708" s="22">
        <f>VLOOKUP(A708,'[2]Tarif bases juil-24'!B:G,6,0)*(1+$V$3)</f>
        <v>236.2536666666667</v>
      </c>
      <c r="N708" s="23"/>
      <c r="O708" s="298">
        <v>47.5</v>
      </c>
      <c r="P708" s="256"/>
      <c r="Q708" s="24" t="s">
        <v>17</v>
      </c>
      <c r="R708" s="23"/>
      <c r="S708" s="25">
        <f t="shared" si="16"/>
        <v>2.4868807017543864</v>
      </c>
    </row>
    <row r="709" spans="1:19" ht="13.5" customHeight="1" x14ac:dyDescent="0.25">
      <c r="E709" s="264"/>
      <c r="F709" s="264"/>
      <c r="G709" s="264"/>
      <c r="H709" s="8"/>
      <c r="I709" s="1"/>
      <c r="J709" s="1"/>
      <c r="K709" s="1"/>
      <c r="L709" s="1"/>
      <c r="M709" s="36"/>
      <c r="N709" s="37"/>
      <c r="O709" s="38"/>
      <c r="P709" s="37"/>
      <c r="Q709" s="1"/>
      <c r="R709" s="37"/>
      <c r="S709" s="36"/>
    </row>
    <row r="710" spans="1:19" ht="13.5" customHeight="1" x14ac:dyDescent="0.25">
      <c r="E710" s="264"/>
      <c r="F710" s="264"/>
      <c r="G710" s="264"/>
      <c r="H710" s="8"/>
      <c r="I710" s="1"/>
      <c r="J710" s="1"/>
      <c r="K710" s="1"/>
      <c r="L710" s="1"/>
      <c r="M710" s="36"/>
      <c r="N710" s="37"/>
      <c r="O710" s="38"/>
      <c r="P710" s="37"/>
      <c r="Q710" s="1"/>
      <c r="R710" s="37"/>
      <c r="S710" s="36"/>
    </row>
    <row r="711" spans="1:19" ht="7.9" customHeight="1" x14ac:dyDescent="0.25"/>
    <row r="712" spans="1:19" ht="13.5" customHeight="1" x14ac:dyDescent="0.25">
      <c r="E712" s="9" t="s">
        <v>37</v>
      </c>
    </row>
    <row r="713" spans="1:19" ht="7.9" customHeight="1" x14ac:dyDescent="0.25"/>
    <row r="714" spans="1:19" ht="13.5" customHeight="1" x14ac:dyDescent="0.25">
      <c r="E714" s="299"/>
      <c r="F714" s="299"/>
      <c r="G714" s="264"/>
      <c r="I714" s="299"/>
      <c r="J714" s="299"/>
      <c r="K714" s="264"/>
    </row>
    <row r="715" spans="1:19" ht="13.5" customHeight="1" x14ac:dyDescent="0.25">
      <c r="E715" s="264"/>
      <c r="F715" s="264"/>
      <c r="G715" s="264"/>
      <c r="I715" s="264"/>
      <c r="J715" s="264"/>
      <c r="K715" s="264"/>
    </row>
    <row r="716" spans="1:19" ht="13.5" customHeight="1" x14ac:dyDescent="0.25">
      <c r="E716" s="264"/>
      <c r="F716" s="264"/>
      <c r="G716" s="264"/>
      <c r="I716" s="264"/>
      <c r="J716" s="264"/>
      <c r="K716" s="264"/>
    </row>
    <row r="717" spans="1:19" ht="13.5" customHeight="1" x14ac:dyDescent="0.25">
      <c r="E717" s="264"/>
      <c r="F717" s="264"/>
      <c r="G717" s="264"/>
      <c r="I717" s="264"/>
      <c r="J717" s="264"/>
      <c r="K717" s="264"/>
    </row>
    <row r="718" spans="1:19" ht="13.5" customHeight="1" x14ac:dyDescent="0.25">
      <c r="E718" s="264"/>
      <c r="F718" s="264"/>
      <c r="G718" s="264"/>
      <c r="I718" s="264"/>
      <c r="J718" s="264"/>
      <c r="K718" s="264"/>
    </row>
    <row r="719" spans="1:19" ht="7.9" customHeight="1" x14ac:dyDescent="0.25">
      <c r="E719" s="8"/>
      <c r="F719" s="8"/>
      <c r="G719" s="8"/>
      <c r="H719" s="8"/>
      <c r="I719" s="1"/>
      <c r="J719" s="1"/>
      <c r="K719" s="1"/>
    </row>
    <row r="720" spans="1:19" ht="20.45" customHeight="1" x14ac:dyDescent="0.25">
      <c r="E720" s="270" t="s">
        <v>278</v>
      </c>
      <c r="F720" s="270"/>
      <c r="G720" s="270"/>
      <c r="H720" s="30"/>
      <c r="I720" s="270" t="s">
        <v>303</v>
      </c>
      <c r="J720" s="270"/>
      <c r="K720" s="270"/>
    </row>
    <row r="721" spans="1:19" ht="13.5" customHeight="1" x14ac:dyDescent="0.25">
      <c r="A721" s="1">
        <v>4012404</v>
      </c>
      <c r="B721" s="1">
        <v>4054003</v>
      </c>
      <c r="E721" s="32" t="s">
        <v>74</v>
      </c>
      <c r="F721" s="33"/>
      <c r="G721" s="34">
        <f>VLOOKUP(A721,'[2]Tarifs brosserie'!B:H,6,0)*(1+$V$8)</f>
        <v>2.75</v>
      </c>
      <c r="H721" s="33"/>
      <c r="I721" s="32" t="s">
        <v>292</v>
      </c>
      <c r="J721" s="33"/>
      <c r="K721" s="34">
        <f>VLOOKUP(B721,'[2]Tarifs brosserie'!B:H,6,0)*(1+$V$8)</f>
        <v>34.666666666666671</v>
      </c>
    </row>
    <row r="722" spans="1:19" ht="13.5" customHeight="1" x14ac:dyDescent="0.25"/>
    <row r="723" spans="1:19" ht="13.5" customHeight="1" x14ac:dyDescent="0.3">
      <c r="E723" s="64" t="s">
        <v>242</v>
      </c>
      <c r="F723" s="3"/>
      <c r="G723" s="3"/>
      <c r="H723" s="4"/>
      <c r="I723" s="4"/>
      <c r="J723" s="4"/>
      <c r="L723" s="6"/>
      <c r="M723" s="6"/>
      <c r="N723" s="6"/>
      <c r="O723" s="267" t="s">
        <v>0</v>
      </c>
      <c r="P723" s="267"/>
      <c r="Q723" s="267"/>
      <c r="R723" s="267"/>
      <c r="S723" s="267"/>
    </row>
    <row r="724" spans="1:19" ht="13.5" customHeight="1" x14ac:dyDescent="0.25">
      <c r="E724" s="6"/>
      <c r="O724" s="6"/>
      <c r="P724" s="6"/>
      <c r="Q724" s="6"/>
      <c r="R724" s="6"/>
      <c r="S724" s="6"/>
    </row>
    <row r="725" spans="1:19" ht="13.5" customHeight="1" x14ac:dyDescent="0.25">
      <c r="E725" s="6"/>
      <c r="O725" s="6"/>
      <c r="P725" s="6"/>
      <c r="Q725" s="6"/>
      <c r="R725" s="6"/>
      <c r="S725" s="6"/>
    </row>
    <row r="726" spans="1:19" ht="13.5" customHeight="1" x14ac:dyDescent="0.25">
      <c r="E726" s="264"/>
      <c r="F726" s="264"/>
      <c r="G726" s="264"/>
      <c r="H726" s="8"/>
      <c r="I726" s="108" t="s">
        <v>282</v>
      </c>
      <c r="K726" s="9" t="s">
        <v>283</v>
      </c>
      <c r="N726" s="8"/>
      <c r="P726" s="8"/>
      <c r="R726" s="312" t="s">
        <v>263</v>
      </c>
      <c r="S726" s="312"/>
    </row>
    <row r="727" spans="1:19" ht="7.9" customHeight="1" x14ac:dyDescent="0.25">
      <c r="E727" s="264"/>
      <c r="F727" s="264"/>
      <c r="G727" s="264"/>
      <c r="H727" s="8"/>
      <c r="I727" s="1"/>
      <c r="J727" s="1"/>
      <c r="K727" s="1"/>
      <c r="L727" s="1"/>
      <c r="M727" s="1"/>
      <c r="N727" s="8"/>
      <c r="O727" s="12"/>
      <c r="P727" s="8"/>
      <c r="Q727" s="12"/>
      <c r="R727" s="8"/>
      <c r="S727" s="13"/>
    </row>
    <row r="728" spans="1:19" ht="13.5" customHeight="1" x14ac:dyDescent="0.25">
      <c r="E728" s="264"/>
      <c r="F728" s="264"/>
      <c r="G728" s="264"/>
      <c r="H728" s="8"/>
      <c r="I728" s="9" t="s">
        <v>284</v>
      </c>
      <c r="J728" s="1"/>
      <c r="K728" s="1"/>
      <c r="L728" s="1"/>
      <c r="M728" s="1"/>
      <c r="N728" s="8"/>
      <c r="O728" s="12"/>
      <c r="P728" s="8"/>
      <c r="Q728" s="12"/>
      <c r="R728" s="8"/>
      <c r="S728" s="13"/>
    </row>
    <row r="729" spans="1:19" ht="7.9" customHeight="1" x14ac:dyDescent="0.25">
      <c r="E729" s="264"/>
      <c r="F729" s="264"/>
      <c r="G729" s="264"/>
      <c r="H729" s="8"/>
      <c r="I729" s="1"/>
      <c r="J729" s="1"/>
      <c r="K729" s="1"/>
      <c r="L729" s="1"/>
      <c r="M729" s="1"/>
      <c r="N729" s="8"/>
      <c r="O729" s="12"/>
      <c r="P729" s="8"/>
      <c r="Q729" s="12"/>
      <c r="R729" s="8"/>
      <c r="S729" s="13"/>
    </row>
    <row r="730" spans="1:19" s="33" customFormat="1" ht="25.15" customHeight="1" x14ac:dyDescent="0.2">
      <c r="A730" s="1"/>
      <c r="B730" s="1"/>
      <c r="C730" s="1"/>
      <c r="D730" s="1"/>
      <c r="E730" s="264"/>
      <c r="F730" s="264"/>
      <c r="G730" s="264"/>
      <c r="H730" s="23"/>
      <c r="I730" s="300" t="s">
        <v>9</v>
      </c>
      <c r="J730" s="300"/>
      <c r="K730" s="300" t="s">
        <v>10</v>
      </c>
      <c r="L730" s="300"/>
      <c r="M730" s="14" t="s">
        <v>11</v>
      </c>
      <c r="N730" s="15"/>
      <c r="O730" s="301" t="s">
        <v>12</v>
      </c>
      <c r="P730" s="301"/>
      <c r="Q730" s="301"/>
      <c r="R730" s="15"/>
      <c r="S730" s="16" t="s">
        <v>13</v>
      </c>
    </row>
    <row r="731" spans="1:19" ht="7.9" customHeight="1" x14ac:dyDescent="0.25">
      <c r="E731" s="264"/>
      <c r="F731" s="264"/>
      <c r="G731" s="264"/>
      <c r="H731" s="8"/>
      <c r="I731" s="60"/>
      <c r="J731" s="60"/>
      <c r="K731" s="60"/>
      <c r="L731" s="60"/>
      <c r="M731" s="60"/>
      <c r="N731" s="61"/>
      <c r="O731" s="62"/>
      <c r="P731" s="61"/>
      <c r="Q731" s="62"/>
      <c r="R731" s="61"/>
      <c r="S731" s="63"/>
    </row>
    <row r="732" spans="1:19" ht="13.5" customHeight="1" x14ac:dyDescent="0.25">
      <c r="A732" s="1" t="s">
        <v>285</v>
      </c>
      <c r="E732" s="264"/>
      <c r="F732" s="264"/>
      <c r="G732" s="264"/>
      <c r="H732" s="8"/>
      <c r="I732" s="297" t="s">
        <v>285</v>
      </c>
      <c r="J732" s="297"/>
      <c r="K732" s="297" t="s">
        <v>19</v>
      </c>
      <c r="L732" s="297"/>
      <c r="M732" s="22">
        <f>VLOOKUP(A732,'[2]Tarif bases juil-24'!B:G,6,0)*(1+$V$3)</f>
        <v>47.33571666666667</v>
      </c>
      <c r="N732" s="23"/>
      <c r="O732" s="298">
        <v>17.5</v>
      </c>
      <c r="P732" s="256"/>
      <c r="Q732" s="24" t="s">
        <v>17</v>
      </c>
      <c r="R732" s="23"/>
      <c r="S732" s="25">
        <f>M732/O732</f>
        <v>2.7048980952380952</v>
      </c>
    </row>
    <row r="733" spans="1:19" ht="13.5" customHeight="1" x14ac:dyDescent="0.25">
      <c r="A733" s="1" t="s">
        <v>286</v>
      </c>
      <c r="E733" s="264"/>
      <c r="F733" s="264"/>
      <c r="G733" s="264"/>
      <c r="H733" s="8"/>
      <c r="I733" s="297" t="s">
        <v>286</v>
      </c>
      <c r="J733" s="297"/>
      <c r="K733" s="297" t="s">
        <v>21</v>
      </c>
      <c r="L733" s="297"/>
      <c r="M733" s="22">
        <f>VLOOKUP(A733,'[2]Tarif bases juil-24'!B:G,6,0)*(1+$V$3)</f>
        <v>112.33220000000001</v>
      </c>
      <c r="N733" s="23"/>
      <c r="O733" s="298">
        <v>43.75</v>
      </c>
      <c r="P733" s="256"/>
      <c r="Q733" s="24" t="s">
        <v>17</v>
      </c>
      <c r="R733" s="23"/>
      <c r="S733" s="25">
        <f>M733/O733</f>
        <v>2.567593142857143</v>
      </c>
    </row>
    <row r="734" spans="1:19" ht="13.5" customHeight="1" x14ac:dyDescent="0.25">
      <c r="E734" s="264"/>
      <c r="F734" s="264"/>
      <c r="G734" s="264"/>
      <c r="H734" s="8"/>
      <c r="I734" s="128"/>
      <c r="J734" s="41"/>
      <c r="K734" s="128"/>
      <c r="L734" s="41"/>
      <c r="M734" s="129"/>
      <c r="N734" s="23"/>
      <c r="O734" s="130"/>
      <c r="P734" s="23"/>
      <c r="Q734" s="41"/>
      <c r="R734" s="23"/>
      <c r="S734" s="129"/>
    </row>
    <row r="735" spans="1:19" ht="7.9" customHeight="1" x14ac:dyDescent="0.25"/>
    <row r="736" spans="1:19" ht="13.5" customHeight="1" x14ac:dyDescent="0.25">
      <c r="I736" s="125" t="s">
        <v>287</v>
      </c>
    </row>
    <row r="737" spans="1:19" ht="7.9" customHeight="1" x14ac:dyDescent="0.25"/>
    <row r="738" spans="1:19" ht="13.5" customHeight="1" x14ac:dyDescent="0.25">
      <c r="E738" s="264"/>
      <c r="F738" s="264"/>
      <c r="G738" s="264"/>
      <c r="H738" s="8"/>
      <c r="I738" s="9" t="s">
        <v>304</v>
      </c>
      <c r="N738" s="8"/>
      <c r="P738" s="8"/>
      <c r="R738" s="312" t="s">
        <v>263</v>
      </c>
      <c r="S738" s="312"/>
    </row>
    <row r="739" spans="1:19" ht="7.9" customHeight="1" x14ac:dyDescent="0.25">
      <c r="E739" s="264"/>
      <c r="F739" s="264"/>
      <c r="G739" s="264"/>
      <c r="H739" s="8"/>
      <c r="I739" s="1"/>
      <c r="J739" s="1"/>
      <c r="K739" s="1"/>
      <c r="L739" s="1"/>
      <c r="M739" s="1"/>
      <c r="N739" s="8"/>
      <c r="O739" s="12"/>
      <c r="P739" s="8"/>
      <c r="Q739" s="12"/>
      <c r="R739" s="8"/>
      <c r="S739" s="13"/>
    </row>
    <row r="740" spans="1:19" s="33" customFormat="1" ht="25.15" customHeight="1" x14ac:dyDescent="0.2">
      <c r="A740" s="1"/>
      <c r="B740" s="1"/>
      <c r="C740" s="1"/>
      <c r="D740" s="1"/>
      <c r="E740" s="264"/>
      <c r="F740" s="264"/>
      <c r="G740" s="264"/>
      <c r="H740" s="23"/>
      <c r="I740" s="300" t="s">
        <v>9</v>
      </c>
      <c r="J740" s="300"/>
      <c r="K740" s="300" t="s">
        <v>10</v>
      </c>
      <c r="L740" s="300"/>
      <c r="M740" s="14" t="s">
        <v>11</v>
      </c>
      <c r="N740" s="15"/>
      <c r="O740" s="301" t="s">
        <v>12</v>
      </c>
      <c r="P740" s="301"/>
      <c r="Q740" s="301"/>
      <c r="R740" s="15"/>
      <c r="S740" s="16" t="s">
        <v>13</v>
      </c>
    </row>
    <row r="741" spans="1:19" ht="7.9" customHeight="1" x14ac:dyDescent="0.25">
      <c r="E741" s="264"/>
      <c r="F741" s="264"/>
      <c r="G741" s="264"/>
      <c r="H741" s="8"/>
      <c r="I741" s="60"/>
      <c r="J741" s="60"/>
      <c r="K741" s="60"/>
      <c r="L741" s="60"/>
      <c r="M741" s="60"/>
      <c r="N741" s="61"/>
      <c r="O741" s="62"/>
      <c r="P741" s="61"/>
      <c r="Q741" s="62"/>
      <c r="R741" s="61"/>
      <c r="S741" s="63"/>
    </row>
    <row r="742" spans="1:19" ht="13.5" customHeight="1" x14ac:dyDescent="0.25">
      <c r="A742" s="1" t="s">
        <v>289</v>
      </c>
      <c r="E742" s="264"/>
      <c r="F742" s="264"/>
      <c r="G742" s="264"/>
      <c r="H742" s="8"/>
      <c r="I742" s="297" t="s">
        <v>289</v>
      </c>
      <c r="J742" s="297"/>
      <c r="K742" s="297" t="s">
        <v>19</v>
      </c>
      <c r="L742" s="297"/>
      <c r="M742" s="22">
        <f>VLOOKUP(A742,'[2]Tarif bases juil-24'!B:G,6,0)*(1+$V$3)</f>
        <v>44.965000000000003</v>
      </c>
      <c r="N742" s="23"/>
      <c r="O742" s="298">
        <v>16</v>
      </c>
      <c r="P742" s="256"/>
      <c r="Q742" s="24" t="s">
        <v>17</v>
      </c>
      <c r="R742" s="23"/>
      <c r="S742" s="25">
        <f>M742/O742</f>
        <v>2.8103125000000002</v>
      </c>
    </row>
    <row r="743" spans="1:19" ht="13.5" customHeight="1" x14ac:dyDescent="0.25">
      <c r="A743" s="1" t="s">
        <v>290</v>
      </c>
      <c r="E743" s="264"/>
      <c r="F743" s="264"/>
      <c r="G743" s="264"/>
      <c r="H743" s="8"/>
      <c r="I743" s="297" t="s">
        <v>290</v>
      </c>
      <c r="J743" s="297"/>
      <c r="K743" s="297" t="s">
        <v>21</v>
      </c>
      <c r="L743" s="297"/>
      <c r="M743" s="22">
        <f>VLOOKUP(A743,'[2]Tarif bases juil-24'!B:G,6,0)*(1+$V$3)</f>
        <v>89.42</v>
      </c>
      <c r="N743" s="23"/>
      <c r="O743" s="298">
        <v>40</v>
      </c>
      <c r="P743" s="256"/>
      <c r="Q743" s="24" t="s">
        <v>17</v>
      </c>
      <c r="R743" s="23"/>
      <c r="S743" s="25">
        <f>M743/O743</f>
        <v>2.2355</v>
      </c>
    </row>
    <row r="744" spans="1:19" ht="13.5" customHeight="1" x14ac:dyDescent="0.25">
      <c r="E744" s="264"/>
      <c r="F744" s="264"/>
      <c r="G744" s="264"/>
      <c r="H744" s="8"/>
      <c r="I744" s="126"/>
      <c r="J744" s="1"/>
      <c r="K744" s="9"/>
      <c r="L744" s="1"/>
      <c r="M744" s="36"/>
      <c r="N744" s="37"/>
      <c r="O744" s="38"/>
      <c r="P744" s="37"/>
      <c r="Q744" s="1"/>
      <c r="R744" s="37"/>
      <c r="S744" s="36"/>
    </row>
    <row r="745" spans="1:19" ht="13.5" customHeight="1" x14ac:dyDescent="0.25">
      <c r="A745" s="1" t="s">
        <v>289</v>
      </c>
      <c r="E745" s="264"/>
      <c r="F745" s="264"/>
      <c r="G745" s="264"/>
      <c r="H745" s="8"/>
      <c r="I745" s="1"/>
      <c r="J745" s="1"/>
      <c r="K745" s="1"/>
      <c r="L745" s="1"/>
      <c r="M745" s="36"/>
      <c r="N745" s="37"/>
      <c r="O745" s="127"/>
      <c r="P745" s="37"/>
      <c r="Q745" s="1"/>
      <c r="R745" s="37"/>
      <c r="S745" s="36"/>
    </row>
    <row r="746" spans="1:19" ht="13.5" customHeight="1" x14ac:dyDescent="0.25">
      <c r="A746" s="1" t="s">
        <v>290</v>
      </c>
      <c r="E746" s="264"/>
      <c r="F746" s="264"/>
      <c r="G746" s="264"/>
      <c r="H746" s="8"/>
      <c r="I746" s="1"/>
      <c r="J746" s="1"/>
      <c r="K746" s="1"/>
      <c r="L746" s="1"/>
      <c r="M746" s="36"/>
      <c r="N746" s="37"/>
      <c r="O746" s="127"/>
      <c r="P746" s="37"/>
      <c r="Q746" s="1"/>
      <c r="R746" s="37"/>
      <c r="S746" s="36"/>
    </row>
    <row r="747" spans="1:19" ht="7.9" customHeight="1" x14ac:dyDescent="0.25"/>
    <row r="748" spans="1:19" ht="13.5" customHeight="1" x14ac:dyDescent="0.25">
      <c r="E748" s="9" t="s">
        <v>305</v>
      </c>
    </row>
    <row r="749" spans="1:19" ht="7.9" customHeight="1" x14ac:dyDescent="0.25"/>
    <row r="750" spans="1:19" ht="13.5" customHeight="1" x14ac:dyDescent="0.25">
      <c r="E750" s="299"/>
      <c r="F750" s="299"/>
      <c r="G750" s="264"/>
      <c r="I750" s="299"/>
      <c r="J750" s="299"/>
      <c r="K750" s="264"/>
      <c r="M750" s="299"/>
      <c r="N750" s="299"/>
      <c r="O750" s="299"/>
      <c r="Q750" s="109"/>
      <c r="R750" s="109"/>
      <c r="S750" s="109"/>
    </row>
    <row r="751" spans="1:19" ht="13.5" customHeight="1" x14ac:dyDescent="0.25">
      <c r="E751" s="264"/>
      <c r="F751" s="264"/>
      <c r="G751" s="264"/>
      <c r="I751" s="264"/>
      <c r="J751" s="264"/>
      <c r="K751" s="264"/>
      <c r="M751" s="299"/>
      <c r="N751" s="299"/>
      <c r="O751" s="299"/>
      <c r="Q751" s="109"/>
      <c r="R751" s="109"/>
      <c r="S751" s="109"/>
    </row>
    <row r="752" spans="1:19" ht="13.5" customHeight="1" x14ac:dyDescent="0.25">
      <c r="E752" s="264"/>
      <c r="F752" s="264"/>
      <c r="G752" s="264"/>
      <c r="I752" s="264"/>
      <c r="J752" s="264"/>
      <c r="K752" s="264"/>
      <c r="M752" s="299"/>
      <c r="N752" s="299"/>
      <c r="O752" s="299"/>
      <c r="Q752" s="109"/>
      <c r="R752" s="109"/>
      <c r="S752" s="109"/>
    </row>
    <row r="753" spans="1:19" ht="13.5" customHeight="1" x14ac:dyDescent="0.25">
      <c r="E753" s="264"/>
      <c r="F753" s="264"/>
      <c r="G753" s="264"/>
      <c r="I753" s="264"/>
      <c r="J753" s="264"/>
      <c r="K753" s="264"/>
      <c r="M753" s="299"/>
      <c r="N753" s="299"/>
      <c r="O753" s="299"/>
      <c r="Q753" s="109"/>
      <c r="R753" s="109"/>
      <c r="S753" s="109"/>
    </row>
    <row r="754" spans="1:19" ht="13.5" customHeight="1" x14ac:dyDescent="0.25">
      <c r="E754" s="264"/>
      <c r="F754" s="264"/>
      <c r="G754" s="264"/>
      <c r="I754" s="264"/>
      <c r="J754" s="264"/>
      <c r="K754" s="264"/>
      <c r="M754" s="299"/>
      <c r="N754" s="299"/>
      <c r="O754" s="299"/>
      <c r="Q754" s="109"/>
      <c r="R754" s="109"/>
      <c r="S754" s="109"/>
    </row>
    <row r="755" spans="1:19" ht="7.9" customHeight="1" x14ac:dyDescent="0.25">
      <c r="E755" s="8"/>
      <c r="F755" s="8"/>
      <c r="G755" s="8"/>
      <c r="H755" s="8"/>
      <c r="I755" s="1"/>
      <c r="J755" s="1"/>
      <c r="K755" s="1"/>
      <c r="L755" s="1"/>
      <c r="M755" s="1"/>
      <c r="N755" s="8"/>
      <c r="O755" s="12"/>
      <c r="Q755" s="1"/>
      <c r="R755" s="8"/>
      <c r="S755" s="12"/>
    </row>
    <row r="756" spans="1:19" ht="13.5" customHeight="1" x14ac:dyDescent="0.25">
      <c r="E756" s="271" t="s">
        <v>40</v>
      </c>
      <c r="F756" s="271"/>
      <c r="G756" s="271"/>
      <c r="H756" s="30"/>
      <c r="I756" s="270" t="s">
        <v>41</v>
      </c>
      <c r="J756" s="270"/>
      <c r="K756" s="270"/>
      <c r="L756" s="30"/>
      <c r="M756" s="270" t="s">
        <v>291</v>
      </c>
      <c r="N756" s="270"/>
      <c r="O756" s="270"/>
      <c r="Q756" s="31"/>
      <c r="R756" s="31"/>
      <c r="S756" s="31"/>
    </row>
    <row r="757" spans="1:19" ht="13.5" customHeight="1" x14ac:dyDescent="0.25">
      <c r="A757" s="1">
        <v>4012404</v>
      </c>
      <c r="B757" s="1">
        <v>4012403</v>
      </c>
      <c r="C757" s="1">
        <v>4054003</v>
      </c>
      <c r="E757" s="32" t="s">
        <v>43</v>
      </c>
      <c r="F757" s="33"/>
      <c r="G757" s="34">
        <f>VLOOKUP(A757,'[2]Tarifs brosserie'!B:H,6,0)*(1+$V$8)</f>
        <v>2.75</v>
      </c>
      <c r="H757" s="33"/>
      <c r="I757" s="32" t="s">
        <v>44</v>
      </c>
      <c r="J757" s="33"/>
      <c r="K757" s="34">
        <f>VLOOKUP(B757,'[2]Tarifs brosserie'!B:H,6,0)*(1+$V$8)</f>
        <v>6</v>
      </c>
      <c r="L757" s="33"/>
      <c r="M757" s="32" t="s">
        <v>292</v>
      </c>
      <c r="N757" s="33"/>
      <c r="O757" s="34">
        <f>VLOOKUP(C757,'[2]Tarifs brosserie'!B:H,6,0)*(1+$V$8)</f>
        <v>34.666666666666671</v>
      </c>
      <c r="Q757" s="32"/>
      <c r="R757" s="33"/>
      <c r="S757" s="34"/>
    </row>
    <row r="758" spans="1:19" ht="13.5" customHeight="1" x14ac:dyDescent="0.25"/>
    <row r="759" spans="1:19" ht="7.9" customHeight="1" x14ac:dyDescent="0.25">
      <c r="E759" s="32"/>
      <c r="F759" s="110"/>
      <c r="G759" s="34"/>
      <c r="H759" s="8"/>
      <c r="I759" s="1"/>
      <c r="J759" s="1"/>
      <c r="K759" s="1"/>
      <c r="L759" s="1"/>
      <c r="M759" s="36"/>
      <c r="N759" s="37"/>
      <c r="O759" s="38"/>
      <c r="P759" s="37"/>
      <c r="Q759" s="1"/>
      <c r="R759" s="37"/>
      <c r="S759" s="36"/>
    </row>
    <row r="760" spans="1:19" ht="13.5" customHeight="1" x14ac:dyDescent="0.25">
      <c r="E760" s="44"/>
      <c r="F760" s="44"/>
      <c r="G760" s="44"/>
      <c r="I760" s="9" t="s">
        <v>262</v>
      </c>
      <c r="R760" s="312" t="s">
        <v>263</v>
      </c>
      <c r="S760" s="312"/>
    </row>
    <row r="761" spans="1:19" ht="13.5" customHeight="1" x14ac:dyDescent="0.25">
      <c r="E761" s="314" t="s">
        <v>264</v>
      </c>
      <c r="F761" s="314"/>
      <c r="G761" s="314"/>
      <c r="I761" s="1" t="s">
        <v>265</v>
      </c>
    </row>
    <row r="762" spans="1:19" ht="8.1" customHeight="1" x14ac:dyDescent="0.25">
      <c r="E762" s="314"/>
      <c r="F762" s="314"/>
      <c r="G762" s="314"/>
    </row>
    <row r="763" spans="1:19" ht="24.95" customHeight="1" x14ac:dyDescent="0.25">
      <c r="E763" s="314"/>
      <c r="F763" s="314"/>
      <c r="G763" s="314"/>
      <c r="I763" s="300" t="s">
        <v>9</v>
      </c>
      <c r="J763" s="300"/>
      <c r="K763" s="300" t="s">
        <v>10</v>
      </c>
      <c r="L763" s="300"/>
      <c r="M763" s="14" t="s">
        <v>11</v>
      </c>
      <c r="N763" s="112"/>
    </row>
    <row r="764" spans="1:19" ht="8.1" customHeight="1" x14ac:dyDescent="0.25">
      <c r="E764" s="314"/>
      <c r="F764" s="314"/>
      <c r="G764" s="314"/>
      <c r="I764" s="1"/>
      <c r="J764" s="1"/>
      <c r="K764" s="1"/>
      <c r="L764" s="1"/>
      <c r="M764" s="1"/>
      <c r="N764" s="8"/>
    </row>
    <row r="765" spans="1:19" ht="13.5" customHeight="1" x14ac:dyDescent="0.25">
      <c r="A765" s="1" t="s">
        <v>266</v>
      </c>
      <c r="E765" s="314"/>
      <c r="F765" s="314"/>
      <c r="G765" s="314"/>
      <c r="I765" s="297" t="s">
        <v>266</v>
      </c>
      <c r="J765" s="297"/>
      <c r="K765" s="297" t="s">
        <v>267</v>
      </c>
      <c r="L765" s="297"/>
      <c r="M765" s="22">
        <f>VLOOKUP(A765,'[2]Tarif bases juil-24'!B:G,6,0)*(1+$V$3)</f>
        <v>12.750000000000002</v>
      </c>
      <c r="N765" s="37"/>
    </row>
    <row r="766" spans="1:19" ht="13.5" customHeight="1" x14ac:dyDescent="0.25">
      <c r="E766" s="113"/>
      <c r="F766" s="113"/>
      <c r="G766" s="113"/>
      <c r="I766" s="114"/>
      <c r="J766" s="114"/>
      <c r="K766" s="114"/>
      <c r="L766" s="114"/>
      <c r="M766" s="36"/>
      <c r="N766" s="37"/>
    </row>
    <row r="767" spans="1:19" ht="8.1" customHeight="1" x14ac:dyDescent="0.25"/>
    <row r="768" spans="1:19" ht="13.5" customHeight="1" x14ac:dyDescent="0.25">
      <c r="A768" s="115"/>
      <c r="B768" s="115"/>
      <c r="E768" s="35"/>
      <c r="F768" s="35"/>
      <c r="G768" s="35"/>
      <c r="H768" s="116"/>
      <c r="I768" s="117" t="s">
        <v>268</v>
      </c>
      <c r="J768" s="118"/>
      <c r="K768" s="118"/>
      <c r="L768" s="119"/>
      <c r="M768" s="120"/>
      <c r="N768" s="120"/>
      <c r="O768" s="120"/>
      <c r="P768" s="120"/>
      <c r="Q768" s="120"/>
      <c r="R768" s="120"/>
      <c r="S768" s="120"/>
    </row>
    <row r="769" spans="1:19" ht="13.5" customHeight="1" x14ac:dyDescent="0.25">
      <c r="E769" s="35"/>
      <c r="F769" s="35"/>
      <c r="G769" s="35"/>
      <c r="H769" s="116"/>
      <c r="I769" s="121" t="s">
        <v>269</v>
      </c>
      <c r="J769" s="118"/>
      <c r="K769" s="118"/>
      <c r="L769" s="91"/>
      <c r="M769" s="120"/>
      <c r="N769" s="120"/>
      <c r="O769" s="120"/>
      <c r="P769" s="120"/>
      <c r="Q769" s="120"/>
      <c r="R769" s="120"/>
      <c r="S769" s="120"/>
    </row>
    <row r="770" spans="1:19" ht="13.5" customHeight="1" x14ac:dyDescent="0.25">
      <c r="E770" s="35"/>
      <c r="F770" s="35"/>
      <c r="G770" s="35"/>
      <c r="H770" s="116"/>
      <c r="I770" s="121" t="s">
        <v>270</v>
      </c>
      <c r="J770" s="118"/>
      <c r="K770" s="118"/>
      <c r="L770" s="91"/>
      <c r="M770" s="120"/>
      <c r="N770" s="120"/>
      <c r="O770" s="120"/>
      <c r="P770" s="120"/>
      <c r="Q770" s="120"/>
      <c r="R770" s="120"/>
      <c r="S770" s="120"/>
    </row>
    <row r="771" spans="1:19" ht="13.5" customHeight="1" x14ac:dyDescent="0.25">
      <c r="E771" s="35"/>
      <c r="F771" s="35"/>
      <c r="G771" s="35"/>
      <c r="H771" s="116"/>
      <c r="I771" s="121" t="s">
        <v>294</v>
      </c>
      <c r="J771" s="118"/>
      <c r="K771" s="118"/>
      <c r="L771" s="91"/>
      <c r="M771" s="120"/>
      <c r="N771" s="120"/>
      <c r="O771" s="120"/>
      <c r="P771" s="120"/>
      <c r="Q771" s="120"/>
      <c r="R771" s="120"/>
      <c r="S771" s="120"/>
    </row>
    <row r="772" spans="1:19" ht="13.5" customHeight="1" x14ac:dyDescent="0.25">
      <c r="A772" s="115"/>
      <c r="B772" s="115"/>
      <c r="E772" s="35"/>
      <c r="F772" s="35"/>
      <c r="G772" s="35"/>
      <c r="H772" s="116"/>
      <c r="I772" s="121" t="s">
        <v>295</v>
      </c>
      <c r="J772" s="118"/>
      <c r="K772" s="118"/>
      <c r="L772" s="119"/>
      <c r="M772" s="120"/>
      <c r="N772" s="120"/>
      <c r="O772" s="120"/>
      <c r="P772" s="120"/>
      <c r="Q772" s="120"/>
      <c r="R772" s="120"/>
      <c r="S772" s="120"/>
    </row>
    <row r="773" spans="1:19" ht="13.5" customHeight="1" x14ac:dyDescent="0.25">
      <c r="A773" s="115"/>
      <c r="B773" s="115"/>
      <c r="E773" s="35"/>
      <c r="F773" s="35"/>
      <c r="G773" s="35"/>
      <c r="H773" s="116"/>
      <c r="I773" s="121" t="s">
        <v>296</v>
      </c>
      <c r="J773" s="118"/>
      <c r="K773" s="118"/>
      <c r="L773" s="119"/>
      <c r="M773" s="120"/>
      <c r="N773" s="120"/>
      <c r="O773" s="120"/>
      <c r="P773" s="120"/>
      <c r="Q773" s="120"/>
      <c r="R773" s="120"/>
      <c r="S773" s="120"/>
    </row>
    <row r="774" spans="1:19" ht="13.5" customHeight="1" x14ac:dyDescent="0.25">
      <c r="E774" s="35"/>
      <c r="F774" s="35"/>
      <c r="G774" s="35"/>
      <c r="H774" s="116"/>
      <c r="I774" s="121" t="s">
        <v>306</v>
      </c>
      <c r="J774" s="118"/>
      <c r="K774" s="118"/>
      <c r="L774" s="122"/>
      <c r="M774" s="120"/>
      <c r="N774" s="120"/>
      <c r="O774" s="120"/>
      <c r="P774" s="120"/>
      <c r="Q774" s="120"/>
      <c r="R774" s="120"/>
      <c r="S774" s="120"/>
    </row>
    <row r="775" spans="1:19" ht="8.1" customHeight="1" x14ac:dyDescent="0.25">
      <c r="E775" s="76"/>
      <c r="F775" s="76"/>
      <c r="G775" s="76"/>
      <c r="M775" s="36"/>
      <c r="N775" s="36"/>
      <c r="O775" s="36"/>
      <c r="P775" s="36"/>
      <c r="Q775" s="36"/>
      <c r="R775" s="36"/>
      <c r="S775" s="36"/>
    </row>
    <row r="776" spans="1:19" ht="13.5" customHeight="1" x14ac:dyDescent="0.25">
      <c r="A776" s="115"/>
      <c r="B776" s="115"/>
      <c r="E776" s="271" t="s">
        <v>307</v>
      </c>
      <c r="F776" s="271"/>
      <c r="G776" s="271"/>
      <c r="H776" s="123"/>
      <c r="I776" s="123"/>
      <c r="J776" s="123"/>
      <c r="K776" s="123"/>
      <c r="L776" s="114"/>
      <c r="M776" s="36"/>
      <c r="N776" s="36"/>
      <c r="O776" s="36"/>
      <c r="P776" s="36"/>
      <c r="Q776" s="36"/>
      <c r="R776" s="36"/>
      <c r="S776" s="36"/>
    </row>
    <row r="777" spans="1:19" ht="13.5" customHeight="1" x14ac:dyDescent="0.25">
      <c r="A777" s="1" t="s">
        <v>308</v>
      </c>
      <c r="B777" s="1" t="s">
        <v>275</v>
      </c>
      <c r="E777" s="32" t="s">
        <v>309</v>
      </c>
      <c r="F777" s="33"/>
      <c r="G777" s="124">
        <f>VLOOKUP(A777,'[2]Tarif bases juil-24'!B:H,6,0)*(1+$V$8)</f>
        <v>51.166666666666664</v>
      </c>
      <c r="H777" s="33"/>
      <c r="I777" s="32"/>
      <c r="J777" s="33"/>
      <c r="K777" s="34"/>
      <c r="M777" s="36"/>
      <c r="N777" s="36"/>
      <c r="O777" s="36"/>
      <c r="P777" s="36"/>
      <c r="Q777" s="36"/>
      <c r="R777" s="36"/>
      <c r="S777" s="36"/>
    </row>
    <row r="778" spans="1:19" ht="13.5" customHeight="1" x14ac:dyDescent="0.25">
      <c r="E778" s="44"/>
      <c r="F778" s="44"/>
      <c r="G778" s="44"/>
      <c r="H778" s="8"/>
      <c r="I778" s="1"/>
      <c r="J778" s="1"/>
      <c r="K778" s="1"/>
      <c r="L778" s="1"/>
      <c r="M778" s="36"/>
      <c r="N778" s="37"/>
      <c r="O778" s="38"/>
      <c r="P778" s="37"/>
      <c r="Q778" s="1"/>
      <c r="R778" s="37"/>
      <c r="S778" s="36"/>
    </row>
    <row r="779" spans="1:19" s="68" customFormat="1" ht="13.15" customHeight="1" x14ac:dyDescent="0.25">
      <c r="A779" s="18"/>
      <c r="B779" s="18"/>
      <c r="C779" s="18"/>
      <c r="D779" s="18"/>
      <c r="E779" s="64" t="s">
        <v>242</v>
      </c>
      <c r="F779" s="64"/>
      <c r="G779" s="64"/>
      <c r="H779" s="67"/>
      <c r="I779" s="67"/>
      <c r="J779" s="67"/>
      <c r="L779" s="69"/>
      <c r="M779" s="69"/>
      <c r="N779" s="69"/>
      <c r="O779" s="267" t="s">
        <v>0</v>
      </c>
      <c r="P779" s="267"/>
      <c r="Q779" s="267"/>
      <c r="R779" s="267"/>
      <c r="S779" s="267"/>
    </row>
    <row r="780" spans="1:19" ht="13.5" customHeight="1" x14ac:dyDescent="0.25">
      <c r="E780" s="6"/>
      <c r="O780" s="268"/>
      <c r="P780" s="268"/>
      <c r="Q780" s="268"/>
      <c r="R780" s="268"/>
      <c r="S780" s="268"/>
    </row>
    <row r="781" spans="1:19" ht="13.5" customHeight="1" x14ac:dyDescent="0.25">
      <c r="E781" s="65"/>
      <c r="F781" s="65"/>
      <c r="G781" s="65"/>
      <c r="H781" s="65"/>
      <c r="I781" s="65"/>
      <c r="J781" s="65"/>
      <c r="K781" s="65"/>
      <c r="L781" s="65"/>
      <c r="M781" s="65"/>
      <c r="N781" s="65"/>
      <c r="O781" s="65"/>
      <c r="P781" s="65"/>
      <c r="Q781" s="65"/>
      <c r="R781" s="65"/>
      <c r="S781" s="65"/>
    </row>
    <row r="782" spans="1:19" ht="13.5" customHeight="1" x14ac:dyDescent="0.25">
      <c r="E782" s="6"/>
      <c r="O782" s="268"/>
      <c r="P782" s="268"/>
      <c r="Q782" s="268"/>
      <c r="R782" s="268"/>
      <c r="S782" s="268"/>
    </row>
    <row r="783" spans="1:19" ht="13.5" customHeight="1" x14ac:dyDescent="0.25">
      <c r="E783" s="6"/>
      <c r="O783" s="77"/>
      <c r="P783" s="77"/>
      <c r="Q783" s="77"/>
      <c r="R783" s="77"/>
      <c r="S783" s="77"/>
    </row>
    <row r="784" spans="1:19" ht="13.5" customHeight="1" x14ac:dyDescent="0.25">
      <c r="E784" s="6"/>
      <c r="O784" s="268"/>
      <c r="P784" s="268"/>
      <c r="Q784" s="268"/>
      <c r="R784" s="268"/>
      <c r="S784" s="268"/>
    </row>
    <row r="785" spans="1:19" ht="13.5" customHeight="1" x14ac:dyDescent="0.25">
      <c r="E785" s="6"/>
      <c r="O785" s="77"/>
      <c r="P785" s="77"/>
      <c r="Q785" s="77"/>
      <c r="R785" s="77"/>
      <c r="S785" s="77"/>
    </row>
    <row r="786" spans="1:19" ht="13.5" customHeight="1" x14ac:dyDescent="0.25">
      <c r="E786" s="6"/>
      <c r="O786" s="77"/>
      <c r="P786" s="77"/>
      <c r="Q786" s="77"/>
      <c r="R786" s="77"/>
      <c r="S786" s="77"/>
    </row>
    <row r="787" spans="1:19" ht="13.5" customHeight="1" x14ac:dyDescent="0.25"/>
    <row r="788" spans="1:19" ht="8.1" customHeight="1" x14ac:dyDescent="0.25">
      <c r="A788" s="1" t="s">
        <v>277</v>
      </c>
    </row>
    <row r="789" spans="1:19" ht="13.5" customHeight="1" x14ac:dyDescent="0.25">
      <c r="E789" s="307" t="s">
        <v>310</v>
      </c>
      <c r="F789" s="307"/>
      <c r="G789" s="307"/>
      <c r="H789" s="307"/>
      <c r="I789" s="307"/>
      <c r="J789" s="307"/>
      <c r="K789" s="307"/>
      <c r="M789" s="308" t="s">
        <v>311</v>
      </c>
      <c r="N789" s="308"/>
      <c r="O789" s="308"/>
      <c r="P789" s="49"/>
      <c r="Q789" s="309" t="str">
        <f>ROUND(12.61*(1+$V$3),2)&amp;" € HT/m²"</f>
        <v>12,61 € HT/m²</v>
      </c>
      <c r="R789" s="309"/>
      <c r="S789" s="309"/>
    </row>
    <row r="790" spans="1:19" ht="13.5" customHeight="1" x14ac:dyDescent="0.25">
      <c r="E790" s="307"/>
      <c r="F790" s="307"/>
      <c r="G790" s="307"/>
      <c r="H790" s="307"/>
      <c r="I790" s="307"/>
      <c r="J790" s="307"/>
      <c r="K790" s="307"/>
      <c r="M790" s="308"/>
      <c r="N790" s="308"/>
      <c r="O790" s="308"/>
      <c r="P790" s="50"/>
      <c r="Q790" s="309"/>
      <c r="R790" s="309"/>
      <c r="S790" s="309"/>
    </row>
    <row r="791" spans="1:19" ht="13.5" customHeight="1" x14ac:dyDescent="0.25">
      <c r="E791" s="307"/>
      <c r="F791" s="307"/>
      <c r="G791" s="307"/>
      <c r="H791" s="307"/>
      <c r="I791" s="307"/>
      <c r="J791" s="307"/>
      <c r="K791" s="307"/>
      <c r="M791" s="308"/>
      <c r="N791" s="308"/>
      <c r="O791" s="308"/>
      <c r="Q791" s="309"/>
      <c r="R791" s="309"/>
      <c r="S791" s="309"/>
    </row>
    <row r="792" spans="1:19" ht="8.1" customHeight="1" x14ac:dyDescent="0.25">
      <c r="E792" s="307"/>
      <c r="F792" s="307"/>
      <c r="G792" s="307"/>
      <c r="H792" s="307"/>
      <c r="I792" s="307"/>
      <c r="J792" s="307"/>
      <c r="K792" s="307"/>
      <c r="M792" s="308"/>
      <c r="N792" s="308"/>
      <c r="O792" s="308"/>
      <c r="Q792" s="309"/>
      <c r="R792" s="309"/>
      <c r="S792" s="309"/>
    </row>
    <row r="793" spans="1:19" ht="8.1" customHeight="1" x14ac:dyDescent="0.25">
      <c r="E793" s="96"/>
      <c r="F793" s="96"/>
      <c r="G793" s="96"/>
      <c r="H793" s="96"/>
      <c r="I793" s="96"/>
      <c r="J793" s="96"/>
      <c r="K793" s="96"/>
      <c r="M793" s="131"/>
      <c r="N793" s="131"/>
      <c r="O793" s="131"/>
      <c r="Q793" s="79"/>
      <c r="R793" s="79"/>
      <c r="S793" s="79"/>
    </row>
    <row r="794" spans="1:19" ht="13.5" customHeight="1" x14ac:dyDescent="0.25">
      <c r="H794" s="104"/>
      <c r="I794" s="105" t="s">
        <v>245</v>
      </c>
      <c r="J794" s="106" t="s">
        <v>312</v>
      </c>
      <c r="L794" s="107"/>
      <c r="M794" s="107"/>
      <c r="N794" s="107"/>
      <c r="O794" s="107"/>
      <c r="P794" s="107"/>
      <c r="Q794" s="107"/>
      <c r="R794" s="107"/>
      <c r="S794" s="107"/>
    </row>
    <row r="795" spans="1:19" ht="8.1" customHeight="1" x14ac:dyDescent="0.25">
      <c r="E795" s="107"/>
      <c r="F795" s="107"/>
      <c r="G795" s="107"/>
      <c r="H795" s="107"/>
      <c r="I795" s="107"/>
      <c r="J795" s="107"/>
      <c r="K795" s="107"/>
      <c r="L795" s="107"/>
      <c r="M795" s="107"/>
      <c r="N795" s="107"/>
      <c r="O795" s="107"/>
      <c r="P795" s="107"/>
      <c r="Q795" s="107"/>
      <c r="R795" s="107"/>
      <c r="S795" s="107"/>
    </row>
    <row r="796" spans="1:19" ht="13.5" customHeight="1" x14ac:dyDescent="0.25">
      <c r="E796" s="264"/>
      <c r="F796" s="264"/>
      <c r="G796" s="264"/>
      <c r="H796" s="8"/>
      <c r="I796" s="108" t="s">
        <v>247</v>
      </c>
      <c r="K796" s="9" t="s">
        <v>313</v>
      </c>
      <c r="N796" s="8"/>
      <c r="P796" s="8"/>
      <c r="R796" s="8"/>
    </row>
    <row r="797" spans="1:19" ht="7.9" customHeight="1" x14ac:dyDescent="0.25">
      <c r="E797" s="264"/>
      <c r="F797" s="264"/>
      <c r="G797" s="264"/>
      <c r="H797" s="8"/>
      <c r="I797" s="1"/>
      <c r="J797" s="1"/>
      <c r="K797" s="1"/>
      <c r="L797" s="1"/>
      <c r="M797" s="1"/>
      <c r="N797" s="8"/>
      <c r="O797" s="12"/>
      <c r="P797" s="8"/>
      <c r="Q797" s="12"/>
      <c r="R797" s="8"/>
      <c r="S797" s="13"/>
    </row>
    <row r="798" spans="1:19" ht="25.15" customHeight="1" x14ac:dyDescent="0.25">
      <c r="E798" s="264"/>
      <c r="F798" s="264"/>
      <c r="G798" s="264"/>
      <c r="H798" s="8"/>
      <c r="I798" s="300" t="s">
        <v>9</v>
      </c>
      <c r="J798" s="300"/>
      <c r="K798" s="300" t="s">
        <v>10</v>
      </c>
      <c r="L798" s="300"/>
      <c r="M798" s="14" t="s">
        <v>11</v>
      </c>
      <c r="N798" s="15"/>
      <c r="O798" s="301" t="s">
        <v>12</v>
      </c>
      <c r="P798" s="301"/>
      <c r="Q798" s="301"/>
      <c r="R798" s="15"/>
      <c r="S798" s="16" t="s">
        <v>13</v>
      </c>
    </row>
    <row r="799" spans="1:19" ht="7.9" customHeight="1" x14ac:dyDescent="0.25">
      <c r="E799" s="264"/>
      <c r="F799" s="264"/>
      <c r="G799" s="264"/>
      <c r="H799" s="8"/>
      <c r="I799" s="1"/>
      <c r="J799" s="1"/>
      <c r="K799" s="1"/>
      <c r="L799" s="1"/>
      <c r="M799" s="1"/>
      <c r="N799" s="8"/>
      <c r="O799" s="12"/>
      <c r="P799" s="8"/>
      <c r="Q799" s="12"/>
      <c r="R799" s="8"/>
      <c r="S799" s="13"/>
    </row>
    <row r="800" spans="1:19" ht="13.5" customHeight="1" x14ac:dyDescent="0.25">
      <c r="A800" s="1" t="s">
        <v>314</v>
      </c>
      <c r="E800" s="264"/>
      <c r="F800" s="264"/>
      <c r="G800" s="264"/>
      <c r="H800" s="8"/>
      <c r="I800" s="297" t="s">
        <v>314</v>
      </c>
      <c r="J800" s="297"/>
      <c r="K800" s="297" t="s">
        <v>19</v>
      </c>
      <c r="L800" s="297"/>
      <c r="M800" s="22">
        <f>VLOOKUP(A800,'[2]Tarif bases juil-24'!B:G,6,0)*(1+$V$3)</f>
        <v>31.67080833333333</v>
      </c>
      <c r="N800" s="23"/>
      <c r="O800" s="298">
        <v>7</v>
      </c>
      <c r="P800" s="256"/>
      <c r="Q800" s="24" t="s">
        <v>17</v>
      </c>
      <c r="R800" s="23"/>
      <c r="S800" s="25">
        <f>M800/O800</f>
        <v>4.5244011904761896</v>
      </c>
    </row>
    <row r="801" spans="1:19" ht="13.5" customHeight="1" x14ac:dyDescent="0.25">
      <c r="A801" s="1" t="s">
        <v>315</v>
      </c>
      <c r="E801" s="264"/>
      <c r="F801" s="264"/>
      <c r="G801" s="264"/>
      <c r="H801" s="8"/>
      <c r="I801" s="297" t="s">
        <v>315</v>
      </c>
      <c r="J801" s="297"/>
      <c r="K801" s="297" t="s">
        <v>21</v>
      </c>
      <c r="L801" s="297"/>
      <c r="M801" s="22">
        <f>VLOOKUP(A801,'[2]Tarif bases juil-24'!B:G,6,0)*(1+$V$3)</f>
        <v>61.251400000000011</v>
      </c>
      <c r="N801" s="23"/>
      <c r="O801" s="298">
        <v>17.5</v>
      </c>
      <c r="P801" s="256"/>
      <c r="Q801" s="24" t="s">
        <v>17</v>
      </c>
      <c r="R801" s="23"/>
      <c r="S801" s="25">
        <f>M801/O801</f>
        <v>3.5000800000000005</v>
      </c>
    </row>
    <row r="802" spans="1:19" ht="13.5" customHeight="1" x14ac:dyDescent="0.25">
      <c r="A802" s="1" t="s">
        <v>316</v>
      </c>
      <c r="E802" s="264"/>
      <c r="F802" s="264"/>
      <c r="G802" s="264"/>
      <c r="H802" s="8"/>
      <c r="I802" s="297" t="s">
        <v>316</v>
      </c>
      <c r="J802" s="297"/>
      <c r="K802" s="297" t="s">
        <v>25</v>
      </c>
      <c r="L802" s="297"/>
      <c r="M802" s="22">
        <f>VLOOKUP(A802,'[2]Tarif bases juil-24'!B:G,6,0)*(1+$V$3)</f>
        <v>211.25</v>
      </c>
      <c r="N802" s="23"/>
      <c r="O802" s="298">
        <v>70</v>
      </c>
      <c r="P802" s="256"/>
      <c r="Q802" s="24" t="s">
        <v>17</v>
      </c>
      <c r="R802" s="23"/>
      <c r="S802" s="25">
        <f>M802/O802</f>
        <v>3.0178571428571428</v>
      </c>
    </row>
    <row r="803" spans="1:19" ht="13.5" customHeight="1" x14ac:dyDescent="0.25">
      <c r="E803" s="264"/>
      <c r="F803" s="264"/>
      <c r="G803" s="264"/>
      <c r="H803" s="8"/>
      <c r="I803" s="1"/>
      <c r="J803" s="1"/>
      <c r="K803" s="1"/>
      <c r="L803" s="1"/>
      <c r="M803" s="36"/>
      <c r="N803" s="37"/>
      <c r="O803" s="38"/>
      <c r="P803" s="37"/>
      <c r="Q803" s="1"/>
      <c r="R803" s="37"/>
      <c r="S803" s="36"/>
    </row>
    <row r="804" spans="1:19" ht="13.5" customHeight="1" x14ac:dyDescent="0.25">
      <c r="E804" s="264"/>
      <c r="F804" s="264"/>
      <c r="G804" s="264"/>
      <c r="H804" s="8"/>
      <c r="I804" s="1"/>
      <c r="J804" s="1"/>
      <c r="K804" s="1"/>
      <c r="L804" s="1"/>
      <c r="M804" s="36"/>
      <c r="N804" s="37"/>
      <c r="O804" s="38"/>
      <c r="P804" s="37"/>
      <c r="Q804" s="1"/>
      <c r="R804" s="37"/>
      <c r="S804" s="36"/>
    </row>
    <row r="805" spans="1:19" ht="7.9" customHeight="1" x14ac:dyDescent="0.25">
      <c r="E805" s="8"/>
      <c r="F805" s="8"/>
      <c r="G805" s="8"/>
      <c r="H805" s="8"/>
      <c r="I805" s="1"/>
      <c r="J805" s="1"/>
      <c r="K805" s="1"/>
      <c r="L805" s="1"/>
      <c r="M805" s="36"/>
      <c r="N805" s="37"/>
      <c r="O805" s="38"/>
      <c r="P805" s="37"/>
      <c r="Q805" s="1"/>
      <c r="R805" s="37"/>
      <c r="S805" s="36"/>
    </row>
    <row r="806" spans="1:19" ht="13.5" customHeight="1" x14ac:dyDescent="0.25">
      <c r="E806" s="9" t="s">
        <v>37</v>
      </c>
    </row>
    <row r="807" spans="1:19" ht="7.9" customHeight="1" x14ac:dyDescent="0.25"/>
    <row r="808" spans="1:19" ht="13.5" customHeight="1" x14ac:dyDescent="0.25">
      <c r="E808" s="299"/>
      <c r="F808" s="299"/>
      <c r="G808" s="264"/>
      <c r="I808" s="299"/>
      <c r="J808" s="299"/>
      <c r="K808" s="264"/>
      <c r="M808" s="299"/>
      <c r="N808" s="299"/>
      <c r="O808" s="299"/>
      <c r="Q808" s="311"/>
      <c r="R808" s="311"/>
      <c r="S808" s="311"/>
    </row>
    <row r="809" spans="1:19" ht="13.5" customHeight="1" x14ac:dyDescent="0.25">
      <c r="E809" s="264"/>
      <c r="F809" s="264"/>
      <c r="G809" s="264"/>
      <c r="I809" s="264"/>
      <c r="J809" s="264"/>
      <c r="K809" s="264"/>
      <c r="M809" s="299"/>
      <c r="N809" s="299"/>
      <c r="O809" s="299"/>
      <c r="Q809" s="311"/>
      <c r="R809" s="311"/>
      <c r="S809" s="311"/>
    </row>
    <row r="810" spans="1:19" ht="13.5" customHeight="1" x14ac:dyDescent="0.25">
      <c r="E810" s="264"/>
      <c r="F810" s="264"/>
      <c r="G810" s="264"/>
      <c r="I810" s="264"/>
      <c r="J810" s="264"/>
      <c r="K810" s="264"/>
      <c r="M810" s="299"/>
      <c r="N810" s="299"/>
      <c r="O810" s="299"/>
      <c r="Q810" s="311"/>
      <c r="R810" s="311"/>
      <c r="S810" s="311"/>
    </row>
    <row r="811" spans="1:19" ht="13.5" customHeight="1" x14ac:dyDescent="0.25">
      <c r="E811" s="264"/>
      <c r="F811" s="264"/>
      <c r="G811" s="264"/>
      <c r="I811" s="264"/>
      <c r="J811" s="264"/>
      <c r="K811" s="264"/>
      <c r="M811" s="299"/>
      <c r="N811" s="299"/>
      <c r="O811" s="299"/>
      <c r="Q811" s="311"/>
      <c r="R811" s="311"/>
      <c r="S811" s="311"/>
    </row>
    <row r="812" spans="1:19" ht="13.5" customHeight="1" x14ac:dyDescent="0.25">
      <c r="E812" s="264"/>
      <c r="F812" s="264"/>
      <c r="G812" s="264"/>
      <c r="I812" s="264"/>
      <c r="J812" s="264"/>
      <c r="K812" s="264"/>
      <c r="M812" s="299"/>
      <c r="N812" s="299"/>
      <c r="O812" s="299"/>
      <c r="Q812" s="311"/>
      <c r="R812" s="311"/>
      <c r="S812" s="311"/>
    </row>
    <row r="813" spans="1:19" ht="7.9" customHeight="1" x14ac:dyDescent="0.25">
      <c r="E813" s="8"/>
      <c r="F813" s="8"/>
      <c r="G813" s="8"/>
      <c r="H813" s="8"/>
      <c r="I813" s="1"/>
      <c r="J813" s="1"/>
      <c r="K813" s="1"/>
      <c r="L813" s="1"/>
      <c r="M813" s="1"/>
      <c r="N813" s="8"/>
      <c r="O813" s="12"/>
      <c r="P813" s="8"/>
      <c r="Q813" s="12"/>
      <c r="R813" s="8"/>
      <c r="S813" s="13"/>
    </row>
    <row r="814" spans="1:19" ht="21" customHeight="1" x14ac:dyDescent="0.25">
      <c r="E814" s="270" t="s">
        <v>39</v>
      </c>
      <c r="F814" s="270"/>
      <c r="G814" s="270"/>
      <c r="H814" s="30"/>
      <c r="I814" s="270" t="s">
        <v>278</v>
      </c>
      <c r="J814" s="270"/>
      <c r="K814" s="270"/>
      <c r="L814" s="30"/>
      <c r="M814" s="270" t="s">
        <v>73</v>
      </c>
      <c r="N814" s="270"/>
      <c r="O814" s="270"/>
      <c r="P814" s="45"/>
      <c r="Q814" s="274"/>
      <c r="R814" s="274"/>
      <c r="S814" s="274"/>
    </row>
    <row r="815" spans="1:19" ht="13.5" customHeight="1" x14ac:dyDescent="0.25">
      <c r="A815" s="1">
        <v>4012407</v>
      </c>
      <c r="B815" s="1">
        <v>4012406</v>
      </c>
      <c r="C815" s="1">
        <v>4012405</v>
      </c>
      <c r="E815" s="32" t="s">
        <v>42</v>
      </c>
      <c r="F815" s="33"/>
      <c r="G815" s="34">
        <f>VLOOKUP(A815,'[2]Tarifs brosserie'!B:H,6,0)*(1+$V$8)</f>
        <v>5.8333333333333339</v>
      </c>
      <c r="H815" s="33"/>
      <c r="I815" s="32" t="s">
        <v>74</v>
      </c>
      <c r="J815" s="33"/>
      <c r="K815" s="34">
        <f>VLOOKUP(B815,'[2]Tarifs brosserie'!B:H,6,0)*(1+$V$8)</f>
        <v>2</v>
      </c>
      <c r="L815" s="33"/>
      <c r="M815" s="32" t="s">
        <v>75</v>
      </c>
      <c r="N815" s="33"/>
      <c r="O815" s="34">
        <f>VLOOKUP(C815,'[2]Tarifs brosserie'!B:H,6,0)*(1+$V$8)</f>
        <v>4.666666666666667</v>
      </c>
      <c r="Q815" s="46"/>
      <c r="S815" s="39"/>
    </row>
    <row r="816" spans="1:19" ht="7.9" customHeight="1" x14ac:dyDescent="0.25">
      <c r="E816" s="8"/>
      <c r="F816" s="8"/>
      <c r="G816" s="8"/>
      <c r="H816" s="8"/>
      <c r="I816" s="1"/>
      <c r="J816" s="1"/>
      <c r="K816" s="1"/>
      <c r="L816" s="1"/>
      <c r="M816" s="36"/>
      <c r="N816" s="37"/>
      <c r="O816" s="38"/>
      <c r="P816" s="37"/>
      <c r="Q816" s="1"/>
      <c r="R816" s="37"/>
      <c r="S816" s="36"/>
    </row>
    <row r="817" spans="1:19" ht="13.5" customHeight="1" x14ac:dyDescent="0.25">
      <c r="E817" s="264"/>
      <c r="F817" s="264"/>
      <c r="G817" s="264"/>
      <c r="H817" s="8"/>
      <c r="I817" s="108" t="s">
        <v>254</v>
      </c>
      <c r="K817" s="9" t="s">
        <v>317</v>
      </c>
      <c r="N817" s="8"/>
      <c r="P817" s="8"/>
      <c r="Q817" s="6"/>
      <c r="R817" s="6"/>
      <c r="S817" s="6"/>
    </row>
    <row r="818" spans="1:19" ht="7.9" customHeight="1" x14ac:dyDescent="0.25">
      <c r="E818" s="264"/>
      <c r="F818" s="264"/>
      <c r="G818" s="264"/>
      <c r="H818" s="8"/>
      <c r="I818" s="1"/>
      <c r="J818" s="1"/>
      <c r="K818" s="1"/>
      <c r="L818" s="1"/>
      <c r="M818" s="1"/>
      <c r="N818" s="8"/>
      <c r="O818" s="12"/>
      <c r="P818" s="8"/>
      <c r="Q818" s="12"/>
      <c r="R818" s="8"/>
      <c r="S818" s="13"/>
    </row>
    <row r="819" spans="1:19" ht="25.15" customHeight="1" x14ac:dyDescent="0.25">
      <c r="E819" s="264"/>
      <c r="F819" s="264"/>
      <c r="G819" s="264"/>
      <c r="H819" s="8"/>
      <c r="I819" s="300" t="s">
        <v>9</v>
      </c>
      <c r="J819" s="300"/>
      <c r="K819" s="300" t="s">
        <v>10</v>
      </c>
      <c r="L819" s="300"/>
      <c r="M819" s="14" t="s">
        <v>11</v>
      </c>
      <c r="N819" s="15"/>
      <c r="O819" s="301" t="s">
        <v>12</v>
      </c>
      <c r="P819" s="301"/>
      <c r="Q819" s="301"/>
      <c r="R819" s="15"/>
      <c r="S819" s="16" t="s">
        <v>13</v>
      </c>
    </row>
    <row r="820" spans="1:19" ht="7.9" customHeight="1" x14ac:dyDescent="0.25">
      <c r="E820" s="264"/>
      <c r="F820" s="264"/>
      <c r="G820" s="264"/>
      <c r="H820" s="8"/>
      <c r="I820" s="41"/>
      <c r="J820" s="41"/>
      <c r="K820" s="41"/>
      <c r="L820" s="41"/>
      <c r="M820" s="41"/>
      <c r="N820" s="23"/>
      <c r="O820" s="42"/>
      <c r="P820" s="23"/>
      <c r="Q820" s="42"/>
      <c r="R820" s="23"/>
      <c r="S820" s="43"/>
    </row>
    <row r="821" spans="1:19" ht="13.5" customHeight="1" x14ac:dyDescent="0.25">
      <c r="A821" s="1" t="s">
        <v>318</v>
      </c>
      <c r="E821" s="264"/>
      <c r="F821" s="264"/>
      <c r="G821" s="264"/>
      <c r="H821" s="8"/>
      <c r="I821" s="297" t="s">
        <v>318</v>
      </c>
      <c r="J821" s="297"/>
      <c r="K821" s="297" t="s">
        <v>21</v>
      </c>
      <c r="L821" s="297"/>
      <c r="M821" s="22">
        <f>VLOOKUP(A821,'[2]Tarif bases juil-24'!B:G,6,0)*(1+$V$3)</f>
        <v>27.8369</v>
      </c>
      <c r="N821" s="23"/>
      <c r="O821" s="298">
        <v>6.75</v>
      </c>
      <c r="P821" s="256"/>
      <c r="Q821" s="24" t="s">
        <v>17</v>
      </c>
      <c r="R821" s="23"/>
      <c r="S821" s="25">
        <f>M821/O821</f>
        <v>4.1239851851851848</v>
      </c>
    </row>
    <row r="822" spans="1:19" ht="13.5" customHeight="1" x14ac:dyDescent="0.25">
      <c r="A822" s="1" t="s">
        <v>319</v>
      </c>
      <c r="E822" s="264"/>
      <c r="F822" s="264"/>
      <c r="G822" s="264"/>
      <c r="H822" s="8"/>
      <c r="I822" s="297" t="s">
        <v>319</v>
      </c>
      <c r="J822" s="297"/>
      <c r="K822" s="297" t="s">
        <v>25</v>
      </c>
      <c r="L822" s="297"/>
      <c r="M822" s="22">
        <f>VLOOKUP(A822,'[2]Tarif bases juil-24'!B:G,6,0)*(1+$V$3)</f>
        <v>84.915000000000006</v>
      </c>
      <c r="N822" s="23"/>
      <c r="O822" s="298">
        <v>27</v>
      </c>
      <c r="P822" s="256"/>
      <c r="Q822" s="24" t="s">
        <v>17</v>
      </c>
      <c r="R822" s="23"/>
      <c r="S822" s="25">
        <f>M822/O822</f>
        <v>3.145</v>
      </c>
    </row>
    <row r="823" spans="1:19" ht="13.5" customHeight="1" x14ac:dyDescent="0.25">
      <c r="E823" s="264"/>
      <c r="F823" s="264"/>
      <c r="G823" s="264"/>
      <c r="H823" s="8"/>
      <c r="I823" s="1"/>
      <c r="J823" s="1"/>
      <c r="K823" s="1"/>
      <c r="L823" s="1"/>
      <c r="M823" s="36"/>
      <c r="N823" s="37"/>
      <c r="O823" s="38"/>
      <c r="P823" s="37"/>
      <c r="Q823" s="1"/>
      <c r="R823" s="37"/>
      <c r="S823" s="36"/>
    </row>
    <row r="824" spans="1:19" ht="13.5" customHeight="1" x14ac:dyDescent="0.25">
      <c r="E824" s="264"/>
      <c r="F824" s="264"/>
      <c r="G824" s="264"/>
      <c r="H824" s="8"/>
      <c r="I824" s="1"/>
      <c r="J824" s="1"/>
      <c r="K824" s="1"/>
      <c r="L824" s="1"/>
      <c r="M824" s="36"/>
      <c r="N824" s="37"/>
      <c r="O824" s="38"/>
      <c r="P824" s="37"/>
      <c r="Q824" s="1"/>
      <c r="R824" s="37"/>
      <c r="S824" s="36"/>
    </row>
    <row r="825" spans="1:19" ht="13.5" customHeight="1" x14ac:dyDescent="0.25">
      <c r="E825" s="264"/>
      <c r="F825" s="264"/>
      <c r="G825" s="264"/>
      <c r="H825" s="8"/>
      <c r="I825" s="1"/>
      <c r="J825" s="1"/>
      <c r="K825" s="1"/>
      <c r="L825" s="1"/>
      <c r="M825" s="36"/>
      <c r="N825" s="37"/>
      <c r="O825" s="38"/>
      <c r="P825" s="37"/>
      <c r="Q825" s="1"/>
      <c r="R825" s="37"/>
      <c r="S825" s="36"/>
    </row>
    <row r="826" spans="1:19" ht="7.9" customHeight="1" x14ac:dyDescent="0.25"/>
    <row r="827" spans="1:19" ht="13.5" customHeight="1" x14ac:dyDescent="0.25">
      <c r="E827" s="9" t="s">
        <v>37</v>
      </c>
    </row>
    <row r="828" spans="1:19" ht="7.9" customHeight="1" x14ac:dyDescent="0.25">
      <c r="E828" s="9"/>
    </row>
    <row r="829" spans="1:19" ht="13.5" customHeight="1" x14ac:dyDescent="0.25">
      <c r="E829" s="299"/>
      <c r="F829" s="299"/>
      <c r="G829" s="264"/>
      <c r="I829" s="299"/>
      <c r="J829" s="299"/>
      <c r="K829" s="264"/>
      <c r="M829" s="109"/>
      <c r="N829" s="109"/>
      <c r="O829" s="109"/>
      <c r="Q829" s="109"/>
      <c r="R829" s="109"/>
      <c r="S829" s="109"/>
    </row>
    <row r="830" spans="1:19" ht="13.5" customHeight="1" x14ac:dyDescent="0.25">
      <c r="E830" s="264"/>
      <c r="F830" s="264"/>
      <c r="G830" s="264"/>
      <c r="I830" s="264"/>
      <c r="J830" s="264"/>
      <c r="K830" s="264"/>
      <c r="M830" s="109"/>
      <c r="N830" s="109"/>
      <c r="O830" s="109"/>
      <c r="Q830" s="109"/>
      <c r="R830" s="109"/>
      <c r="S830" s="109"/>
    </row>
    <row r="831" spans="1:19" ht="13.5" customHeight="1" x14ac:dyDescent="0.25">
      <c r="E831" s="264"/>
      <c r="F831" s="264"/>
      <c r="G831" s="264"/>
      <c r="I831" s="264"/>
      <c r="J831" s="264"/>
      <c r="K831" s="264"/>
      <c r="M831" s="109"/>
      <c r="N831" s="109"/>
      <c r="O831" s="109"/>
      <c r="Q831" s="109"/>
      <c r="R831" s="109"/>
      <c r="S831" s="109"/>
    </row>
    <row r="832" spans="1:19" ht="13.5" customHeight="1" x14ac:dyDescent="0.25">
      <c r="E832" s="264"/>
      <c r="F832" s="264"/>
      <c r="G832" s="264"/>
      <c r="I832" s="264"/>
      <c r="J832" s="264"/>
      <c r="K832" s="264"/>
      <c r="M832" s="109"/>
      <c r="N832" s="109"/>
      <c r="O832" s="109"/>
      <c r="Q832" s="109"/>
      <c r="R832" s="109"/>
      <c r="S832" s="109"/>
    </row>
    <row r="833" spans="1:19" ht="13.5" customHeight="1" x14ac:dyDescent="0.25">
      <c r="E833" s="264"/>
      <c r="F833" s="264"/>
      <c r="G833" s="264"/>
      <c r="I833" s="264"/>
      <c r="J833" s="264"/>
      <c r="K833" s="264"/>
      <c r="M833" s="109"/>
      <c r="N833" s="109"/>
      <c r="O833" s="109"/>
      <c r="Q833" s="109"/>
      <c r="R833" s="109"/>
      <c r="S833" s="109"/>
    </row>
    <row r="834" spans="1:19" ht="7.9" customHeight="1" x14ac:dyDescent="0.25">
      <c r="E834" s="8"/>
      <c r="F834" s="8"/>
      <c r="G834" s="8"/>
      <c r="H834" s="8"/>
      <c r="I834" s="8"/>
      <c r="J834" s="8"/>
      <c r="K834" s="8"/>
      <c r="L834" s="1"/>
      <c r="M834" s="1"/>
      <c r="N834" s="8"/>
      <c r="O834" s="12"/>
      <c r="P834" s="8"/>
      <c r="Q834" s="12"/>
      <c r="R834" s="8"/>
      <c r="S834" s="13"/>
    </row>
    <row r="835" spans="1:19" ht="13.5" customHeight="1" x14ac:dyDescent="0.25">
      <c r="E835" s="270" t="s">
        <v>320</v>
      </c>
      <c r="F835" s="270"/>
      <c r="G835" s="270"/>
      <c r="H835" s="30"/>
      <c r="I835" s="270" t="s">
        <v>321</v>
      </c>
      <c r="J835" s="270"/>
      <c r="K835" s="270"/>
      <c r="L835" s="45"/>
      <c r="M835" s="274"/>
      <c r="N835" s="274"/>
      <c r="O835" s="274"/>
      <c r="P835" s="45"/>
      <c r="Q835" s="274"/>
      <c r="R835" s="274"/>
      <c r="S835" s="274"/>
    </row>
    <row r="836" spans="1:19" ht="13.5" customHeight="1" x14ac:dyDescent="0.25">
      <c r="A836" s="1">
        <v>4054002</v>
      </c>
      <c r="B836" s="1">
        <v>4054005</v>
      </c>
      <c r="E836" s="32" t="s">
        <v>322</v>
      </c>
      <c r="F836" s="33"/>
      <c r="G836" s="34">
        <f>VLOOKUP(A836,'[2]Tarifs brosserie'!B:H,6,0)*(1+$V$8)</f>
        <v>22.916666666666668</v>
      </c>
      <c r="H836" s="33"/>
      <c r="I836" s="32" t="s">
        <v>323</v>
      </c>
      <c r="J836" s="33"/>
      <c r="K836" s="34">
        <f>VLOOKUP(B836,'[2]Tarifs brosserie'!B:H,6,0)*(1+$V$8)</f>
        <v>22.916666666666668</v>
      </c>
      <c r="M836" s="46"/>
      <c r="O836" s="39"/>
      <c r="Q836" s="46"/>
      <c r="S836" s="39"/>
    </row>
    <row r="837" spans="1:19" s="68" customFormat="1" ht="13.5" customHeight="1" x14ac:dyDescent="0.25">
      <c r="A837" s="18"/>
      <c r="B837" s="18"/>
      <c r="C837" s="18"/>
      <c r="D837" s="18"/>
      <c r="E837" s="64" t="s">
        <v>242</v>
      </c>
      <c r="F837" s="64"/>
      <c r="G837" s="64"/>
      <c r="H837" s="67"/>
      <c r="I837" s="67"/>
      <c r="J837" s="67"/>
      <c r="L837" s="69"/>
      <c r="M837" s="69"/>
      <c r="N837" s="69"/>
      <c r="O837" s="267" t="s">
        <v>0</v>
      </c>
      <c r="P837" s="267"/>
      <c r="Q837" s="267"/>
      <c r="R837" s="267"/>
      <c r="S837" s="267"/>
    </row>
    <row r="838" spans="1:19" ht="13.5" customHeight="1" x14ac:dyDescent="0.25">
      <c r="E838" s="6"/>
      <c r="O838" s="6"/>
      <c r="P838" s="6"/>
      <c r="Q838" s="6"/>
      <c r="R838" s="6"/>
      <c r="S838" s="6"/>
    </row>
    <row r="839" spans="1:19" ht="13.5" customHeight="1" x14ac:dyDescent="0.3">
      <c r="E839" s="132"/>
      <c r="F839" s="132"/>
      <c r="G839" s="132"/>
      <c r="H839" s="27"/>
      <c r="I839" s="27"/>
      <c r="J839" s="27"/>
      <c r="K839" s="132"/>
      <c r="L839" s="132"/>
      <c r="M839" s="132"/>
      <c r="N839" s="132"/>
      <c r="O839" s="132"/>
      <c r="P839" s="132"/>
      <c r="Q839" s="132"/>
      <c r="R839" s="132"/>
      <c r="S839" s="132"/>
    </row>
    <row r="840" spans="1:19" ht="13.5" customHeight="1" x14ac:dyDescent="0.25">
      <c r="E840" s="264"/>
      <c r="F840" s="264"/>
      <c r="G840" s="264"/>
      <c r="H840" s="8"/>
      <c r="I840" s="108" t="s">
        <v>324</v>
      </c>
      <c r="K840" s="9" t="s">
        <v>325</v>
      </c>
      <c r="N840" s="8"/>
      <c r="P840" s="8"/>
      <c r="Q840" s="6"/>
      <c r="R840" s="6"/>
      <c r="S840" s="6"/>
    </row>
    <row r="841" spans="1:19" ht="7.9" customHeight="1" x14ac:dyDescent="0.25">
      <c r="E841" s="264"/>
      <c r="F841" s="264"/>
      <c r="G841" s="264"/>
      <c r="H841" s="8"/>
      <c r="I841" s="1"/>
      <c r="J841" s="1"/>
      <c r="K841" s="1"/>
      <c r="L841" s="1"/>
      <c r="M841" s="1"/>
      <c r="N841" s="8"/>
      <c r="O841" s="12"/>
      <c r="P841" s="8"/>
      <c r="Q841" s="12"/>
      <c r="R841" s="8"/>
      <c r="S841" s="13"/>
    </row>
    <row r="842" spans="1:19" ht="25.15" customHeight="1" x14ac:dyDescent="0.25">
      <c r="E842" s="264"/>
      <c r="F842" s="264"/>
      <c r="G842" s="264"/>
      <c r="H842" s="8"/>
      <c r="I842" s="300" t="s">
        <v>9</v>
      </c>
      <c r="J842" s="300"/>
      <c r="K842" s="300" t="s">
        <v>10</v>
      </c>
      <c r="L842" s="300"/>
      <c r="M842" s="14" t="s">
        <v>11</v>
      </c>
      <c r="N842" s="15"/>
      <c r="O842" s="301" t="s">
        <v>12</v>
      </c>
      <c r="P842" s="301"/>
      <c r="Q842" s="301"/>
      <c r="R842" s="15"/>
      <c r="S842" s="16" t="s">
        <v>13</v>
      </c>
    </row>
    <row r="843" spans="1:19" ht="7.9" customHeight="1" x14ac:dyDescent="0.25">
      <c r="E843" s="264"/>
      <c r="F843" s="264"/>
      <c r="G843" s="264"/>
      <c r="H843" s="8"/>
      <c r="I843" s="41"/>
      <c r="J843" s="41"/>
      <c r="K843" s="41"/>
      <c r="L843" s="41"/>
      <c r="M843" s="41"/>
      <c r="N843" s="23"/>
      <c r="O843" s="42"/>
      <c r="P843" s="23"/>
      <c r="Q843" s="42"/>
      <c r="R843" s="23"/>
      <c r="S843" s="43"/>
    </row>
    <row r="844" spans="1:19" ht="13.5" customHeight="1" x14ac:dyDescent="0.25">
      <c r="A844" s="1" t="s">
        <v>326</v>
      </c>
      <c r="E844" s="264"/>
      <c r="F844" s="264"/>
      <c r="G844" s="264"/>
      <c r="H844" s="8"/>
      <c r="I844" s="297" t="s">
        <v>326</v>
      </c>
      <c r="J844" s="297"/>
      <c r="K844" s="297" t="s">
        <v>258</v>
      </c>
      <c r="L844" s="297"/>
      <c r="M844" s="22">
        <f>VLOOKUP(A844,'[2]Tarif bases juil-24'!B:G,6,0)*(1+$V$3)</f>
        <v>64.165500000000009</v>
      </c>
      <c r="N844" s="23"/>
      <c r="O844" s="298">
        <v>8.25</v>
      </c>
      <c r="P844" s="256"/>
      <c r="Q844" s="24" t="s">
        <v>17</v>
      </c>
      <c r="R844" s="23"/>
      <c r="S844" s="25">
        <f>M844/O844</f>
        <v>7.7776363636363648</v>
      </c>
    </row>
    <row r="845" spans="1:19" ht="13.5" customHeight="1" x14ac:dyDescent="0.25">
      <c r="A845" s="1" t="s">
        <v>327</v>
      </c>
      <c r="E845" s="264"/>
      <c r="F845" s="264"/>
      <c r="G845" s="264"/>
      <c r="H845" s="8"/>
      <c r="I845" s="297" t="s">
        <v>327</v>
      </c>
      <c r="J845" s="297"/>
      <c r="K845" s="297" t="s">
        <v>25</v>
      </c>
      <c r="L845" s="297"/>
      <c r="M845" s="22">
        <f>VLOOKUP(A845,'[2]Tarif bases juil-24'!B:G,6,0)*(1+$V$3)</f>
        <v>177.41487500000002</v>
      </c>
      <c r="N845" s="23"/>
      <c r="O845" s="298">
        <v>27.5</v>
      </c>
      <c r="P845" s="256"/>
      <c r="Q845" s="24" t="s">
        <v>17</v>
      </c>
      <c r="R845" s="23"/>
      <c r="S845" s="25">
        <f>M845/O845</f>
        <v>6.4514500000000012</v>
      </c>
    </row>
    <row r="846" spans="1:19" ht="13.5" customHeight="1" x14ac:dyDescent="0.25">
      <c r="E846" s="264"/>
      <c r="F846" s="264"/>
      <c r="G846" s="264"/>
      <c r="H846" s="8"/>
      <c r="I846" s="41"/>
      <c r="J846" s="41"/>
      <c r="K846" s="41"/>
      <c r="L846" s="41"/>
      <c r="M846" s="129"/>
      <c r="N846" s="23"/>
      <c r="O846" s="130"/>
      <c r="P846" s="23"/>
      <c r="Q846" s="41"/>
      <c r="R846" s="23"/>
      <c r="S846" s="129"/>
    </row>
    <row r="847" spans="1:19" ht="13.5" customHeight="1" x14ac:dyDescent="0.25">
      <c r="E847" s="264"/>
      <c r="F847" s="264"/>
      <c r="G847" s="264"/>
      <c r="H847" s="8"/>
      <c r="I847" s="1"/>
      <c r="J847" s="1"/>
      <c r="K847" s="1"/>
      <c r="L847" s="1"/>
      <c r="M847" s="36"/>
      <c r="N847" s="37"/>
      <c r="O847" s="38"/>
      <c r="P847" s="37"/>
      <c r="Q847" s="1"/>
      <c r="R847" s="37"/>
      <c r="S847" s="36"/>
    </row>
    <row r="848" spans="1:19" ht="13.5" customHeight="1" x14ac:dyDescent="0.25">
      <c r="E848" s="264"/>
      <c r="F848" s="264"/>
      <c r="G848" s="264"/>
      <c r="H848" s="8"/>
      <c r="I848" s="1"/>
      <c r="J848" s="1"/>
      <c r="K848" s="1"/>
      <c r="L848" s="1"/>
      <c r="M848" s="36"/>
      <c r="N848" s="37"/>
      <c r="O848" s="38"/>
      <c r="P848" s="37"/>
      <c r="Q848" s="1"/>
      <c r="R848" s="37"/>
      <c r="S848" s="36"/>
    </row>
    <row r="849" spans="1:19" ht="7.9" customHeight="1" x14ac:dyDescent="0.25">
      <c r="E849" s="46"/>
      <c r="G849" s="39"/>
      <c r="I849" s="46"/>
      <c r="K849" s="39"/>
      <c r="M849" s="46"/>
      <c r="O849" s="39"/>
      <c r="Q849" s="46"/>
      <c r="S849" s="39"/>
    </row>
    <row r="850" spans="1:19" ht="13.5" customHeight="1" x14ac:dyDescent="0.25">
      <c r="E850" s="9" t="s">
        <v>37</v>
      </c>
    </row>
    <row r="851" spans="1:19" ht="7.9" customHeight="1" x14ac:dyDescent="0.25">
      <c r="E851" s="9"/>
    </row>
    <row r="852" spans="1:19" ht="13.5" customHeight="1" x14ac:dyDescent="0.25">
      <c r="E852" s="299"/>
      <c r="F852" s="299"/>
      <c r="G852" s="264"/>
      <c r="I852" s="299"/>
      <c r="J852" s="299"/>
      <c r="K852" s="264"/>
      <c r="M852" s="109"/>
      <c r="N852" s="109"/>
      <c r="O852" s="109"/>
      <c r="Q852" s="109"/>
      <c r="R852" s="109"/>
      <c r="S852" s="109"/>
    </row>
    <row r="853" spans="1:19" ht="13.5" customHeight="1" x14ac:dyDescent="0.25">
      <c r="E853" s="264"/>
      <c r="F853" s="264"/>
      <c r="G853" s="264"/>
      <c r="I853" s="264"/>
      <c r="J853" s="264"/>
      <c r="K853" s="264"/>
      <c r="M853" s="109"/>
      <c r="N853" s="109"/>
      <c r="O853" s="109"/>
      <c r="Q853" s="109"/>
      <c r="R853" s="109"/>
      <c r="S853" s="109"/>
    </row>
    <row r="854" spans="1:19" ht="13.5" customHeight="1" x14ac:dyDescent="0.25">
      <c r="E854" s="264"/>
      <c r="F854" s="264"/>
      <c r="G854" s="264"/>
      <c r="I854" s="264"/>
      <c r="J854" s="264"/>
      <c r="K854" s="264"/>
      <c r="M854" s="109"/>
      <c r="N854" s="109"/>
      <c r="O854" s="109"/>
      <c r="Q854" s="109"/>
      <c r="R854" s="109"/>
      <c r="S854" s="109"/>
    </row>
    <row r="855" spans="1:19" ht="13.5" customHeight="1" x14ac:dyDescent="0.25">
      <c r="E855" s="264"/>
      <c r="F855" s="264"/>
      <c r="G855" s="264"/>
      <c r="I855" s="264"/>
      <c r="J855" s="264"/>
      <c r="K855" s="264"/>
      <c r="M855" s="109"/>
      <c r="N855" s="109"/>
      <c r="O855" s="109"/>
      <c r="Q855" s="109"/>
      <c r="R855" s="109"/>
      <c r="S855" s="109"/>
    </row>
    <row r="856" spans="1:19" ht="13.5" customHeight="1" x14ac:dyDescent="0.25">
      <c r="E856" s="264"/>
      <c r="F856" s="264"/>
      <c r="G856" s="264"/>
      <c r="I856" s="264"/>
      <c r="J856" s="264"/>
      <c r="K856" s="264"/>
      <c r="M856" s="109"/>
      <c r="N856" s="109"/>
      <c r="O856" s="109"/>
      <c r="Q856" s="109"/>
      <c r="R856" s="109"/>
      <c r="S856" s="109"/>
    </row>
    <row r="857" spans="1:19" ht="7.9" customHeight="1" x14ac:dyDescent="0.25">
      <c r="E857" s="8"/>
      <c r="F857" s="8"/>
      <c r="G857" s="8"/>
      <c r="H857" s="8"/>
      <c r="I857" s="1"/>
      <c r="J857" s="1"/>
      <c r="K857" s="1"/>
      <c r="L857" s="1"/>
      <c r="M857" s="1"/>
      <c r="N857" s="8"/>
      <c r="O857" s="12"/>
      <c r="P857" s="8"/>
      <c r="Q857" s="12"/>
      <c r="R857" s="8"/>
      <c r="S857" s="13"/>
    </row>
    <row r="858" spans="1:19" ht="13.5" customHeight="1" x14ac:dyDescent="0.25">
      <c r="E858" s="270" t="s">
        <v>328</v>
      </c>
      <c r="F858" s="270"/>
      <c r="G858" s="270"/>
      <c r="H858" s="30"/>
      <c r="I858" s="270" t="s">
        <v>329</v>
      </c>
      <c r="J858" s="270"/>
      <c r="K858" s="270"/>
      <c r="L858" s="45"/>
      <c r="M858" s="274"/>
      <c r="N858" s="274"/>
      <c r="O858" s="274"/>
      <c r="P858" s="45"/>
      <c r="Q858" s="274"/>
      <c r="R858" s="274"/>
      <c r="S858" s="274"/>
    </row>
    <row r="859" spans="1:19" ht="13.5" customHeight="1" x14ac:dyDescent="0.25">
      <c r="A859" s="1">
        <v>4054002</v>
      </c>
      <c r="B859" s="1">
        <v>4015001</v>
      </c>
      <c r="E859" s="32" t="s">
        <v>322</v>
      </c>
      <c r="F859" s="33"/>
      <c r="G859" s="34">
        <f>VLOOKUP(A859,'[2]Tarifs brosserie'!B:H,6,0)*(1+$V$8)</f>
        <v>22.916666666666668</v>
      </c>
      <c r="H859" s="33"/>
      <c r="I859" s="32" t="s">
        <v>330</v>
      </c>
      <c r="J859" s="33"/>
      <c r="K859" s="34">
        <f>VLOOKUP(B859,'[2]Tarifs brosserie'!B:H,6,0)*(1+$V$8)</f>
        <v>4.75</v>
      </c>
      <c r="M859" s="46"/>
      <c r="O859" s="39"/>
      <c r="Q859" s="46"/>
      <c r="S859" s="39"/>
    </row>
    <row r="860" spans="1:19" ht="13.5" customHeight="1" x14ac:dyDescent="0.25">
      <c r="A860" s="115"/>
      <c r="B860" s="115"/>
      <c r="E860" s="13"/>
      <c r="G860" s="114"/>
      <c r="H860" s="114"/>
      <c r="I860" s="114"/>
      <c r="J860" s="114"/>
      <c r="K860" s="114"/>
      <c r="L860" s="114"/>
      <c r="M860" s="114"/>
      <c r="N860" s="114"/>
      <c r="O860" s="36"/>
      <c r="P860" s="114"/>
      <c r="Q860" s="114"/>
      <c r="R860" s="114"/>
      <c r="S860" s="36"/>
    </row>
    <row r="861" spans="1:19" ht="8.1" customHeight="1" x14ac:dyDescent="0.25"/>
    <row r="862" spans="1:19" ht="13.5" customHeight="1" x14ac:dyDescent="0.25">
      <c r="A862" s="115"/>
      <c r="B862" s="115"/>
      <c r="E862" s="35"/>
      <c r="F862" s="35"/>
      <c r="G862" s="35"/>
      <c r="H862" s="116"/>
      <c r="I862" s="117" t="s">
        <v>268</v>
      </c>
      <c r="J862" s="118"/>
      <c r="K862" s="118"/>
      <c r="L862" s="119"/>
      <c r="M862" s="120"/>
      <c r="N862" s="120"/>
      <c r="O862" s="120"/>
      <c r="P862" s="120"/>
      <c r="Q862" s="120"/>
      <c r="R862" s="120"/>
      <c r="S862" s="120"/>
    </row>
    <row r="863" spans="1:19" ht="13.5" customHeight="1" x14ac:dyDescent="0.25">
      <c r="E863" s="35"/>
      <c r="F863" s="35"/>
      <c r="G863" s="35"/>
      <c r="H863" s="116"/>
      <c r="I863" s="121" t="s">
        <v>296</v>
      </c>
      <c r="J863" s="118"/>
      <c r="K863" s="118"/>
      <c r="L863" s="91"/>
      <c r="M863" s="120"/>
      <c r="N863" s="120"/>
      <c r="O863" s="120"/>
      <c r="P863" s="120"/>
      <c r="Q863" s="120"/>
      <c r="R863" s="120"/>
      <c r="S863" s="120"/>
    </row>
    <row r="864" spans="1:19" ht="13.5" customHeight="1" x14ac:dyDescent="0.25">
      <c r="E864" s="35"/>
      <c r="F864" s="35"/>
      <c r="G864" s="35"/>
      <c r="H864" s="116"/>
      <c r="I864" s="121" t="s">
        <v>331</v>
      </c>
      <c r="J864" s="118"/>
      <c r="K864" s="118"/>
      <c r="L864" s="91"/>
      <c r="M864" s="120"/>
      <c r="N864" s="120"/>
      <c r="O864" s="120"/>
      <c r="P864" s="120"/>
      <c r="Q864" s="120"/>
      <c r="R864" s="120"/>
      <c r="S864" s="120"/>
    </row>
    <row r="865" spans="1:19" ht="13.5" customHeight="1" x14ac:dyDescent="0.25">
      <c r="E865" s="35"/>
      <c r="F865" s="35"/>
      <c r="G865" s="35"/>
      <c r="H865" s="116"/>
      <c r="I865" s="121" t="s">
        <v>270</v>
      </c>
      <c r="J865" s="118"/>
      <c r="K865" s="118"/>
      <c r="L865" s="91"/>
      <c r="M865" s="120"/>
      <c r="N865" s="120"/>
      <c r="O865" s="120"/>
      <c r="P865" s="120"/>
      <c r="Q865" s="120"/>
      <c r="R865" s="120"/>
      <c r="S865" s="120"/>
    </row>
    <row r="866" spans="1:19" ht="13.5" customHeight="1" x14ac:dyDescent="0.25">
      <c r="A866" s="115"/>
      <c r="B866" s="115"/>
      <c r="E866" s="35"/>
      <c r="F866" s="35"/>
      <c r="G866" s="35"/>
      <c r="H866" s="116"/>
      <c r="I866" s="121" t="s">
        <v>332</v>
      </c>
      <c r="J866" s="118"/>
      <c r="K866" s="118"/>
      <c r="L866" s="119"/>
      <c r="M866" s="120"/>
      <c r="N866" s="120"/>
      <c r="O866" s="120"/>
      <c r="P866" s="120"/>
      <c r="Q866" s="120"/>
      <c r="R866" s="120"/>
      <c r="S866" s="120"/>
    </row>
    <row r="867" spans="1:19" ht="13.5" customHeight="1" x14ac:dyDescent="0.25">
      <c r="A867" s="115"/>
      <c r="B867" s="115"/>
      <c r="E867" s="35"/>
      <c r="F867" s="35"/>
      <c r="G867" s="35"/>
      <c r="H867" s="116"/>
      <c r="I867" s="121" t="s">
        <v>333</v>
      </c>
      <c r="J867" s="118"/>
      <c r="K867" s="118"/>
      <c r="L867" s="119"/>
      <c r="M867" s="120"/>
      <c r="N867" s="120"/>
      <c r="O867" s="120"/>
      <c r="P867" s="120"/>
      <c r="Q867" s="120"/>
      <c r="R867" s="120"/>
      <c r="S867" s="120"/>
    </row>
    <row r="868" spans="1:19" ht="13.5" customHeight="1" x14ac:dyDescent="0.25">
      <c r="E868" s="35"/>
      <c r="F868" s="35"/>
      <c r="G868" s="35"/>
      <c r="H868" s="116"/>
      <c r="I868" s="121" t="s">
        <v>334</v>
      </c>
      <c r="J868" s="118"/>
      <c r="K868" s="118"/>
      <c r="L868" s="122"/>
      <c r="M868" s="120"/>
      <c r="N868" s="120"/>
      <c r="O868" s="120"/>
      <c r="P868" s="120"/>
      <c r="Q868" s="120"/>
      <c r="R868" s="120"/>
      <c r="S868" s="120"/>
    </row>
    <row r="869" spans="1:19" ht="8.1" customHeight="1" x14ac:dyDescent="0.25">
      <c r="E869" s="76"/>
      <c r="F869" s="76"/>
      <c r="G869" s="76"/>
      <c r="M869" s="36"/>
      <c r="N869" s="36"/>
      <c r="O869" s="36"/>
      <c r="P869" s="36"/>
      <c r="Q869" s="36"/>
      <c r="R869" s="36"/>
      <c r="S869" s="36"/>
    </row>
    <row r="870" spans="1:19" ht="13.5" customHeight="1" x14ac:dyDescent="0.25">
      <c r="A870" s="115"/>
      <c r="B870" s="115"/>
      <c r="E870" s="271" t="s">
        <v>335</v>
      </c>
      <c r="F870" s="271"/>
      <c r="G870" s="271"/>
      <c r="H870" s="123"/>
      <c r="I870" s="123"/>
      <c r="J870" s="123"/>
      <c r="K870" s="123"/>
      <c r="L870" s="114"/>
      <c r="M870" s="36"/>
      <c r="N870" s="36"/>
      <c r="O870" s="36"/>
      <c r="P870" s="36"/>
      <c r="Q870" s="36"/>
      <c r="R870" s="36"/>
      <c r="S870" s="36"/>
    </row>
    <row r="871" spans="1:19" ht="13.5" customHeight="1" x14ac:dyDescent="0.25">
      <c r="A871" s="1" t="s">
        <v>275</v>
      </c>
      <c r="B871" s="1" t="s">
        <v>275</v>
      </c>
      <c r="E871" s="32" t="s">
        <v>336</v>
      </c>
      <c r="F871" s="33"/>
      <c r="G871" s="124">
        <f>VLOOKUP(A871,'[2]Tarif bases juil-24'!B:H,6,0)*(1+$V$8)</f>
        <v>50</v>
      </c>
      <c r="H871" s="33"/>
      <c r="I871" s="32"/>
      <c r="J871" s="33"/>
      <c r="K871" s="34"/>
      <c r="M871" s="36"/>
      <c r="N871" s="36"/>
      <c r="O871" s="36"/>
      <c r="P871" s="36"/>
      <c r="Q871" s="36"/>
      <c r="R871" s="36"/>
      <c r="S871" s="36"/>
    </row>
    <row r="872" spans="1:19" ht="13.5" customHeight="1" x14ac:dyDescent="0.25">
      <c r="E872" s="46"/>
      <c r="G872" s="39"/>
      <c r="I872" s="46"/>
      <c r="K872" s="39"/>
      <c r="M872" s="46"/>
      <c r="O872" s="39"/>
      <c r="Q872" s="46"/>
      <c r="S872" s="39"/>
    </row>
    <row r="873" spans="1:19" s="68" customFormat="1" ht="13.15" customHeight="1" x14ac:dyDescent="0.25">
      <c r="A873" s="18"/>
      <c r="B873" s="18"/>
      <c r="C873" s="18"/>
      <c r="D873" s="18"/>
      <c r="E873" s="64" t="s">
        <v>242</v>
      </c>
      <c r="F873" s="64"/>
      <c r="G873" s="64"/>
      <c r="H873" s="67"/>
      <c r="I873" s="67"/>
      <c r="J873" s="67"/>
      <c r="L873" s="69"/>
      <c r="M873" s="69"/>
      <c r="N873" s="69"/>
      <c r="O873" s="267" t="s">
        <v>0</v>
      </c>
      <c r="P873" s="267"/>
      <c r="Q873" s="267"/>
      <c r="R873" s="267"/>
      <c r="S873" s="267"/>
    </row>
    <row r="874" spans="1:19" ht="13.5" customHeight="1" x14ac:dyDescent="0.25">
      <c r="E874" s="6"/>
      <c r="O874" s="268"/>
      <c r="P874" s="268"/>
      <c r="Q874" s="268"/>
      <c r="R874" s="268"/>
      <c r="S874" s="268"/>
    </row>
    <row r="875" spans="1:19" ht="13.5" customHeight="1" x14ac:dyDescent="0.25">
      <c r="E875" s="65"/>
      <c r="F875" s="65"/>
      <c r="G875" s="65"/>
      <c r="H875" s="65"/>
      <c r="I875" s="65"/>
      <c r="J875" s="65"/>
      <c r="K875" s="65"/>
      <c r="L875" s="65"/>
      <c r="M875" s="65"/>
      <c r="N875" s="65"/>
      <c r="O875" s="65"/>
      <c r="P875" s="65"/>
      <c r="Q875" s="65"/>
      <c r="R875" s="65"/>
      <c r="S875" s="65"/>
    </row>
    <row r="876" spans="1:19" ht="13.5" customHeight="1" x14ac:dyDescent="0.25">
      <c r="E876" s="6"/>
      <c r="O876" s="268"/>
      <c r="P876" s="268"/>
      <c r="Q876" s="268"/>
      <c r="R876" s="268"/>
      <c r="S876" s="268"/>
    </row>
    <row r="877" spans="1:19" ht="13.5" customHeight="1" x14ac:dyDescent="0.25">
      <c r="E877" s="6"/>
      <c r="O877" s="77"/>
      <c r="P877" s="77"/>
      <c r="Q877" s="77"/>
      <c r="R877" s="77"/>
      <c r="S877" s="77"/>
    </row>
    <row r="878" spans="1:19" ht="13.5" customHeight="1" x14ac:dyDescent="0.25">
      <c r="E878" s="6"/>
      <c r="O878" s="268"/>
      <c r="P878" s="268"/>
      <c r="Q878" s="268"/>
      <c r="R878" s="268"/>
      <c r="S878" s="268"/>
    </row>
    <row r="879" spans="1:19" ht="13.5" customHeight="1" x14ac:dyDescent="0.25">
      <c r="E879" s="6"/>
      <c r="O879" s="77"/>
      <c r="P879" s="77"/>
      <c r="Q879" s="77"/>
      <c r="R879" s="77"/>
      <c r="S879" s="77"/>
    </row>
    <row r="880" spans="1:19" ht="13.5" customHeight="1" x14ac:dyDescent="0.25">
      <c r="E880" s="6"/>
      <c r="O880" s="77"/>
      <c r="P880" s="77"/>
      <c r="Q880" s="77"/>
      <c r="R880" s="77"/>
      <c r="S880" s="77"/>
    </row>
    <row r="881" spans="1:19" ht="13.5" customHeight="1" x14ac:dyDescent="0.25"/>
    <row r="882" spans="1:19" ht="8.1" customHeight="1" x14ac:dyDescent="0.25">
      <c r="A882" s="1" t="s">
        <v>277</v>
      </c>
    </row>
    <row r="883" spans="1:19" ht="13.5" customHeight="1" x14ac:dyDescent="0.25">
      <c r="E883" s="307" t="s">
        <v>337</v>
      </c>
      <c r="F883" s="307"/>
      <c r="G883" s="307"/>
      <c r="H883" s="307"/>
      <c r="I883" s="307"/>
      <c r="J883" s="307"/>
      <c r="K883" s="307"/>
      <c r="M883" s="308" t="s">
        <v>338</v>
      </c>
      <c r="N883" s="308"/>
      <c r="O883" s="308"/>
      <c r="P883" s="49"/>
      <c r="Q883" s="309" t="str">
        <f>ROUND(13.33*(1+$V$3),2)&amp;" € HT/m²"</f>
        <v>13,33 € HT/m²</v>
      </c>
      <c r="R883" s="309"/>
      <c r="S883" s="309"/>
    </row>
    <row r="884" spans="1:19" ht="13.5" customHeight="1" x14ac:dyDescent="0.25">
      <c r="E884" s="307"/>
      <c r="F884" s="307"/>
      <c r="G884" s="307"/>
      <c r="H884" s="307"/>
      <c r="I884" s="307"/>
      <c r="J884" s="307"/>
      <c r="K884" s="307"/>
      <c r="M884" s="308"/>
      <c r="N884" s="308"/>
      <c r="O884" s="308"/>
      <c r="P884" s="50"/>
      <c r="Q884" s="309"/>
      <c r="R884" s="309"/>
      <c r="S884" s="309"/>
    </row>
    <row r="885" spans="1:19" ht="13.5" customHeight="1" x14ac:dyDescent="0.25">
      <c r="E885" s="307"/>
      <c r="F885" s="307"/>
      <c r="G885" s="307"/>
      <c r="H885" s="307"/>
      <c r="I885" s="307"/>
      <c r="J885" s="307"/>
      <c r="K885" s="307"/>
      <c r="M885" s="308"/>
      <c r="N885" s="308"/>
      <c r="O885" s="308"/>
      <c r="Q885" s="309"/>
      <c r="R885" s="309"/>
      <c r="S885" s="309"/>
    </row>
    <row r="886" spans="1:19" ht="8.1" customHeight="1" x14ac:dyDescent="0.25">
      <c r="E886" s="307"/>
      <c r="F886" s="307"/>
      <c r="G886" s="307"/>
      <c r="H886" s="307"/>
      <c r="I886" s="307"/>
      <c r="J886" s="307"/>
      <c r="K886" s="307"/>
      <c r="M886" s="308"/>
      <c r="N886" s="308"/>
      <c r="O886" s="308"/>
      <c r="Q886" s="309"/>
      <c r="R886" s="309"/>
      <c r="S886" s="309"/>
    </row>
    <row r="887" spans="1:19" ht="8.1" customHeight="1" x14ac:dyDescent="0.25">
      <c r="E887" s="96"/>
      <c r="F887" s="96"/>
      <c r="G887" s="96"/>
      <c r="H887" s="96"/>
      <c r="I887" s="96"/>
      <c r="J887" s="96"/>
      <c r="K887" s="96"/>
      <c r="M887" s="131"/>
      <c r="N887" s="131"/>
      <c r="O887" s="131"/>
      <c r="Q887" s="79"/>
      <c r="R887" s="79"/>
      <c r="S887" s="79"/>
    </row>
    <row r="888" spans="1:19" ht="13.5" customHeight="1" x14ac:dyDescent="0.25">
      <c r="H888" s="104"/>
      <c r="I888" s="105" t="s">
        <v>245</v>
      </c>
      <c r="J888" s="106" t="s">
        <v>312</v>
      </c>
      <c r="L888" s="107"/>
      <c r="M888" s="107"/>
      <c r="N888" s="107"/>
      <c r="O888" s="107"/>
      <c r="P888" s="107"/>
      <c r="Q888" s="107"/>
      <c r="R888" s="107"/>
      <c r="S888" s="107"/>
    </row>
    <row r="889" spans="1:19" ht="7.9" customHeight="1" x14ac:dyDescent="0.25"/>
    <row r="890" spans="1:19" ht="13.5" customHeight="1" x14ac:dyDescent="0.25">
      <c r="E890" s="264"/>
      <c r="F890" s="264"/>
      <c r="G890" s="264"/>
      <c r="H890" s="8"/>
      <c r="I890" s="108" t="s">
        <v>247</v>
      </c>
      <c r="K890" s="9" t="s">
        <v>313</v>
      </c>
      <c r="N890" s="8"/>
      <c r="P890" s="8"/>
      <c r="R890" s="8"/>
    </row>
    <row r="891" spans="1:19" ht="7.9" customHeight="1" x14ac:dyDescent="0.25">
      <c r="E891" s="264"/>
      <c r="F891" s="264"/>
      <c r="G891" s="264"/>
      <c r="H891" s="8"/>
      <c r="I891" s="1"/>
      <c r="J891" s="1"/>
      <c r="K891" s="1"/>
      <c r="L891" s="1"/>
      <c r="M891" s="1"/>
      <c r="N891" s="8"/>
      <c r="O891" s="12"/>
      <c r="P891" s="8"/>
      <c r="Q891" s="12"/>
      <c r="R891" s="8"/>
      <c r="S891" s="13"/>
    </row>
    <row r="892" spans="1:19" ht="25.15" customHeight="1" x14ac:dyDescent="0.25">
      <c r="E892" s="264"/>
      <c r="F892" s="264"/>
      <c r="G892" s="264"/>
      <c r="H892" s="8"/>
      <c r="I892" s="300" t="s">
        <v>9</v>
      </c>
      <c r="J892" s="300"/>
      <c r="K892" s="300" t="s">
        <v>10</v>
      </c>
      <c r="L892" s="300"/>
      <c r="M892" s="14" t="s">
        <v>11</v>
      </c>
      <c r="N892" s="15"/>
      <c r="O892" s="301" t="s">
        <v>12</v>
      </c>
      <c r="P892" s="301"/>
      <c r="Q892" s="301"/>
      <c r="R892" s="15"/>
      <c r="S892" s="16" t="s">
        <v>13</v>
      </c>
    </row>
    <row r="893" spans="1:19" ht="7.9" customHeight="1" x14ac:dyDescent="0.25">
      <c r="E893" s="264"/>
      <c r="F893" s="264"/>
      <c r="G893" s="264"/>
      <c r="H893" s="8"/>
      <c r="I893" s="41"/>
      <c r="J893" s="41"/>
      <c r="K893" s="41"/>
      <c r="L893" s="41"/>
      <c r="M893" s="41"/>
      <c r="N893" s="23"/>
      <c r="O893" s="42"/>
      <c r="P893" s="23"/>
      <c r="Q893" s="42"/>
      <c r="R893" s="23"/>
      <c r="S893" s="43"/>
    </row>
    <row r="894" spans="1:19" ht="13.5" customHeight="1" x14ac:dyDescent="0.25">
      <c r="A894" s="1" t="s">
        <v>314</v>
      </c>
      <c r="E894" s="264"/>
      <c r="F894" s="264"/>
      <c r="G894" s="264"/>
      <c r="H894" s="8"/>
      <c r="I894" s="297" t="s">
        <v>314</v>
      </c>
      <c r="J894" s="297"/>
      <c r="K894" s="297" t="s">
        <v>19</v>
      </c>
      <c r="L894" s="297"/>
      <c r="M894" s="22">
        <f>VLOOKUP(A894,'[2]Tarif bases juil-24'!B:G,6,0)*(1+$V$3)</f>
        <v>31.67080833333333</v>
      </c>
      <c r="N894" s="23"/>
      <c r="O894" s="298">
        <v>7</v>
      </c>
      <c r="P894" s="256"/>
      <c r="Q894" s="24" t="s">
        <v>17</v>
      </c>
      <c r="R894" s="23"/>
      <c r="S894" s="25">
        <f>M894/O894</f>
        <v>4.5244011904761896</v>
      </c>
    </row>
    <row r="895" spans="1:19" ht="13.5" customHeight="1" x14ac:dyDescent="0.25">
      <c r="A895" s="1" t="s">
        <v>315</v>
      </c>
      <c r="E895" s="264"/>
      <c r="F895" s="264"/>
      <c r="G895" s="264"/>
      <c r="H895" s="8"/>
      <c r="I895" s="297" t="s">
        <v>315</v>
      </c>
      <c r="J895" s="297"/>
      <c r="K895" s="297" t="s">
        <v>21</v>
      </c>
      <c r="L895" s="297"/>
      <c r="M895" s="22">
        <f>VLOOKUP(A895,'[2]Tarif bases juil-24'!B:G,6,0)*(1+$V$3)</f>
        <v>61.251400000000011</v>
      </c>
      <c r="N895" s="23"/>
      <c r="O895" s="298">
        <v>17.5</v>
      </c>
      <c r="P895" s="256"/>
      <c r="Q895" s="24" t="s">
        <v>17</v>
      </c>
      <c r="R895" s="23"/>
      <c r="S895" s="25">
        <f>M895/O895</f>
        <v>3.5000800000000005</v>
      </c>
    </row>
    <row r="896" spans="1:19" ht="13.5" customHeight="1" x14ac:dyDescent="0.25">
      <c r="A896" s="1" t="s">
        <v>316</v>
      </c>
      <c r="E896" s="264"/>
      <c r="F896" s="264"/>
      <c r="G896" s="264"/>
      <c r="H896" s="8"/>
      <c r="I896" s="297" t="s">
        <v>316</v>
      </c>
      <c r="J896" s="297"/>
      <c r="K896" s="297" t="s">
        <v>25</v>
      </c>
      <c r="L896" s="297"/>
      <c r="M896" s="22">
        <f>VLOOKUP(A896,'[2]Tarif bases juil-24'!B:G,6,0)*(1+$V$3)</f>
        <v>211.25</v>
      </c>
      <c r="N896" s="23"/>
      <c r="O896" s="298">
        <v>70</v>
      </c>
      <c r="P896" s="256"/>
      <c r="Q896" s="24" t="s">
        <v>17</v>
      </c>
      <c r="R896" s="23"/>
      <c r="S896" s="25">
        <f>M896/O896</f>
        <v>3.0178571428571428</v>
      </c>
    </row>
    <row r="897" spans="1:19" ht="13.5" customHeight="1" x14ac:dyDescent="0.25">
      <c r="E897" s="264"/>
      <c r="F897" s="264"/>
      <c r="G897" s="264"/>
      <c r="H897" s="8"/>
      <c r="I897" s="1"/>
      <c r="J897" s="1"/>
      <c r="K897" s="1"/>
      <c r="L897" s="1"/>
      <c r="M897" s="36"/>
      <c r="N897" s="37"/>
      <c r="O897" s="38"/>
      <c r="P897" s="37"/>
      <c r="Q897" s="1"/>
      <c r="R897" s="37"/>
      <c r="S897" s="36"/>
    </row>
    <row r="898" spans="1:19" ht="13.5" customHeight="1" x14ac:dyDescent="0.25">
      <c r="E898" s="264"/>
      <c r="F898" s="264"/>
      <c r="G898" s="264"/>
      <c r="H898" s="8"/>
      <c r="I898" s="1"/>
      <c r="J898" s="1"/>
      <c r="K898" s="1"/>
      <c r="L898" s="1"/>
      <c r="M898" s="36"/>
      <c r="N898" s="37"/>
      <c r="O898" s="38"/>
      <c r="P898" s="37"/>
      <c r="Q898" s="1"/>
      <c r="R898" s="37"/>
      <c r="S898" s="36"/>
    </row>
    <row r="899" spans="1:19" ht="7.9" customHeight="1" x14ac:dyDescent="0.25">
      <c r="E899" s="8"/>
      <c r="F899" s="8"/>
      <c r="G899" s="8"/>
      <c r="H899" s="8"/>
      <c r="I899" s="1"/>
      <c r="J899" s="1"/>
      <c r="K899" s="1"/>
      <c r="L899" s="1"/>
      <c r="M899" s="36"/>
      <c r="N899" s="37"/>
      <c r="O899" s="38"/>
      <c r="P899" s="37"/>
      <c r="Q899" s="1"/>
      <c r="R899" s="37"/>
      <c r="S899" s="36"/>
    </row>
    <row r="900" spans="1:19" ht="13.5" customHeight="1" x14ac:dyDescent="0.25">
      <c r="E900" s="9" t="s">
        <v>37</v>
      </c>
    </row>
    <row r="901" spans="1:19" ht="7.9" customHeight="1" x14ac:dyDescent="0.25"/>
    <row r="902" spans="1:19" ht="13.5" customHeight="1" x14ac:dyDescent="0.25">
      <c r="E902" s="299"/>
      <c r="F902" s="299"/>
      <c r="G902" s="264"/>
      <c r="I902" s="299"/>
      <c r="J902" s="299"/>
      <c r="K902" s="264"/>
      <c r="M902" s="299"/>
      <c r="N902" s="299"/>
      <c r="O902" s="299"/>
      <c r="Q902" s="311"/>
      <c r="R902" s="311"/>
      <c r="S902" s="311"/>
    </row>
    <row r="903" spans="1:19" ht="13.5" customHeight="1" x14ac:dyDescent="0.25">
      <c r="E903" s="264"/>
      <c r="F903" s="264"/>
      <c r="G903" s="264"/>
      <c r="I903" s="264"/>
      <c r="J903" s="264"/>
      <c r="K903" s="264"/>
      <c r="M903" s="299"/>
      <c r="N903" s="299"/>
      <c r="O903" s="299"/>
      <c r="Q903" s="311"/>
      <c r="R903" s="311"/>
      <c r="S903" s="311"/>
    </row>
    <row r="904" spans="1:19" ht="13.5" customHeight="1" x14ac:dyDescent="0.25">
      <c r="E904" s="264"/>
      <c r="F904" s="264"/>
      <c r="G904" s="264"/>
      <c r="I904" s="264"/>
      <c r="J904" s="264"/>
      <c r="K904" s="264"/>
      <c r="M904" s="299"/>
      <c r="N904" s="299"/>
      <c r="O904" s="299"/>
      <c r="Q904" s="311"/>
      <c r="R904" s="311"/>
      <c r="S904" s="311"/>
    </row>
    <row r="905" spans="1:19" ht="13.5" customHeight="1" x14ac:dyDescent="0.25">
      <c r="E905" s="264"/>
      <c r="F905" s="264"/>
      <c r="G905" s="264"/>
      <c r="I905" s="264"/>
      <c r="J905" s="264"/>
      <c r="K905" s="264"/>
      <c r="M905" s="299"/>
      <c r="N905" s="299"/>
      <c r="O905" s="299"/>
      <c r="Q905" s="311"/>
      <c r="R905" s="311"/>
      <c r="S905" s="311"/>
    </row>
    <row r="906" spans="1:19" ht="13.5" customHeight="1" x14ac:dyDescent="0.25">
      <c r="E906" s="264"/>
      <c r="F906" s="264"/>
      <c r="G906" s="264"/>
      <c r="I906" s="264"/>
      <c r="J906" s="264"/>
      <c r="K906" s="264"/>
      <c r="M906" s="299"/>
      <c r="N906" s="299"/>
      <c r="O906" s="299"/>
      <c r="Q906" s="311"/>
      <c r="R906" s="311"/>
      <c r="S906" s="311"/>
    </row>
    <row r="907" spans="1:19" ht="7.9" customHeight="1" x14ac:dyDescent="0.25">
      <c r="E907" s="8"/>
      <c r="F907" s="8"/>
      <c r="G907" s="8"/>
      <c r="H907" s="8"/>
      <c r="I907" s="1"/>
      <c r="J907" s="1"/>
      <c r="K907" s="1"/>
      <c r="L907" s="1"/>
      <c r="M907" s="1"/>
      <c r="N907" s="8"/>
      <c r="O907" s="12"/>
      <c r="P907" s="8"/>
      <c r="Q907" s="12"/>
      <c r="R907" s="8"/>
      <c r="S907" s="13"/>
    </row>
    <row r="908" spans="1:19" ht="21" customHeight="1" x14ac:dyDescent="0.25">
      <c r="E908" s="270" t="s">
        <v>39</v>
      </c>
      <c r="F908" s="270"/>
      <c r="G908" s="270"/>
      <c r="H908" s="30"/>
      <c r="I908" s="270" t="s">
        <v>278</v>
      </c>
      <c r="J908" s="270"/>
      <c r="K908" s="270"/>
      <c r="L908" s="30"/>
      <c r="M908" s="270" t="s">
        <v>73</v>
      </c>
      <c r="N908" s="270"/>
      <c r="O908" s="270"/>
      <c r="P908" s="45"/>
      <c r="Q908" s="274"/>
      <c r="R908" s="274"/>
      <c r="S908" s="274"/>
    </row>
    <row r="909" spans="1:19" ht="13.5" customHeight="1" x14ac:dyDescent="0.25">
      <c r="A909" s="1">
        <v>4012407</v>
      </c>
      <c r="B909" s="1">
        <v>4012406</v>
      </c>
      <c r="C909" s="1">
        <v>4012405</v>
      </c>
      <c r="E909" s="32" t="s">
        <v>42</v>
      </c>
      <c r="F909" s="33"/>
      <c r="G909" s="34">
        <f>VLOOKUP(A909,'[2]Tarifs brosserie'!B:H,6,0)*(1+$V$8)</f>
        <v>5.8333333333333339</v>
      </c>
      <c r="H909" s="33"/>
      <c r="I909" s="32" t="s">
        <v>74</v>
      </c>
      <c r="J909" s="33"/>
      <c r="K909" s="34">
        <f>VLOOKUP(B909,'[2]Tarifs brosserie'!B:H,6,0)*(1+$V$8)</f>
        <v>2</v>
      </c>
      <c r="L909" s="33"/>
      <c r="M909" s="32" t="s">
        <v>75</v>
      </c>
      <c r="N909" s="33"/>
      <c r="O909" s="34">
        <f>VLOOKUP(C909,'[2]Tarifs brosserie'!B:H,6,0)*(1+$V$8)</f>
        <v>4.666666666666667</v>
      </c>
      <c r="Q909" s="46"/>
      <c r="S909" s="39"/>
    </row>
    <row r="910" spans="1:19" ht="7.9" customHeight="1" x14ac:dyDescent="0.25">
      <c r="E910" s="23"/>
      <c r="F910" s="23"/>
      <c r="G910" s="23"/>
      <c r="H910" s="23"/>
      <c r="I910" s="41"/>
      <c r="J910" s="41"/>
      <c r="K910" s="41"/>
      <c r="L910" s="41"/>
      <c r="M910" s="129"/>
      <c r="N910" s="23"/>
      <c r="O910" s="130"/>
      <c r="P910" s="37"/>
      <c r="Q910" s="1"/>
      <c r="R910" s="37"/>
      <c r="S910" s="36"/>
    </row>
    <row r="911" spans="1:19" ht="13.5" customHeight="1" x14ac:dyDescent="0.25">
      <c r="E911" s="264"/>
      <c r="F911" s="264"/>
      <c r="G911" s="264"/>
      <c r="H911" s="8"/>
      <c r="I911" s="108" t="s">
        <v>254</v>
      </c>
      <c r="K911" s="9" t="s">
        <v>339</v>
      </c>
      <c r="N911" s="8"/>
      <c r="P911" s="8"/>
      <c r="Q911" s="6"/>
      <c r="R911" s="6"/>
      <c r="S911" s="6"/>
    </row>
    <row r="912" spans="1:19" ht="7.9" customHeight="1" x14ac:dyDescent="0.25">
      <c r="E912" s="264"/>
      <c r="F912" s="264"/>
      <c r="G912" s="264"/>
      <c r="H912" s="8"/>
      <c r="I912" s="1"/>
      <c r="J912" s="1"/>
      <c r="K912" s="1"/>
      <c r="L912" s="1"/>
      <c r="M912" s="1"/>
      <c r="N912" s="8"/>
      <c r="O912" s="12"/>
      <c r="P912" s="8"/>
      <c r="Q912" s="12"/>
      <c r="R912" s="8"/>
      <c r="S912" s="13"/>
    </row>
    <row r="913" spans="1:19" ht="25.15" customHeight="1" x14ac:dyDescent="0.25">
      <c r="E913" s="264"/>
      <c r="F913" s="264"/>
      <c r="G913" s="264"/>
      <c r="H913" s="8"/>
      <c r="I913" s="300" t="s">
        <v>9</v>
      </c>
      <c r="J913" s="300"/>
      <c r="K913" s="300" t="s">
        <v>10</v>
      </c>
      <c r="L913" s="300"/>
      <c r="M913" s="14" t="s">
        <v>11</v>
      </c>
      <c r="N913" s="15"/>
      <c r="O913" s="301" t="s">
        <v>12</v>
      </c>
      <c r="P913" s="301"/>
      <c r="Q913" s="301"/>
      <c r="R913" s="15"/>
      <c r="S913" s="16" t="s">
        <v>13</v>
      </c>
    </row>
    <row r="914" spans="1:19" ht="7.9" customHeight="1" x14ac:dyDescent="0.25">
      <c r="E914" s="264"/>
      <c r="F914" s="264"/>
      <c r="G914" s="264"/>
      <c r="H914" s="8"/>
      <c r="I914" s="41"/>
      <c r="J914" s="41"/>
      <c r="K914" s="41"/>
      <c r="L914" s="41"/>
      <c r="M914" s="41"/>
      <c r="N914" s="23"/>
      <c r="O914" s="42"/>
      <c r="P914" s="23"/>
      <c r="Q914" s="42"/>
      <c r="R914" s="23"/>
      <c r="S914" s="43"/>
    </row>
    <row r="915" spans="1:19" ht="13.5" customHeight="1" x14ac:dyDescent="0.25">
      <c r="A915" s="1" t="s">
        <v>318</v>
      </c>
      <c r="E915" s="264"/>
      <c r="F915" s="264"/>
      <c r="G915" s="264"/>
      <c r="H915" s="8"/>
      <c r="I915" s="297" t="s">
        <v>318</v>
      </c>
      <c r="J915" s="297"/>
      <c r="K915" s="297" t="s">
        <v>21</v>
      </c>
      <c r="L915" s="297"/>
      <c r="M915" s="22">
        <f>VLOOKUP(A915,'[2]Tarif bases juil-24'!B:G,6,0)*(1+$V$3)</f>
        <v>27.8369</v>
      </c>
      <c r="N915" s="23"/>
      <c r="O915" s="298">
        <v>6.75</v>
      </c>
      <c r="P915" s="256"/>
      <c r="Q915" s="24" t="s">
        <v>17</v>
      </c>
      <c r="R915" s="23"/>
      <c r="S915" s="25">
        <f>M915/O915</f>
        <v>4.1239851851851848</v>
      </c>
    </row>
    <row r="916" spans="1:19" ht="13.5" customHeight="1" x14ac:dyDescent="0.25">
      <c r="A916" s="1" t="s">
        <v>319</v>
      </c>
      <c r="E916" s="264"/>
      <c r="F916" s="264"/>
      <c r="G916" s="264"/>
      <c r="H916" s="8"/>
      <c r="I916" s="297" t="s">
        <v>319</v>
      </c>
      <c r="J916" s="297"/>
      <c r="K916" s="297" t="s">
        <v>25</v>
      </c>
      <c r="L916" s="297"/>
      <c r="M916" s="22">
        <f>VLOOKUP(A916,'[2]Tarif bases juil-24'!B:G,6,0)*(1+$V$3)</f>
        <v>84.915000000000006</v>
      </c>
      <c r="N916" s="23"/>
      <c r="O916" s="298">
        <v>27</v>
      </c>
      <c r="P916" s="256"/>
      <c r="Q916" s="24" t="s">
        <v>17</v>
      </c>
      <c r="R916" s="23"/>
      <c r="S916" s="25">
        <f>M916/O916</f>
        <v>3.145</v>
      </c>
    </row>
    <row r="917" spans="1:19" ht="13.5" customHeight="1" x14ac:dyDescent="0.25">
      <c r="E917" s="264"/>
      <c r="F917" s="264"/>
      <c r="G917" s="264"/>
      <c r="H917" s="8"/>
      <c r="I917" s="41"/>
      <c r="J917" s="41"/>
      <c r="K917" s="41"/>
      <c r="L917" s="41"/>
      <c r="M917" s="129"/>
      <c r="N917" s="23"/>
      <c r="O917" s="130"/>
      <c r="P917" s="23"/>
      <c r="Q917" s="41"/>
      <c r="R917" s="23"/>
      <c r="S917" s="129"/>
    </row>
    <row r="918" spans="1:19" ht="13.5" customHeight="1" x14ac:dyDescent="0.25">
      <c r="E918" s="264"/>
      <c r="F918" s="264"/>
      <c r="G918" s="264"/>
      <c r="H918" s="8"/>
      <c r="I918" s="1"/>
      <c r="J918" s="1"/>
      <c r="K918" s="1"/>
      <c r="L918" s="1"/>
      <c r="M918" s="36"/>
      <c r="N918" s="37"/>
      <c r="O918" s="38"/>
      <c r="P918" s="37"/>
      <c r="Q918" s="1"/>
      <c r="R918" s="37"/>
      <c r="S918" s="36"/>
    </row>
    <row r="919" spans="1:19" ht="13.5" customHeight="1" x14ac:dyDescent="0.25">
      <c r="E919" s="264"/>
      <c r="F919" s="264"/>
      <c r="G919" s="264"/>
      <c r="H919" s="8"/>
      <c r="I919" s="1"/>
      <c r="J919" s="1"/>
      <c r="K919" s="1"/>
      <c r="L919" s="1"/>
      <c r="M919" s="36"/>
      <c r="N919" s="37"/>
      <c r="O919" s="38"/>
      <c r="P919" s="37"/>
      <c r="Q919" s="1"/>
      <c r="R919" s="37"/>
      <c r="S919" s="36"/>
    </row>
    <row r="920" spans="1:19" ht="7.9" customHeight="1" x14ac:dyDescent="0.25"/>
    <row r="921" spans="1:19" ht="13.5" customHeight="1" x14ac:dyDescent="0.25">
      <c r="E921" s="9" t="s">
        <v>37</v>
      </c>
    </row>
    <row r="922" spans="1:19" ht="7.9" customHeight="1" x14ac:dyDescent="0.25">
      <c r="E922" s="9"/>
    </row>
    <row r="923" spans="1:19" ht="13.5" customHeight="1" x14ac:dyDescent="0.25">
      <c r="E923" s="299"/>
      <c r="F923" s="299"/>
      <c r="G923" s="264"/>
      <c r="I923" s="299"/>
      <c r="J923" s="299"/>
      <c r="K923" s="264"/>
      <c r="M923" s="109"/>
      <c r="N923" s="109"/>
      <c r="O923" s="109"/>
      <c r="Q923" s="109"/>
      <c r="R923" s="109"/>
      <c r="S923" s="109"/>
    </row>
    <row r="924" spans="1:19" ht="13.5" customHeight="1" x14ac:dyDescent="0.25">
      <c r="E924" s="264"/>
      <c r="F924" s="264"/>
      <c r="G924" s="264"/>
      <c r="I924" s="264"/>
      <c r="J924" s="264"/>
      <c r="K924" s="264"/>
      <c r="M924" s="109"/>
      <c r="N924" s="109"/>
      <c r="O924" s="109"/>
      <c r="Q924" s="109"/>
      <c r="R924" s="109"/>
      <c r="S924" s="109"/>
    </row>
    <row r="925" spans="1:19" ht="13.5" customHeight="1" x14ac:dyDescent="0.25">
      <c r="E925" s="264"/>
      <c r="F925" s="264"/>
      <c r="G925" s="264"/>
      <c r="I925" s="264"/>
      <c r="J925" s="264"/>
      <c r="K925" s="264"/>
      <c r="M925" s="109"/>
      <c r="N925" s="109"/>
      <c r="O925" s="109"/>
      <c r="Q925" s="109"/>
      <c r="R925" s="109"/>
      <c r="S925" s="109"/>
    </row>
    <row r="926" spans="1:19" ht="13.5" customHeight="1" x14ac:dyDescent="0.25">
      <c r="E926" s="264"/>
      <c r="F926" s="264"/>
      <c r="G926" s="264"/>
      <c r="I926" s="264"/>
      <c r="J926" s="264"/>
      <c r="K926" s="264"/>
      <c r="M926" s="109"/>
      <c r="N926" s="109"/>
      <c r="O926" s="109"/>
      <c r="Q926" s="109"/>
      <c r="R926" s="109"/>
      <c r="S926" s="109"/>
    </row>
    <row r="927" spans="1:19" ht="13.5" customHeight="1" x14ac:dyDescent="0.25">
      <c r="E927" s="264"/>
      <c r="F927" s="264"/>
      <c r="G927" s="264"/>
      <c r="I927" s="264"/>
      <c r="J927" s="264"/>
      <c r="K927" s="264"/>
      <c r="M927" s="109"/>
      <c r="N927" s="109"/>
      <c r="O927" s="109"/>
      <c r="Q927" s="109"/>
      <c r="R927" s="109"/>
      <c r="S927" s="109"/>
    </row>
    <row r="928" spans="1:19" ht="7.9" customHeight="1" x14ac:dyDescent="0.25">
      <c r="E928" s="8"/>
      <c r="F928" s="8"/>
      <c r="G928" s="8"/>
      <c r="H928" s="8"/>
      <c r="I928" s="8"/>
      <c r="J928" s="8"/>
      <c r="K928" s="8"/>
      <c r="L928" s="1"/>
      <c r="M928" s="1"/>
      <c r="N928" s="8"/>
      <c r="O928" s="12"/>
      <c r="P928" s="8"/>
      <c r="Q928" s="12"/>
      <c r="R928" s="8"/>
      <c r="S928" s="13"/>
    </row>
    <row r="929" spans="1:19" ht="13.5" customHeight="1" x14ac:dyDescent="0.25">
      <c r="E929" s="270" t="s">
        <v>320</v>
      </c>
      <c r="F929" s="270"/>
      <c r="G929" s="270"/>
      <c r="H929" s="30"/>
      <c r="I929" s="270" t="s">
        <v>321</v>
      </c>
      <c r="J929" s="270"/>
      <c r="K929" s="270"/>
      <c r="L929" s="45"/>
      <c r="M929" s="274"/>
      <c r="N929" s="274"/>
      <c r="O929" s="274"/>
      <c r="P929" s="45"/>
      <c r="Q929" s="274"/>
      <c r="R929" s="274"/>
      <c r="S929" s="274"/>
    </row>
    <row r="930" spans="1:19" ht="13.5" customHeight="1" x14ac:dyDescent="0.25">
      <c r="A930" s="1">
        <v>4054002</v>
      </c>
      <c r="B930" s="1">
        <v>4054005</v>
      </c>
      <c r="E930" s="32" t="s">
        <v>322</v>
      </c>
      <c r="F930" s="33"/>
      <c r="G930" s="34">
        <f>VLOOKUP(A930,'[2]Tarifs brosserie'!B:H,6,0)*(1+$V$8)</f>
        <v>22.916666666666668</v>
      </c>
      <c r="H930" s="33"/>
      <c r="I930" s="32" t="s">
        <v>323</v>
      </c>
      <c r="J930" s="33"/>
      <c r="K930" s="34">
        <f>VLOOKUP(B930,'[2]Tarifs brosserie'!B:H,6,0)*(1+$V$8)</f>
        <v>22.916666666666668</v>
      </c>
      <c r="M930" s="46"/>
      <c r="O930" s="39"/>
      <c r="Q930" s="46"/>
      <c r="S930" s="39"/>
    </row>
    <row r="931" spans="1:19" s="68" customFormat="1" ht="13.5" customHeight="1" x14ac:dyDescent="0.25">
      <c r="A931" s="18"/>
      <c r="B931" s="18"/>
      <c r="C931" s="18"/>
      <c r="D931" s="18"/>
      <c r="E931" s="64" t="s">
        <v>242</v>
      </c>
      <c r="F931" s="64"/>
      <c r="G931" s="64"/>
      <c r="H931" s="67"/>
      <c r="I931" s="67"/>
      <c r="J931" s="67"/>
      <c r="L931" s="69"/>
      <c r="M931" s="69"/>
      <c r="N931" s="69"/>
      <c r="O931" s="267" t="s">
        <v>0</v>
      </c>
      <c r="P931" s="267"/>
      <c r="Q931" s="267"/>
      <c r="R931" s="267"/>
      <c r="S931" s="267"/>
    </row>
    <row r="932" spans="1:19" ht="13.5" customHeight="1" x14ac:dyDescent="0.25">
      <c r="E932" s="6"/>
      <c r="O932" s="6"/>
      <c r="P932" s="6"/>
      <c r="Q932" s="6"/>
      <c r="R932" s="6"/>
      <c r="S932" s="6"/>
    </row>
    <row r="933" spans="1:19" ht="13.5" customHeight="1" x14ac:dyDescent="0.3">
      <c r="E933" s="132"/>
      <c r="F933" s="132"/>
      <c r="G933" s="132"/>
      <c r="H933" s="27"/>
      <c r="I933" s="27"/>
      <c r="J933" s="27"/>
      <c r="K933" s="132"/>
      <c r="L933" s="132"/>
      <c r="M933" s="132"/>
      <c r="N933" s="132"/>
      <c r="O933" s="132"/>
      <c r="P933" s="132"/>
      <c r="Q933" s="132"/>
      <c r="R933" s="132"/>
      <c r="S933" s="132"/>
    </row>
    <row r="934" spans="1:19" ht="13.5" customHeight="1" x14ac:dyDescent="0.25">
      <c r="E934" s="264"/>
      <c r="F934" s="264"/>
      <c r="G934" s="264"/>
      <c r="H934" s="8"/>
      <c r="I934" s="108" t="s">
        <v>324</v>
      </c>
      <c r="K934" s="9" t="s">
        <v>340</v>
      </c>
      <c r="N934" s="8"/>
      <c r="P934" s="8"/>
      <c r="Q934" s="6"/>
      <c r="R934" s="6"/>
      <c r="S934" s="6"/>
    </row>
    <row r="935" spans="1:19" ht="7.9" customHeight="1" x14ac:dyDescent="0.25">
      <c r="E935" s="264"/>
      <c r="F935" s="264"/>
      <c r="G935" s="264"/>
      <c r="H935" s="8"/>
      <c r="I935" s="1"/>
      <c r="J935" s="1"/>
      <c r="K935" s="1"/>
      <c r="L935" s="1"/>
      <c r="M935" s="1"/>
      <c r="N935" s="8"/>
      <c r="O935" s="12"/>
      <c r="P935" s="8"/>
      <c r="Q935" s="12"/>
      <c r="R935" s="8"/>
      <c r="S935" s="13"/>
    </row>
    <row r="936" spans="1:19" ht="25.15" customHeight="1" x14ac:dyDescent="0.25">
      <c r="E936" s="264"/>
      <c r="F936" s="264"/>
      <c r="G936" s="264"/>
      <c r="H936" s="8"/>
      <c r="I936" s="300" t="s">
        <v>9</v>
      </c>
      <c r="J936" s="300"/>
      <c r="K936" s="300" t="s">
        <v>10</v>
      </c>
      <c r="L936" s="300"/>
      <c r="M936" s="14" t="s">
        <v>11</v>
      </c>
      <c r="N936" s="15"/>
      <c r="O936" s="301" t="s">
        <v>12</v>
      </c>
      <c r="P936" s="301"/>
      <c r="Q936" s="301"/>
      <c r="R936" s="15"/>
      <c r="S936" s="16" t="s">
        <v>13</v>
      </c>
    </row>
    <row r="937" spans="1:19" ht="7.9" customHeight="1" x14ac:dyDescent="0.25">
      <c r="E937" s="264"/>
      <c r="F937" s="264"/>
      <c r="G937" s="264"/>
      <c r="H937" s="8"/>
      <c r="I937" s="41"/>
      <c r="J937" s="41"/>
      <c r="K937" s="41"/>
      <c r="L937" s="41"/>
      <c r="M937" s="41"/>
      <c r="N937" s="23"/>
      <c r="O937" s="42"/>
      <c r="P937" s="23"/>
      <c r="Q937" s="42"/>
      <c r="R937" s="23"/>
      <c r="S937" s="43"/>
    </row>
    <row r="938" spans="1:19" ht="13.5" customHeight="1" x14ac:dyDescent="0.25">
      <c r="A938" s="1" t="s">
        <v>341</v>
      </c>
      <c r="E938" s="264"/>
      <c r="F938" s="264"/>
      <c r="G938" s="264"/>
      <c r="H938" s="8"/>
      <c r="I938" s="297" t="s">
        <v>341</v>
      </c>
      <c r="J938" s="297"/>
      <c r="K938" s="297" t="s">
        <v>258</v>
      </c>
      <c r="L938" s="297"/>
      <c r="M938" s="22">
        <f>VLOOKUP(A938,'[2]Tarif bases juil-24'!B:G,6,0)*(1+$V$3)</f>
        <v>59.832675000000002</v>
      </c>
      <c r="N938" s="23"/>
      <c r="O938" s="298">
        <v>6.75</v>
      </c>
      <c r="P938" s="256"/>
      <c r="Q938" s="24" t="s">
        <v>17</v>
      </c>
      <c r="R938" s="23"/>
      <c r="S938" s="25">
        <f>M938/O938</f>
        <v>8.8641000000000005</v>
      </c>
    </row>
    <row r="939" spans="1:19" ht="13.5" customHeight="1" x14ac:dyDescent="0.25">
      <c r="A939" s="1" t="s">
        <v>342</v>
      </c>
      <c r="E939" s="264"/>
      <c r="F939" s="264"/>
      <c r="G939" s="264"/>
      <c r="H939" s="8"/>
      <c r="I939" s="297" t="s">
        <v>342</v>
      </c>
      <c r="J939" s="297"/>
      <c r="K939" s="297" t="s">
        <v>25</v>
      </c>
      <c r="L939" s="297"/>
      <c r="M939" s="22">
        <f>VLOOKUP(A939,'[2]Tarif bases juil-24'!B:G,6,0)*(1+$V$3)</f>
        <v>161.24690000000001</v>
      </c>
      <c r="N939" s="23"/>
      <c r="O939" s="298">
        <v>22.5</v>
      </c>
      <c r="P939" s="256"/>
      <c r="Q939" s="24" t="s">
        <v>17</v>
      </c>
      <c r="R939" s="23"/>
      <c r="S939" s="25">
        <f>M939/O939</f>
        <v>7.1665288888888892</v>
      </c>
    </row>
    <row r="940" spans="1:19" ht="13.5" customHeight="1" x14ac:dyDescent="0.25">
      <c r="E940" s="264"/>
      <c r="F940" s="264"/>
      <c r="G940" s="264"/>
      <c r="H940" s="8"/>
      <c r="I940" s="41"/>
      <c r="J940" s="41"/>
      <c r="K940" s="41"/>
      <c r="L940" s="41"/>
      <c r="M940" s="129"/>
      <c r="N940" s="23"/>
      <c r="O940" s="130"/>
      <c r="P940" s="23"/>
      <c r="Q940" s="41"/>
      <c r="R940" s="23"/>
      <c r="S940" s="129"/>
    </row>
    <row r="941" spans="1:19" ht="13.5" customHeight="1" x14ac:dyDescent="0.25">
      <c r="E941" s="264"/>
      <c r="F941" s="264"/>
      <c r="G941" s="264"/>
      <c r="H941" s="8"/>
      <c r="I941" s="1"/>
      <c r="J941" s="1"/>
      <c r="K941" s="1"/>
      <c r="L941" s="1"/>
      <c r="M941" s="36"/>
      <c r="N941" s="37"/>
      <c r="O941" s="38"/>
      <c r="P941" s="37"/>
      <c r="Q941" s="1"/>
      <c r="R941" s="37"/>
      <c r="S941" s="36"/>
    </row>
    <row r="942" spans="1:19" ht="13.5" customHeight="1" x14ac:dyDescent="0.25">
      <c r="E942" s="264"/>
      <c r="F942" s="264"/>
      <c r="G942" s="264"/>
      <c r="H942" s="8"/>
      <c r="I942" s="1"/>
      <c r="J942" s="1"/>
      <c r="K942" s="1"/>
      <c r="L942" s="1"/>
      <c r="M942" s="36"/>
      <c r="N942" s="37"/>
      <c r="O942" s="38"/>
      <c r="P942" s="37"/>
      <c r="Q942" s="1"/>
      <c r="R942" s="37"/>
      <c r="S942" s="36"/>
    </row>
    <row r="943" spans="1:19" ht="7.9" customHeight="1" x14ac:dyDescent="0.25">
      <c r="E943" s="46"/>
      <c r="G943" s="39"/>
      <c r="I943" s="46"/>
      <c r="K943" s="39"/>
      <c r="M943" s="46"/>
      <c r="O943" s="39"/>
      <c r="Q943" s="46"/>
      <c r="S943" s="39"/>
    </row>
    <row r="944" spans="1:19" ht="13.5" customHeight="1" x14ac:dyDescent="0.25">
      <c r="E944" s="9" t="s">
        <v>37</v>
      </c>
    </row>
    <row r="945" spans="1:19" ht="7.9" customHeight="1" x14ac:dyDescent="0.25">
      <c r="E945" s="9"/>
    </row>
    <row r="946" spans="1:19" ht="13.5" customHeight="1" x14ac:dyDescent="0.25">
      <c r="E946" s="299"/>
      <c r="F946" s="299"/>
      <c r="G946" s="264"/>
      <c r="I946" s="299"/>
      <c r="J946" s="299"/>
      <c r="K946" s="264"/>
      <c r="M946" s="109"/>
      <c r="N946" s="109"/>
      <c r="O946" s="109"/>
      <c r="Q946" s="109"/>
      <c r="R946" s="109"/>
      <c r="S946" s="109"/>
    </row>
    <row r="947" spans="1:19" ht="13.5" customHeight="1" x14ac:dyDescent="0.25">
      <c r="E947" s="264"/>
      <c r="F947" s="264"/>
      <c r="G947" s="264"/>
      <c r="I947" s="264"/>
      <c r="J947" s="264"/>
      <c r="K947" s="264"/>
      <c r="M947" s="109"/>
      <c r="N947" s="109"/>
      <c r="O947" s="109"/>
      <c r="Q947" s="109"/>
      <c r="R947" s="109"/>
      <c r="S947" s="109"/>
    </row>
    <row r="948" spans="1:19" ht="13.5" customHeight="1" x14ac:dyDescent="0.25">
      <c r="E948" s="264"/>
      <c r="F948" s="264"/>
      <c r="G948" s="264"/>
      <c r="I948" s="264"/>
      <c r="J948" s="264"/>
      <c r="K948" s="264"/>
      <c r="M948" s="109"/>
      <c r="N948" s="109"/>
      <c r="O948" s="109"/>
      <c r="Q948" s="109"/>
      <c r="R948" s="109"/>
      <c r="S948" s="109"/>
    </row>
    <row r="949" spans="1:19" ht="13.5" customHeight="1" x14ac:dyDescent="0.25">
      <c r="E949" s="264"/>
      <c r="F949" s="264"/>
      <c r="G949" s="264"/>
      <c r="I949" s="264"/>
      <c r="J949" s="264"/>
      <c r="K949" s="264"/>
      <c r="M949" s="109"/>
      <c r="N949" s="109"/>
      <c r="O949" s="109"/>
      <c r="Q949" s="109"/>
      <c r="R949" s="109"/>
      <c r="S949" s="109"/>
    </row>
    <row r="950" spans="1:19" ht="13.5" customHeight="1" x14ac:dyDescent="0.25">
      <c r="E950" s="264"/>
      <c r="F950" s="264"/>
      <c r="G950" s="264"/>
      <c r="I950" s="264"/>
      <c r="J950" s="264"/>
      <c r="K950" s="264"/>
      <c r="M950" s="109"/>
      <c r="N950" s="109"/>
      <c r="O950" s="109"/>
      <c r="Q950" s="109"/>
      <c r="R950" s="109"/>
      <c r="S950" s="109"/>
    </row>
    <row r="951" spans="1:19" ht="7.9" customHeight="1" x14ac:dyDescent="0.25">
      <c r="E951" s="8"/>
      <c r="F951" s="8"/>
      <c r="G951" s="8"/>
      <c r="H951" s="8"/>
      <c r="I951" s="8"/>
      <c r="J951" s="8"/>
      <c r="K951" s="8"/>
      <c r="L951" s="1"/>
      <c r="M951" s="1"/>
      <c r="N951" s="8"/>
      <c r="O951" s="12"/>
      <c r="P951" s="8"/>
      <c r="Q951" s="12"/>
      <c r="R951" s="8"/>
      <c r="S951" s="13"/>
    </row>
    <row r="952" spans="1:19" ht="13.5" customHeight="1" x14ac:dyDescent="0.25">
      <c r="E952" s="270" t="s">
        <v>320</v>
      </c>
      <c r="F952" s="270"/>
      <c r="G952" s="270"/>
      <c r="H952" s="30"/>
      <c r="I952" s="270" t="s">
        <v>321</v>
      </c>
      <c r="J952" s="270"/>
      <c r="K952" s="270"/>
      <c r="L952" s="45"/>
      <c r="M952" s="274"/>
      <c r="N952" s="274"/>
      <c r="O952" s="274"/>
      <c r="P952" s="45"/>
      <c r="Q952" s="274"/>
      <c r="R952" s="274"/>
      <c r="S952" s="274"/>
    </row>
    <row r="953" spans="1:19" ht="13.5" customHeight="1" x14ac:dyDescent="0.25">
      <c r="A953" s="1">
        <v>4054002</v>
      </c>
      <c r="B953" s="1">
        <v>4054005</v>
      </c>
      <c r="E953" s="32" t="s">
        <v>322</v>
      </c>
      <c r="F953" s="33"/>
      <c r="G953" s="34">
        <f>VLOOKUP(A953,'[2]Tarifs brosserie'!B:H,6,0)*(1+$V$8)</f>
        <v>22.916666666666668</v>
      </c>
      <c r="H953" s="33"/>
      <c r="I953" s="32" t="s">
        <v>323</v>
      </c>
      <c r="J953" s="33"/>
      <c r="K953" s="34">
        <f>VLOOKUP(B953,'[2]Tarifs brosserie'!B:H,6,0)*(1+$V$8)</f>
        <v>22.916666666666668</v>
      </c>
      <c r="M953" s="46"/>
      <c r="O953" s="39"/>
      <c r="Q953" s="46"/>
      <c r="S953" s="39"/>
    </row>
    <row r="954" spans="1:19" ht="7.9" customHeight="1" x14ac:dyDescent="0.3">
      <c r="E954" s="303"/>
      <c r="F954" s="303"/>
      <c r="G954" s="303"/>
      <c r="H954" s="27"/>
      <c r="I954" s="27"/>
      <c r="J954" s="27"/>
      <c r="K954" s="313"/>
      <c r="L954" s="313"/>
      <c r="M954" s="313"/>
      <c r="N954" s="313"/>
      <c r="O954" s="313"/>
      <c r="P954" s="313"/>
      <c r="Q954" s="313"/>
      <c r="R954" s="313"/>
      <c r="S954" s="313"/>
    </row>
    <row r="955" spans="1:19" ht="13.5" customHeight="1" x14ac:dyDescent="0.25">
      <c r="E955" s="264"/>
      <c r="F955" s="264"/>
      <c r="G955" s="264"/>
      <c r="H955" s="8"/>
      <c r="I955" s="108" t="s">
        <v>282</v>
      </c>
      <c r="K955" s="9" t="s">
        <v>283</v>
      </c>
      <c r="N955" s="8"/>
      <c r="P955" s="8"/>
      <c r="R955" s="312" t="s">
        <v>263</v>
      </c>
      <c r="S955" s="312"/>
    </row>
    <row r="956" spans="1:19" ht="7.9" customHeight="1" x14ac:dyDescent="0.25">
      <c r="E956" s="264"/>
      <c r="F956" s="264"/>
      <c r="G956" s="264"/>
      <c r="H956" s="8"/>
      <c r="I956" s="1"/>
      <c r="J956" s="1"/>
      <c r="K956" s="1"/>
      <c r="L956" s="1"/>
      <c r="M956" s="1"/>
      <c r="N956" s="8"/>
      <c r="O956" s="12"/>
      <c r="P956" s="8"/>
      <c r="Q956" s="12"/>
      <c r="R956" s="8"/>
      <c r="S956" s="13"/>
    </row>
    <row r="957" spans="1:19" ht="13.5" customHeight="1" x14ac:dyDescent="0.25">
      <c r="E957" s="264"/>
      <c r="F957" s="264"/>
      <c r="G957" s="264"/>
      <c r="H957" s="8"/>
      <c r="I957" s="9" t="s">
        <v>343</v>
      </c>
      <c r="J957" s="1"/>
      <c r="K957" s="1"/>
      <c r="L957" s="1"/>
      <c r="M957" s="1"/>
      <c r="N957" s="8"/>
      <c r="O957" s="12"/>
      <c r="P957" s="8"/>
      <c r="Q957" s="12"/>
      <c r="R957" s="8"/>
      <c r="S957" s="13"/>
    </row>
    <row r="958" spans="1:19" ht="7.9" customHeight="1" x14ac:dyDescent="0.25">
      <c r="E958" s="264"/>
      <c r="F958" s="264"/>
      <c r="G958" s="264"/>
      <c r="H958" s="8"/>
      <c r="I958" s="1"/>
      <c r="J958" s="1"/>
      <c r="K958" s="1"/>
      <c r="L958" s="1"/>
      <c r="M958" s="1"/>
      <c r="N958" s="8"/>
      <c r="O958" s="12"/>
      <c r="P958" s="8"/>
      <c r="Q958" s="12"/>
      <c r="R958" s="8"/>
      <c r="S958" s="13"/>
    </row>
    <row r="959" spans="1:19" ht="25.15" customHeight="1" x14ac:dyDescent="0.25">
      <c r="E959" s="264"/>
      <c r="F959" s="264"/>
      <c r="G959" s="264"/>
      <c r="H959" s="8"/>
      <c r="I959" s="300" t="s">
        <v>9</v>
      </c>
      <c r="J959" s="300"/>
      <c r="K959" s="300" t="s">
        <v>10</v>
      </c>
      <c r="L959" s="300"/>
      <c r="M959" s="14" t="s">
        <v>11</v>
      </c>
      <c r="N959" s="15"/>
      <c r="O959" s="301" t="s">
        <v>12</v>
      </c>
      <c r="P959" s="301"/>
      <c r="Q959" s="301"/>
      <c r="R959" s="15"/>
      <c r="S959" s="16" t="s">
        <v>13</v>
      </c>
    </row>
    <row r="960" spans="1:19" ht="7.9" customHeight="1" x14ac:dyDescent="0.25">
      <c r="E960" s="264"/>
      <c r="F960" s="264"/>
      <c r="G960" s="264"/>
      <c r="H960" s="8"/>
      <c r="I960" s="123"/>
      <c r="J960" s="123"/>
      <c r="K960" s="123"/>
      <c r="L960" s="123"/>
      <c r="M960" s="123"/>
      <c r="N960" s="133"/>
      <c r="O960" s="110"/>
      <c r="P960" s="133"/>
      <c r="Q960" s="110"/>
      <c r="R960" s="133"/>
      <c r="S960" s="31"/>
    </row>
    <row r="961" spans="1:19" ht="13.5" customHeight="1" x14ac:dyDescent="0.25">
      <c r="A961" s="1" t="s">
        <v>285</v>
      </c>
      <c r="E961" s="264"/>
      <c r="F961" s="264"/>
      <c r="G961" s="264"/>
      <c r="H961" s="8"/>
      <c r="I961" s="297" t="s">
        <v>285</v>
      </c>
      <c r="J961" s="297"/>
      <c r="K961" s="297" t="s">
        <v>19</v>
      </c>
      <c r="L961" s="297"/>
      <c r="M961" s="22">
        <f>VLOOKUP(A961,'[2]Tarif bases juil-24'!B:G,6,0)*(1+$V$3)</f>
        <v>47.33571666666667</v>
      </c>
      <c r="N961" s="23"/>
      <c r="O961" s="298">
        <v>17.5</v>
      </c>
      <c r="P961" s="256"/>
      <c r="Q961" s="24" t="s">
        <v>17</v>
      </c>
      <c r="R961" s="23"/>
      <c r="S961" s="25">
        <f>M961/O961</f>
        <v>2.7048980952380952</v>
      </c>
    </row>
    <row r="962" spans="1:19" ht="13.5" customHeight="1" x14ac:dyDescent="0.25">
      <c r="A962" s="1" t="s">
        <v>286</v>
      </c>
      <c r="E962" s="264"/>
      <c r="F962" s="264"/>
      <c r="G962" s="264"/>
      <c r="H962" s="8"/>
      <c r="I962" s="297" t="s">
        <v>286</v>
      </c>
      <c r="J962" s="297"/>
      <c r="K962" s="297" t="s">
        <v>21</v>
      </c>
      <c r="L962" s="297"/>
      <c r="M962" s="22">
        <f>VLOOKUP(A962,'[2]Tarif bases juil-24'!B:G,6,0)*(1+$V$3)</f>
        <v>112.33220000000001</v>
      </c>
      <c r="N962" s="23"/>
      <c r="O962" s="298">
        <v>43.75</v>
      </c>
      <c r="P962" s="256"/>
      <c r="Q962" s="24" t="s">
        <v>17</v>
      </c>
      <c r="R962" s="23"/>
      <c r="S962" s="25">
        <f>M962/O962</f>
        <v>2.567593142857143</v>
      </c>
    </row>
    <row r="963" spans="1:19" ht="13.5" customHeight="1" x14ac:dyDescent="0.25">
      <c r="E963" s="264"/>
      <c r="F963" s="264"/>
      <c r="G963" s="264"/>
      <c r="H963" s="8"/>
      <c r="I963" s="9"/>
      <c r="J963" s="1"/>
      <c r="K963" s="9"/>
      <c r="L963" s="1"/>
      <c r="M963" s="36"/>
      <c r="N963" s="37"/>
      <c r="O963" s="38"/>
      <c r="P963" s="37"/>
      <c r="Q963" s="1"/>
      <c r="R963" s="37"/>
      <c r="S963" s="36"/>
    </row>
    <row r="964" spans="1:19" ht="7.9" customHeight="1" x14ac:dyDescent="0.25"/>
    <row r="965" spans="1:19" ht="13.5" customHeight="1" x14ac:dyDescent="0.25">
      <c r="I965" s="125" t="s">
        <v>287</v>
      </c>
    </row>
    <row r="966" spans="1:19" ht="7.9" customHeight="1" x14ac:dyDescent="0.25"/>
    <row r="967" spans="1:19" ht="13.5" customHeight="1" x14ac:dyDescent="0.25">
      <c r="E967" s="264"/>
      <c r="F967" s="264"/>
      <c r="G967" s="264"/>
      <c r="H967" s="8"/>
      <c r="I967" s="9" t="s">
        <v>304</v>
      </c>
      <c r="N967" s="8"/>
      <c r="P967" s="8"/>
      <c r="R967" s="312" t="s">
        <v>263</v>
      </c>
      <c r="S967" s="312"/>
    </row>
    <row r="968" spans="1:19" ht="7.9" customHeight="1" x14ac:dyDescent="0.25">
      <c r="E968" s="264"/>
      <c r="F968" s="264"/>
      <c r="G968" s="264"/>
      <c r="H968" s="8"/>
      <c r="I968" s="1"/>
      <c r="J968" s="1"/>
      <c r="K968" s="1"/>
      <c r="L968" s="1"/>
      <c r="M968" s="1"/>
      <c r="N968" s="8"/>
      <c r="O968" s="12"/>
      <c r="P968" s="8"/>
      <c r="Q968" s="12"/>
      <c r="R968" s="8"/>
      <c r="S968" s="13"/>
    </row>
    <row r="969" spans="1:19" ht="25.15" customHeight="1" x14ac:dyDescent="0.25">
      <c r="E969" s="264"/>
      <c r="F969" s="264"/>
      <c r="G969" s="264"/>
      <c r="H969" s="8"/>
      <c r="I969" s="300" t="s">
        <v>9</v>
      </c>
      <c r="J969" s="300"/>
      <c r="K969" s="300" t="s">
        <v>10</v>
      </c>
      <c r="L969" s="300"/>
      <c r="M969" s="14" t="s">
        <v>11</v>
      </c>
      <c r="N969" s="15"/>
      <c r="O969" s="301" t="s">
        <v>12</v>
      </c>
      <c r="P969" s="301"/>
      <c r="Q969" s="301"/>
      <c r="R969" s="15"/>
      <c r="S969" s="16" t="s">
        <v>13</v>
      </c>
    </row>
    <row r="970" spans="1:19" ht="7.9" customHeight="1" x14ac:dyDescent="0.25">
      <c r="E970" s="264"/>
      <c r="F970" s="264"/>
      <c r="G970" s="264"/>
      <c r="H970" s="8"/>
      <c r="I970" s="123"/>
      <c r="J970" s="123"/>
      <c r="K970" s="123"/>
      <c r="L970" s="123"/>
      <c r="M970" s="123"/>
      <c r="N970" s="133"/>
      <c r="O970" s="110"/>
      <c r="P970" s="133"/>
      <c r="Q970" s="110"/>
      <c r="R970" s="133"/>
      <c r="S970" s="31"/>
    </row>
    <row r="971" spans="1:19" ht="13.5" customHeight="1" x14ac:dyDescent="0.25">
      <c r="A971" s="1" t="s">
        <v>289</v>
      </c>
      <c r="E971" s="264"/>
      <c r="F971" s="264"/>
      <c r="G971" s="264"/>
      <c r="H971" s="8"/>
      <c r="I971" s="297" t="s">
        <v>289</v>
      </c>
      <c r="J971" s="297"/>
      <c r="K971" s="297" t="s">
        <v>19</v>
      </c>
      <c r="L971" s="297"/>
      <c r="M971" s="22">
        <f>VLOOKUP(A971,'[2]Tarif bases juil-24'!B:G,6,0)*(1+$V$3)</f>
        <v>44.965000000000003</v>
      </c>
      <c r="N971" s="23"/>
      <c r="O971" s="298">
        <v>16</v>
      </c>
      <c r="P971" s="256"/>
      <c r="Q971" s="24" t="s">
        <v>17</v>
      </c>
      <c r="R971" s="23"/>
      <c r="S971" s="25">
        <f>M971/O971</f>
        <v>2.8103125000000002</v>
      </c>
    </row>
    <row r="972" spans="1:19" ht="13.5" customHeight="1" x14ac:dyDescent="0.25">
      <c r="A972" s="1" t="s">
        <v>290</v>
      </c>
      <c r="E972" s="264"/>
      <c r="F972" s="264"/>
      <c r="G972" s="264"/>
      <c r="H972" s="8"/>
      <c r="I972" s="297" t="s">
        <v>290</v>
      </c>
      <c r="J972" s="297"/>
      <c r="K972" s="297" t="s">
        <v>21</v>
      </c>
      <c r="L972" s="297"/>
      <c r="M972" s="22">
        <f>VLOOKUP(A972,'[2]Tarif bases juil-24'!B:G,6,0)*(1+$V$3)</f>
        <v>89.42</v>
      </c>
      <c r="N972" s="23"/>
      <c r="O972" s="298">
        <v>40</v>
      </c>
      <c r="P972" s="256"/>
      <c r="Q972" s="24" t="s">
        <v>17</v>
      </c>
      <c r="R972" s="23"/>
      <c r="S972" s="25">
        <f>M972/O972</f>
        <v>2.2355</v>
      </c>
    </row>
    <row r="973" spans="1:19" ht="13.5" customHeight="1" x14ac:dyDescent="0.25">
      <c r="E973" s="264"/>
      <c r="F973" s="264"/>
      <c r="G973" s="264"/>
      <c r="H973" s="8"/>
      <c r="I973" s="126"/>
      <c r="J973" s="1"/>
      <c r="K973" s="9"/>
      <c r="L973" s="1"/>
      <c r="M973" s="36"/>
      <c r="N973" s="37"/>
      <c r="O973" s="38"/>
      <c r="P973" s="37"/>
      <c r="Q973" s="1"/>
      <c r="R973" s="37"/>
      <c r="S973" s="36"/>
    </row>
    <row r="974" spans="1:19" ht="13.5" customHeight="1" x14ac:dyDescent="0.25">
      <c r="A974" s="1" t="s">
        <v>289</v>
      </c>
      <c r="E974" s="264"/>
      <c r="F974" s="264"/>
      <c r="G974" s="264"/>
      <c r="H974" s="8"/>
      <c r="I974" s="1"/>
      <c r="J974" s="1"/>
      <c r="K974" s="1"/>
      <c r="L974" s="1"/>
      <c r="M974" s="36"/>
      <c r="N974" s="37"/>
      <c r="O974" s="127"/>
      <c r="P974" s="37"/>
      <c r="Q974" s="1"/>
      <c r="R974" s="37"/>
      <c r="S974" s="36"/>
    </row>
    <row r="975" spans="1:19" ht="13.5" customHeight="1" x14ac:dyDescent="0.25">
      <c r="A975" s="1" t="s">
        <v>290</v>
      </c>
      <c r="E975" s="264"/>
      <c r="F975" s="264"/>
      <c r="G975" s="264"/>
      <c r="H975" s="8"/>
      <c r="I975" s="1"/>
      <c r="J975" s="1"/>
      <c r="K975" s="1"/>
      <c r="L975" s="1"/>
      <c r="M975" s="36"/>
      <c r="N975" s="37"/>
      <c r="O975" s="127"/>
      <c r="P975" s="37"/>
      <c r="Q975" s="1"/>
      <c r="R975" s="37"/>
      <c r="S975" s="36"/>
    </row>
    <row r="976" spans="1:19" ht="7.9" customHeight="1" x14ac:dyDescent="0.25"/>
    <row r="977" spans="1:19" ht="13.5" customHeight="1" x14ac:dyDescent="0.25">
      <c r="E977" s="9" t="s">
        <v>37</v>
      </c>
    </row>
    <row r="978" spans="1:19" ht="7.9" customHeight="1" x14ac:dyDescent="0.25"/>
    <row r="979" spans="1:19" ht="13.5" customHeight="1" x14ac:dyDescent="0.25">
      <c r="E979" s="299"/>
      <c r="F979" s="299"/>
      <c r="G979" s="264"/>
      <c r="I979" s="299"/>
      <c r="J979" s="299"/>
      <c r="K979" s="264"/>
      <c r="M979" s="299"/>
      <c r="N979" s="299"/>
      <c r="O979" s="299"/>
      <c r="Q979" s="109"/>
      <c r="R979" s="109"/>
      <c r="S979" s="109"/>
    </row>
    <row r="980" spans="1:19" ht="13.5" customHeight="1" x14ac:dyDescent="0.25">
      <c r="E980" s="264"/>
      <c r="F980" s="264"/>
      <c r="G980" s="264"/>
      <c r="I980" s="264"/>
      <c r="J980" s="264"/>
      <c r="K980" s="264"/>
      <c r="M980" s="299"/>
      <c r="N980" s="299"/>
      <c r="O980" s="299"/>
      <c r="Q980" s="109"/>
      <c r="R980" s="109"/>
      <c r="S980" s="109"/>
    </row>
    <row r="981" spans="1:19" ht="13.5" customHeight="1" x14ac:dyDescent="0.25">
      <c r="E981" s="264"/>
      <c r="F981" s="264"/>
      <c r="G981" s="264"/>
      <c r="I981" s="264"/>
      <c r="J981" s="264"/>
      <c r="K981" s="264"/>
      <c r="M981" s="299"/>
      <c r="N981" s="299"/>
      <c r="O981" s="299"/>
      <c r="Q981" s="109"/>
      <c r="R981" s="109"/>
      <c r="S981" s="109"/>
    </row>
    <row r="982" spans="1:19" ht="13.5" customHeight="1" x14ac:dyDescent="0.25">
      <c r="E982" s="264"/>
      <c r="F982" s="264"/>
      <c r="G982" s="264"/>
      <c r="I982" s="264"/>
      <c r="J982" s="264"/>
      <c r="K982" s="264"/>
      <c r="M982" s="299"/>
      <c r="N982" s="299"/>
      <c r="O982" s="299"/>
      <c r="Q982" s="109"/>
      <c r="R982" s="109"/>
      <c r="S982" s="109"/>
    </row>
    <row r="983" spans="1:19" ht="13.5" customHeight="1" x14ac:dyDescent="0.25">
      <c r="E983" s="264"/>
      <c r="F983" s="264"/>
      <c r="G983" s="264"/>
      <c r="I983" s="264"/>
      <c r="J983" s="264"/>
      <c r="K983" s="264"/>
      <c r="M983" s="299"/>
      <c r="N983" s="299"/>
      <c r="O983" s="299"/>
      <c r="Q983" s="109"/>
      <c r="R983" s="109"/>
      <c r="S983" s="109"/>
    </row>
    <row r="984" spans="1:19" ht="7.9" customHeight="1" x14ac:dyDescent="0.25">
      <c r="E984" s="8"/>
      <c r="F984" s="8"/>
      <c r="G984" s="8"/>
      <c r="H984" s="8"/>
      <c r="I984" s="1"/>
      <c r="J984" s="1"/>
      <c r="K984" s="1"/>
      <c r="L984" s="1"/>
      <c r="M984" s="1"/>
      <c r="N984" s="8"/>
      <c r="O984" s="12"/>
      <c r="Q984" s="1"/>
      <c r="R984" s="8"/>
      <c r="S984" s="12"/>
    </row>
    <row r="985" spans="1:19" ht="13.5" customHeight="1" x14ac:dyDescent="0.25">
      <c r="E985" s="271" t="s">
        <v>40</v>
      </c>
      <c r="F985" s="271"/>
      <c r="G985" s="271"/>
      <c r="H985" s="30"/>
      <c r="I985" s="270" t="s">
        <v>41</v>
      </c>
      <c r="J985" s="270"/>
      <c r="K985" s="270"/>
      <c r="L985" s="30"/>
      <c r="M985" s="270" t="s">
        <v>291</v>
      </c>
      <c r="N985" s="270"/>
      <c r="O985" s="270"/>
      <c r="Q985" s="274"/>
      <c r="R985" s="274"/>
      <c r="S985" s="274"/>
    </row>
    <row r="986" spans="1:19" ht="13.5" customHeight="1" x14ac:dyDescent="0.25">
      <c r="A986" s="1">
        <v>4012404</v>
      </c>
      <c r="B986" s="1">
        <v>4012403</v>
      </c>
      <c r="C986" s="1">
        <v>4054004</v>
      </c>
      <c r="E986" s="32" t="s">
        <v>43</v>
      </c>
      <c r="F986" s="33"/>
      <c r="G986" s="34">
        <f>VLOOKUP(A986,'[2]Tarifs brosserie'!B:H,6,0)*(1+$V$8)</f>
        <v>2.75</v>
      </c>
      <c r="H986" s="33"/>
      <c r="I986" s="32" t="s">
        <v>44</v>
      </c>
      <c r="J986" s="33"/>
      <c r="K986" s="34">
        <f>VLOOKUP(B986,'[2]Tarifs brosserie'!B:H,6,0)*(1+$V$8)</f>
        <v>6</v>
      </c>
      <c r="L986" s="33"/>
      <c r="M986" s="32" t="s">
        <v>344</v>
      </c>
      <c r="N986" s="33"/>
      <c r="O986" s="34">
        <f>VLOOKUP(C986,'[2]Tarifs brosserie'!B:H,6,0)*(1+$V$8)</f>
        <v>36.25</v>
      </c>
      <c r="Q986" s="46"/>
      <c r="S986" s="39"/>
    </row>
    <row r="987" spans="1:19" ht="13.5" customHeight="1" x14ac:dyDescent="0.25">
      <c r="E987" s="44"/>
      <c r="F987" s="44"/>
      <c r="G987" s="44"/>
      <c r="H987" s="8"/>
      <c r="I987" s="274"/>
      <c r="J987" s="274"/>
      <c r="K987" s="274"/>
      <c r="L987" s="1"/>
      <c r="M987" s="36"/>
      <c r="N987" s="37"/>
      <c r="O987" s="38"/>
      <c r="P987" s="37"/>
      <c r="Q987" s="1"/>
      <c r="R987" s="37"/>
      <c r="S987" s="36"/>
    </row>
    <row r="988" spans="1:19" ht="8.1" customHeight="1" x14ac:dyDescent="0.25"/>
    <row r="989" spans="1:19" ht="13.5" customHeight="1" x14ac:dyDescent="0.25">
      <c r="A989" s="115"/>
      <c r="B989" s="115"/>
      <c r="E989" s="35"/>
      <c r="F989" s="35"/>
      <c r="G989" s="35"/>
      <c r="H989" s="116"/>
      <c r="I989" s="117" t="s">
        <v>268</v>
      </c>
      <c r="J989" s="118"/>
      <c r="K989" s="118"/>
      <c r="L989" s="119"/>
      <c r="M989" s="120"/>
      <c r="N989" s="120"/>
      <c r="O989" s="120"/>
      <c r="P989" s="120"/>
      <c r="Q989" s="120"/>
      <c r="R989" s="120"/>
      <c r="S989" s="120"/>
    </row>
    <row r="990" spans="1:19" ht="13.5" customHeight="1" x14ac:dyDescent="0.25">
      <c r="E990" s="35"/>
      <c r="F990" s="35"/>
      <c r="G990" s="35"/>
      <c r="H990" s="116"/>
      <c r="I990" s="121" t="s">
        <v>345</v>
      </c>
      <c r="J990" s="118"/>
      <c r="K990" s="118"/>
      <c r="L990" s="91"/>
      <c r="M990" s="120"/>
      <c r="N990" s="120"/>
      <c r="O990" s="120"/>
      <c r="P990" s="120"/>
      <c r="Q990" s="120"/>
      <c r="R990" s="120"/>
      <c r="S990" s="120"/>
    </row>
    <row r="991" spans="1:19" ht="13.5" customHeight="1" x14ac:dyDescent="0.25">
      <c r="E991" s="35"/>
      <c r="F991" s="35"/>
      <c r="G991" s="35"/>
      <c r="H991" s="116"/>
      <c r="I991" s="121" t="s">
        <v>331</v>
      </c>
      <c r="J991" s="118"/>
      <c r="K991" s="118"/>
      <c r="L991" s="91"/>
      <c r="M991" s="120"/>
      <c r="N991" s="120"/>
      <c r="O991" s="120"/>
      <c r="P991" s="120"/>
      <c r="Q991" s="120"/>
      <c r="R991" s="120"/>
      <c r="S991" s="120"/>
    </row>
    <row r="992" spans="1:19" ht="13.5" customHeight="1" x14ac:dyDescent="0.25">
      <c r="E992" s="35"/>
      <c r="F992" s="35"/>
      <c r="G992" s="35"/>
      <c r="H992" s="116"/>
      <c r="I992" s="121" t="s">
        <v>270</v>
      </c>
      <c r="J992" s="118"/>
      <c r="K992" s="118"/>
      <c r="L992" s="91"/>
      <c r="M992" s="120"/>
      <c r="N992" s="120"/>
      <c r="O992" s="120"/>
      <c r="P992" s="120"/>
      <c r="Q992" s="120"/>
      <c r="R992" s="120"/>
      <c r="S992" s="120"/>
    </row>
    <row r="993" spans="1:19" ht="13.5" customHeight="1" x14ac:dyDescent="0.25">
      <c r="A993" s="115"/>
      <c r="B993" s="115"/>
      <c r="E993" s="35"/>
      <c r="F993" s="35"/>
      <c r="G993" s="35"/>
      <c r="H993" s="116"/>
      <c r="I993" s="121" t="s">
        <v>332</v>
      </c>
      <c r="J993" s="118"/>
      <c r="K993" s="118"/>
      <c r="L993" s="119"/>
      <c r="M993" s="120"/>
      <c r="N993" s="120"/>
      <c r="O993" s="120"/>
      <c r="P993" s="120"/>
      <c r="Q993" s="120"/>
      <c r="R993" s="120"/>
      <c r="S993" s="120"/>
    </row>
    <row r="994" spans="1:19" ht="13.5" customHeight="1" x14ac:dyDescent="0.25">
      <c r="A994" s="115"/>
      <c r="B994" s="115"/>
      <c r="E994" s="35"/>
      <c r="F994" s="35"/>
      <c r="G994" s="35"/>
      <c r="H994" s="116"/>
      <c r="I994" s="121" t="s">
        <v>333</v>
      </c>
      <c r="J994" s="118"/>
      <c r="K994" s="118"/>
      <c r="L994" s="119"/>
      <c r="M994" s="120"/>
      <c r="N994" s="120"/>
      <c r="O994" s="120"/>
      <c r="P994" s="120"/>
      <c r="Q994" s="120"/>
      <c r="R994" s="120"/>
      <c r="S994" s="120"/>
    </row>
    <row r="995" spans="1:19" ht="13.5" customHeight="1" x14ac:dyDescent="0.25">
      <c r="E995" s="35"/>
      <c r="F995" s="35"/>
      <c r="G995" s="35"/>
      <c r="H995" s="116"/>
      <c r="I995" s="121"/>
      <c r="J995" s="118"/>
      <c r="K995" s="118"/>
      <c r="L995" s="122"/>
      <c r="M995" s="120"/>
      <c r="N995" s="120"/>
      <c r="O995" s="120"/>
      <c r="P995" s="120"/>
      <c r="Q995" s="120"/>
      <c r="R995" s="120"/>
      <c r="S995" s="120"/>
    </row>
    <row r="996" spans="1:19" ht="8.1" customHeight="1" x14ac:dyDescent="0.25">
      <c r="E996" s="76"/>
      <c r="F996" s="76"/>
      <c r="G996" s="76"/>
      <c r="M996" s="36"/>
      <c r="N996" s="36"/>
      <c r="O996" s="36"/>
      <c r="P996" s="36"/>
      <c r="Q996" s="36"/>
      <c r="R996" s="36"/>
      <c r="S996" s="36"/>
    </row>
    <row r="997" spans="1:19" ht="13.5" customHeight="1" x14ac:dyDescent="0.25">
      <c r="A997" s="115"/>
      <c r="B997" s="115"/>
      <c r="E997" s="271" t="s">
        <v>346</v>
      </c>
      <c r="F997" s="271"/>
      <c r="G997" s="271"/>
      <c r="H997" s="123"/>
      <c r="I997" s="123"/>
      <c r="J997" s="123"/>
      <c r="K997" s="123"/>
      <c r="L997" s="114"/>
      <c r="M997" s="36"/>
      <c r="N997" s="36"/>
      <c r="O997" s="36"/>
      <c r="P997" s="36"/>
      <c r="Q997" s="36"/>
      <c r="R997" s="36"/>
      <c r="S997" s="36"/>
    </row>
    <row r="998" spans="1:19" ht="13.5" customHeight="1" x14ac:dyDescent="0.25">
      <c r="A998" s="1" t="s">
        <v>347</v>
      </c>
      <c r="E998" s="100" t="s">
        <v>348</v>
      </c>
      <c r="F998" s="101"/>
      <c r="G998" s="134">
        <f>VLOOKUP(A998,'[2]Tarif bases juil-24'!B:H,6,0)*(1+$V$8)</f>
        <v>45.25</v>
      </c>
      <c r="H998" s="101"/>
      <c r="I998" s="100"/>
      <c r="J998" s="101"/>
      <c r="K998" s="102"/>
      <c r="L998" s="68"/>
      <c r="M998" s="135"/>
      <c r="N998" s="135"/>
      <c r="O998" s="135"/>
      <c r="P998" s="135"/>
      <c r="Q998" s="135"/>
      <c r="R998" s="135"/>
      <c r="S998" s="135"/>
    </row>
    <row r="999" spans="1:19" s="68" customFormat="1" ht="13.15" customHeight="1" x14ac:dyDescent="0.25">
      <c r="A999" s="18"/>
      <c r="B999" s="18"/>
      <c r="C999" s="18"/>
      <c r="D999" s="18"/>
      <c r="E999" s="64" t="s">
        <v>242</v>
      </c>
      <c r="F999" s="64"/>
      <c r="G999" s="64"/>
      <c r="H999" s="67"/>
      <c r="I999" s="67"/>
      <c r="J999" s="67"/>
      <c r="L999" s="69"/>
      <c r="M999" s="69"/>
      <c r="N999" s="69"/>
      <c r="O999" s="267" t="s">
        <v>0</v>
      </c>
      <c r="P999" s="267"/>
      <c r="Q999" s="267"/>
      <c r="R999" s="267"/>
      <c r="S999" s="267"/>
    </row>
    <row r="1000" spans="1:19" ht="13.5" customHeight="1" x14ac:dyDescent="0.25">
      <c r="E1000" s="6"/>
      <c r="O1000" s="268"/>
      <c r="P1000" s="268"/>
      <c r="Q1000" s="268"/>
      <c r="R1000" s="268"/>
      <c r="S1000" s="268"/>
    </row>
    <row r="1001" spans="1:19" ht="13.5" customHeight="1" x14ac:dyDescent="0.25">
      <c r="E1001" s="65"/>
      <c r="F1001" s="65"/>
      <c r="G1001" s="65"/>
      <c r="H1001" s="65"/>
      <c r="I1001" s="65"/>
      <c r="J1001" s="65"/>
      <c r="K1001" s="65"/>
      <c r="L1001" s="65"/>
      <c r="M1001" s="65"/>
      <c r="N1001" s="65"/>
      <c r="O1001" s="65"/>
      <c r="P1001" s="65"/>
      <c r="Q1001" s="65"/>
      <c r="R1001" s="65"/>
      <c r="S1001" s="65"/>
    </row>
    <row r="1002" spans="1:19" ht="13.5" customHeight="1" x14ac:dyDescent="0.25">
      <c r="E1002" s="6"/>
      <c r="O1002" s="268"/>
      <c r="P1002" s="268"/>
      <c r="Q1002" s="268"/>
      <c r="R1002" s="268"/>
      <c r="S1002" s="268"/>
    </row>
    <row r="1003" spans="1:19" ht="13.5" customHeight="1" x14ac:dyDescent="0.25">
      <c r="E1003" s="6"/>
      <c r="O1003" s="77"/>
      <c r="P1003" s="77"/>
      <c r="Q1003" s="77"/>
      <c r="R1003" s="77"/>
      <c r="S1003" s="77"/>
    </row>
    <row r="1004" spans="1:19" ht="13.5" customHeight="1" x14ac:dyDescent="0.25">
      <c r="E1004" s="6"/>
      <c r="O1004" s="268"/>
      <c r="P1004" s="268"/>
      <c r="Q1004" s="268"/>
      <c r="R1004" s="268"/>
      <c r="S1004" s="268"/>
    </row>
    <row r="1005" spans="1:19" ht="13.5" customHeight="1" x14ac:dyDescent="0.25">
      <c r="E1005" s="6"/>
      <c r="O1005" s="77"/>
      <c r="P1005" s="77"/>
      <c r="Q1005" s="77"/>
      <c r="R1005" s="77"/>
      <c r="S1005" s="77"/>
    </row>
    <row r="1006" spans="1:19" ht="13.5" customHeight="1" x14ac:dyDescent="0.25">
      <c r="E1006" s="6"/>
      <c r="O1006" s="77"/>
      <c r="P1006" s="77"/>
      <c r="Q1006" s="77"/>
      <c r="R1006" s="77"/>
      <c r="S1006" s="77"/>
    </row>
    <row r="1007" spans="1:19" ht="13.5" customHeight="1" x14ac:dyDescent="0.25"/>
    <row r="1008" spans="1:19" ht="8.1" customHeight="1" x14ac:dyDescent="0.25">
      <c r="A1008" s="1" t="s">
        <v>277</v>
      </c>
    </row>
    <row r="1009" spans="1:19" ht="13.5" customHeight="1" x14ac:dyDescent="0.25">
      <c r="E1009" s="307" t="s">
        <v>349</v>
      </c>
      <c r="F1009" s="307"/>
      <c r="G1009" s="307"/>
      <c r="H1009" s="307"/>
      <c r="I1009" s="307"/>
      <c r="J1009" s="307"/>
      <c r="K1009" s="307"/>
      <c r="M1009" s="308" t="s">
        <v>350</v>
      </c>
      <c r="N1009" s="308"/>
      <c r="O1009" s="308"/>
      <c r="P1009" s="49"/>
      <c r="Q1009" s="309" t="str">
        <f>ROUND(13.33*(1+$V$3),2)&amp;" € HT/m²"</f>
        <v>13,33 € HT/m²</v>
      </c>
      <c r="R1009" s="309"/>
      <c r="S1009" s="309"/>
    </row>
    <row r="1010" spans="1:19" ht="13.5" customHeight="1" x14ac:dyDescent="0.25">
      <c r="E1010" s="307"/>
      <c r="F1010" s="307"/>
      <c r="G1010" s="307"/>
      <c r="H1010" s="307"/>
      <c r="I1010" s="307"/>
      <c r="J1010" s="307"/>
      <c r="K1010" s="307"/>
      <c r="M1010" s="308"/>
      <c r="N1010" s="308"/>
      <c r="O1010" s="308"/>
      <c r="P1010" s="50"/>
      <c r="Q1010" s="309"/>
      <c r="R1010" s="309"/>
      <c r="S1010" s="309"/>
    </row>
    <row r="1011" spans="1:19" ht="13.5" customHeight="1" x14ac:dyDescent="0.25">
      <c r="E1011" s="307"/>
      <c r="F1011" s="307"/>
      <c r="G1011" s="307"/>
      <c r="H1011" s="307"/>
      <c r="I1011" s="307"/>
      <c r="J1011" s="307"/>
      <c r="K1011" s="307"/>
      <c r="M1011" s="308"/>
      <c r="N1011" s="308"/>
      <c r="O1011" s="308"/>
      <c r="Q1011" s="309"/>
      <c r="R1011" s="309"/>
      <c r="S1011" s="309"/>
    </row>
    <row r="1012" spans="1:19" ht="8.1" customHeight="1" x14ac:dyDescent="0.25">
      <c r="E1012" s="307"/>
      <c r="F1012" s="307"/>
      <c r="G1012" s="307"/>
      <c r="H1012" s="307"/>
      <c r="I1012" s="307"/>
      <c r="J1012" s="307"/>
      <c r="K1012" s="307"/>
      <c r="M1012" s="308"/>
      <c r="N1012" s="308"/>
      <c r="O1012" s="308"/>
      <c r="Q1012" s="309"/>
      <c r="R1012" s="309"/>
      <c r="S1012" s="309"/>
    </row>
    <row r="1013" spans="1:19" ht="8.1" customHeight="1" x14ac:dyDescent="0.25">
      <c r="E1013" s="96"/>
      <c r="F1013" s="96"/>
      <c r="G1013" s="96"/>
      <c r="H1013" s="96"/>
      <c r="I1013" s="96"/>
      <c r="J1013" s="96"/>
      <c r="K1013" s="96"/>
      <c r="M1013" s="131"/>
      <c r="N1013" s="131"/>
      <c r="O1013" s="131"/>
      <c r="Q1013" s="79"/>
      <c r="R1013" s="79"/>
      <c r="S1013" s="79"/>
    </row>
    <row r="1014" spans="1:19" ht="13.5" customHeight="1" x14ac:dyDescent="0.25">
      <c r="H1014" s="104"/>
      <c r="I1014" s="105" t="s">
        <v>245</v>
      </c>
      <c r="J1014" s="106" t="s">
        <v>312</v>
      </c>
      <c r="L1014" s="107"/>
      <c r="M1014" s="107"/>
      <c r="N1014" s="107"/>
      <c r="O1014" s="107"/>
      <c r="P1014" s="107"/>
      <c r="Q1014" s="107"/>
      <c r="R1014" s="107"/>
      <c r="S1014" s="107"/>
    </row>
    <row r="1015" spans="1:19" ht="7.9" customHeight="1" x14ac:dyDescent="0.25"/>
    <row r="1016" spans="1:19" ht="13.5" customHeight="1" x14ac:dyDescent="0.25">
      <c r="E1016" s="264"/>
      <c r="F1016" s="264"/>
      <c r="G1016" s="264"/>
      <c r="H1016" s="8"/>
      <c r="I1016" s="108" t="s">
        <v>247</v>
      </c>
      <c r="K1016" s="9" t="s">
        <v>313</v>
      </c>
      <c r="N1016" s="8"/>
      <c r="P1016" s="8"/>
      <c r="R1016" s="8"/>
    </row>
    <row r="1017" spans="1:19" ht="7.9" customHeight="1" x14ac:dyDescent="0.25">
      <c r="E1017" s="264"/>
      <c r="F1017" s="264"/>
      <c r="G1017" s="264"/>
      <c r="H1017" s="8"/>
      <c r="I1017" s="1"/>
      <c r="J1017" s="1"/>
      <c r="K1017" s="1"/>
      <c r="L1017" s="1"/>
      <c r="M1017" s="1"/>
      <c r="N1017" s="8"/>
      <c r="O1017" s="12"/>
      <c r="P1017" s="8"/>
      <c r="Q1017" s="12"/>
      <c r="R1017" s="8"/>
      <c r="S1017" s="13"/>
    </row>
    <row r="1018" spans="1:19" s="98" customFormat="1" ht="25.15" customHeight="1" x14ac:dyDescent="0.25">
      <c r="A1018" s="60"/>
      <c r="B1018" s="60"/>
      <c r="C1018" s="60"/>
      <c r="D1018" s="60"/>
      <c r="E1018" s="264"/>
      <c r="F1018" s="264"/>
      <c r="G1018" s="264"/>
      <c r="H1018" s="61"/>
      <c r="I1018" s="300" t="s">
        <v>9</v>
      </c>
      <c r="J1018" s="300"/>
      <c r="K1018" s="300" t="s">
        <v>10</v>
      </c>
      <c r="L1018" s="300"/>
      <c r="M1018" s="14" t="s">
        <v>11</v>
      </c>
      <c r="N1018" s="15"/>
      <c r="O1018" s="301" t="s">
        <v>12</v>
      </c>
      <c r="P1018" s="301"/>
      <c r="Q1018" s="301"/>
      <c r="R1018" s="15"/>
      <c r="S1018" s="16" t="s">
        <v>13</v>
      </c>
    </row>
    <row r="1019" spans="1:19" ht="7.9" customHeight="1" x14ac:dyDescent="0.25">
      <c r="E1019" s="264"/>
      <c r="F1019" s="264"/>
      <c r="G1019" s="264"/>
      <c r="H1019" s="8"/>
      <c r="I1019" s="41"/>
      <c r="J1019" s="41"/>
      <c r="K1019" s="41"/>
      <c r="L1019" s="41"/>
      <c r="M1019" s="41"/>
      <c r="N1019" s="23"/>
      <c r="O1019" s="42"/>
      <c r="P1019" s="23"/>
      <c r="Q1019" s="42"/>
      <c r="R1019" s="23"/>
      <c r="S1019" s="43"/>
    </row>
    <row r="1020" spans="1:19" ht="13.5" customHeight="1" x14ac:dyDescent="0.25">
      <c r="A1020" s="1" t="s">
        <v>314</v>
      </c>
      <c r="E1020" s="264"/>
      <c r="F1020" s="264"/>
      <c r="G1020" s="264"/>
      <c r="H1020" s="8"/>
      <c r="I1020" s="297" t="s">
        <v>314</v>
      </c>
      <c r="J1020" s="297"/>
      <c r="K1020" s="297" t="s">
        <v>19</v>
      </c>
      <c r="L1020" s="297"/>
      <c r="M1020" s="22">
        <f>VLOOKUP(A1020,'[2]Tarif bases juil-24'!B:G,6,0)*(1+$V$3)</f>
        <v>31.67080833333333</v>
      </c>
      <c r="N1020" s="23"/>
      <c r="O1020" s="298">
        <v>7</v>
      </c>
      <c r="P1020" s="256"/>
      <c r="Q1020" s="24" t="s">
        <v>17</v>
      </c>
      <c r="R1020" s="23"/>
      <c r="S1020" s="25">
        <f>M1020/O1020</f>
        <v>4.5244011904761896</v>
      </c>
    </row>
    <row r="1021" spans="1:19" ht="13.5" customHeight="1" x14ac:dyDescent="0.25">
      <c r="A1021" s="1" t="s">
        <v>315</v>
      </c>
      <c r="E1021" s="264"/>
      <c r="F1021" s="264"/>
      <c r="G1021" s="264"/>
      <c r="H1021" s="8"/>
      <c r="I1021" s="297" t="s">
        <v>315</v>
      </c>
      <c r="J1021" s="297"/>
      <c r="K1021" s="297" t="s">
        <v>21</v>
      </c>
      <c r="L1021" s="297"/>
      <c r="M1021" s="22">
        <f>VLOOKUP(A1021,'[2]Tarif bases juil-24'!B:G,6,0)*(1+$V$3)</f>
        <v>61.251400000000011</v>
      </c>
      <c r="N1021" s="23"/>
      <c r="O1021" s="298">
        <v>17.5</v>
      </c>
      <c r="P1021" s="256"/>
      <c r="Q1021" s="24" t="s">
        <v>17</v>
      </c>
      <c r="R1021" s="23"/>
      <c r="S1021" s="25">
        <f>M1021/O1021</f>
        <v>3.5000800000000005</v>
      </c>
    </row>
    <row r="1022" spans="1:19" ht="13.5" customHeight="1" x14ac:dyDescent="0.25">
      <c r="A1022" s="1" t="s">
        <v>316</v>
      </c>
      <c r="E1022" s="264"/>
      <c r="F1022" s="264"/>
      <c r="G1022" s="264"/>
      <c r="H1022" s="8"/>
      <c r="I1022" s="297" t="s">
        <v>316</v>
      </c>
      <c r="J1022" s="297"/>
      <c r="K1022" s="297" t="s">
        <v>25</v>
      </c>
      <c r="L1022" s="297"/>
      <c r="M1022" s="22">
        <f>VLOOKUP(A1022,'[2]Tarif bases juil-24'!B:G,6,0)*(1+$V$3)</f>
        <v>211.25</v>
      </c>
      <c r="N1022" s="23"/>
      <c r="O1022" s="298">
        <v>70</v>
      </c>
      <c r="P1022" s="256"/>
      <c r="Q1022" s="24" t="s">
        <v>17</v>
      </c>
      <c r="R1022" s="23"/>
      <c r="S1022" s="25">
        <f>M1022/O1022</f>
        <v>3.0178571428571428</v>
      </c>
    </row>
    <row r="1023" spans="1:19" ht="13.5" customHeight="1" x14ac:dyDescent="0.25">
      <c r="E1023" s="264"/>
      <c r="F1023" s="264"/>
      <c r="G1023" s="264"/>
      <c r="H1023" s="8"/>
      <c r="I1023" s="1"/>
      <c r="J1023" s="1"/>
      <c r="K1023" s="1"/>
      <c r="L1023" s="1"/>
      <c r="M1023" s="36"/>
      <c r="N1023" s="37"/>
      <c r="O1023" s="38"/>
      <c r="P1023" s="37"/>
      <c r="Q1023" s="1"/>
      <c r="R1023" s="37"/>
      <c r="S1023" s="36"/>
    </row>
    <row r="1024" spans="1:19" ht="13.5" customHeight="1" x14ac:dyDescent="0.25">
      <c r="E1024" s="264"/>
      <c r="F1024" s="264"/>
      <c r="G1024" s="264"/>
      <c r="H1024" s="8"/>
      <c r="I1024" s="1"/>
      <c r="J1024" s="1"/>
      <c r="K1024" s="1"/>
      <c r="L1024" s="1"/>
      <c r="M1024" s="36"/>
      <c r="N1024" s="37"/>
      <c r="O1024" s="38"/>
      <c r="P1024" s="37"/>
      <c r="Q1024" s="1"/>
      <c r="R1024" s="37"/>
      <c r="S1024" s="36"/>
    </row>
    <row r="1025" spans="1:19" ht="7.9" customHeight="1" x14ac:dyDescent="0.25">
      <c r="E1025" s="8"/>
      <c r="F1025" s="8"/>
      <c r="G1025" s="8"/>
      <c r="H1025" s="8"/>
      <c r="I1025" s="1"/>
      <c r="J1025" s="1"/>
      <c r="K1025" s="1"/>
      <c r="L1025" s="1"/>
      <c r="M1025" s="36"/>
      <c r="N1025" s="37"/>
      <c r="O1025" s="38"/>
      <c r="P1025" s="37"/>
      <c r="Q1025" s="1"/>
      <c r="R1025" s="37"/>
      <c r="S1025" s="36"/>
    </row>
    <row r="1026" spans="1:19" ht="13.5" customHeight="1" x14ac:dyDescent="0.25">
      <c r="E1026" s="9" t="s">
        <v>37</v>
      </c>
    </row>
    <row r="1027" spans="1:19" ht="7.9" customHeight="1" x14ac:dyDescent="0.25"/>
    <row r="1028" spans="1:19" ht="13.5" customHeight="1" x14ac:dyDescent="0.25">
      <c r="E1028" s="299"/>
      <c r="F1028" s="299"/>
      <c r="G1028" s="264"/>
      <c r="I1028" s="299"/>
      <c r="J1028" s="299"/>
      <c r="K1028" s="264"/>
      <c r="M1028" s="299"/>
      <c r="N1028" s="299"/>
      <c r="O1028" s="299"/>
      <c r="Q1028" s="311"/>
      <c r="R1028" s="311"/>
      <c r="S1028" s="311"/>
    </row>
    <row r="1029" spans="1:19" ht="13.5" customHeight="1" x14ac:dyDescent="0.25">
      <c r="E1029" s="264"/>
      <c r="F1029" s="264"/>
      <c r="G1029" s="264"/>
      <c r="I1029" s="264"/>
      <c r="J1029" s="264"/>
      <c r="K1029" s="264"/>
      <c r="M1029" s="299"/>
      <c r="N1029" s="299"/>
      <c r="O1029" s="299"/>
      <c r="Q1029" s="311"/>
      <c r="R1029" s="311"/>
      <c r="S1029" s="311"/>
    </row>
    <row r="1030" spans="1:19" ht="13.5" customHeight="1" x14ac:dyDescent="0.25">
      <c r="E1030" s="264"/>
      <c r="F1030" s="264"/>
      <c r="G1030" s="264"/>
      <c r="I1030" s="264"/>
      <c r="J1030" s="264"/>
      <c r="K1030" s="264"/>
      <c r="M1030" s="299"/>
      <c r="N1030" s="299"/>
      <c r="O1030" s="299"/>
      <c r="Q1030" s="311"/>
      <c r="R1030" s="311"/>
      <c r="S1030" s="311"/>
    </row>
    <row r="1031" spans="1:19" ht="13.5" customHeight="1" x14ac:dyDescent="0.25">
      <c r="E1031" s="264"/>
      <c r="F1031" s="264"/>
      <c r="G1031" s="264"/>
      <c r="I1031" s="264"/>
      <c r="J1031" s="264"/>
      <c r="K1031" s="264"/>
      <c r="M1031" s="299"/>
      <c r="N1031" s="299"/>
      <c r="O1031" s="299"/>
      <c r="Q1031" s="311"/>
      <c r="R1031" s="311"/>
      <c r="S1031" s="311"/>
    </row>
    <row r="1032" spans="1:19" ht="13.5" customHeight="1" x14ac:dyDescent="0.25">
      <c r="E1032" s="264"/>
      <c r="F1032" s="264"/>
      <c r="G1032" s="264"/>
      <c r="I1032" s="264"/>
      <c r="J1032" s="264"/>
      <c r="K1032" s="264"/>
      <c r="M1032" s="299"/>
      <c r="N1032" s="299"/>
      <c r="O1032" s="299"/>
      <c r="Q1032" s="311"/>
      <c r="R1032" s="311"/>
      <c r="S1032" s="311"/>
    </row>
    <row r="1033" spans="1:19" ht="7.9" customHeight="1" x14ac:dyDescent="0.25">
      <c r="E1033" s="8"/>
      <c r="F1033" s="8"/>
      <c r="G1033" s="8"/>
      <c r="H1033" s="8"/>
      <c r="I1033" s="1"/>
      <c r="J1033" s="1"/>
      <c r="K1033" s="1"/>
      <c r="L1033" s="1"/>
      <c r="M1033" s="1"/>
      <c r="N1033" s="8"/>
      <c r="O1033" s="12"/>
      <c r="P1033" s="8"/>
      <c r="Q1033" s="12"/>
      <c r="R1033" s="8"/>
      <c r="S1033" s="13"/>
    </row>
    <row r="1034" spans="1:19" ht="21" customHeight="1" x14ac:dyDescent="0.25">
      <c r="E1034" s="270" t="s">
        <v>39</v>
      </c>
      <c r="F1034" s="270"/>
      <c r="G1034" s="270"/>
      <c r="H1034" s="30"/>
      <c r="I1034" s="270" t="s">
        <v>278</v>
      </c>
      <c r="J1034" s="270"/>
      <c r="K1034" s="270"/>
      <c r="L1034" s="30"/>
      <c r="M1034" s="270" t="s">
        <v>73</v>
      </c>
      <c r="N1034" s="270"/>
      <c r="O1034" s="270"/>
      <c r="P1034" s="45"/>
    </row>
    <row r="1035" spans="1:19" ht="13.5" customHeight="1" x14ac:dyDescent="0.25">
      <c r="A1035" s="1">
        <v>4012407</v>
      </c>
      <c r="B1035" s="1">
        <v>4012406</v>
      </c>
      <c r="C1035" s="1">
        <v>4012405</v>
      </c>
      <c r="E1035" s="32" t="s">
        <v>42</v>
      </c>
      <c r="F1035" s="33"/>
      <c r="G1035" s="34">
        <f>VLOOKUP(A1035,'[2]Tarifs brosserie'!B:H,6,0)*(1+$V$8)</f>
        <v>5.8333333333333339</v>
      </c>
      <c r="H1035" s="33"/>
      <c r="I1035" s="32" t="s">
        <v>74</v>
      </c>
      <c r="J1035" s="33"/>
      <c r="K1035" s="34">
        <f>VLOOKUP(B1035,'[2]Tarifs brosserie'!B:H,6,0)*(1+$V$8)</f>
        <v>2</v>
      </c>
      <c r="L1035" s="33"/>
      <c r="M1035" s="32" t="s">
        <v>75</v>
      </c>
      <c r="N1035" s="33"/>
      <c r="O1035" s="34">
        <f>VLOOKUP(C1035,'[2]Tarifs brosserie'!B:H,6,0)*(1+$V$8)</f>
        <v>4.666666666666667</v>
      </c>
    </row>
    <row r="1036" spans="1:19" ht="7.9" customHeight="1" x14ac:dyDescent="0.25">
      <c r="E1036" s="8"/>
      <c r="F1036" s="8"/>
      <c r="G1036" s="8"/>
      <c r="H1036" s="8"/>
      <c r="I1036" s="1"/>
      <c r="J1036" s="1"/>
      <c r="K1036" s="1"/>
      <c r="L1036" s="1"/>
      <c r="M1036" s="36"/>
      <c r="N1036" s="37"/>
      <c r="O1036" s="38"/>
      <c r="P1036" s="37"/>
      <c r="Q1036" s="1"/>
      <c r="R1036" s="37"/>
      <c r="S1036" s="36"/>
    </row>
    <row r="1037" spans="1:19" ht="13.5" customHeight="1" x14ac:dyDescent="0.25">
      <c r="E1037" s="264"/>
      <c r="F1037" s="264"/>
      <c r="G1037" s="264"/>
      <c r="H1037" s="8"/>
      <c r="I1037" s="108" t="s">
        <v>254</v>
      </c>
      <c r="K1037" s="9" t="s">
        <v>351</v>
      </c>
      <c r="N1037" s="8"/>
      <c r="P1037" s="8"/>
      <c r="Q1037" s="6"/>
      <c r="R1037" s="6"/>
      <c r="S1037" s="6"/>
    </row>
    <row r="1038" spans="1:19" ht="7.9" customHeight="1" x14ac:dyDescent="0.25">
      <c r="E1038" s="264"/>
      <c r="F1038" s="264"/>
      <c r="G1038" s="264"/>
      <c r="H1038" s="8"/>
      <c r="I1038" s="1"/>
      <c r="J1038" s="1"/>
      <c r="K1038" s="1"/>
      <c r="L1038" s="1"/>
      <c r="M1038" s="1"/>
      <c r="N1038" s="8"/>
      <c r="O1038" s="12"/>
      <c r="P1038" s="8"/>
      <c r="Q1038" s="12"/>
      <c r="R1038" s="8"/>
      <c r="S1038" s="13"/>
    </row>
    <row r="1039" spans="1:19" ht="25.15" customHeight="1" x14ac:dyDescent="0.25">
      <c r="E1039" s="264"/>
      <c r="F1039" s="264"/>
      <c r="G1039" s="264"/>
      <c r="H1039" s="8"/>
      <c r="I1039" s="300" t="s">
        <v>9</v>
      </c>
      <c r="J1039" s="300"/>
      <c r="K1039" s="300" t="s">
        <v>10</v>
      </c>
      <c r="L1039" s="300"/>
      <c r="M1039" s="14" t="s">
        <v>11</v>
      </c>
      <c r="N1039" s="15"/>
      <c r="O1039" s="301" t="s">
        <v>12</v>
      </c>
      <c r="P1039" s="301"/>
      <c r="Q1039" s="301"/>
      <c r="R1039" s="15"/>
      <c r="S1039" s="16" t="s">
        <v>13</v>
      </c>
    </row>
    <row r="1040" spans="1:19" ht="7.9" customHeight="1" x14ac:dyDescent="0.25">
      <c r="E1040" s="264"/>
      <c r="F1040" s="264"/>
      <c r="G1040" s="264"/>
      <c r="H1040" s="8"/>
      <c r="I1040" s="41"/>
      <c r="J1040" s="41"/>
      <c r="K1040" s="41"/>
      <c r="L1040" s="41"/>
      <c r="M1040" s="41"/>
      <c r="N1040" s="23"/>
      <c r="O1040" s="42"/>
      <c r="P1040" s="23"/>
      <c r="Q1040" s="42"/>
      <c r="R1040" s="23"/>
      <c r="S1040" s="43"/>
    </row>
    <row r="1041" spans="1:19" ht="13.5" customHeight="1" x14ac:dyDescent="0.25">
      <c r="A1041" s="114" t="s">
        <v>318</v>
      </c>
      <c r="E1041" s="264"/>
      <c r="F1041" s="264"/>
      <c r="G1041" s="264"/>
      <c r="H1041" s="8"/>
      <c r="I1041" s="297" t="s">
        <v>318</v>
      </c>
      <c r="J1041" s="297"/>
      <c r="K1041" s="297" t="s">
        <v>21</v>
      </c>
      <c r="L1041" s="297"/>
      <c r="M1041" s="22">
        <f>VLOOKUP(A1041,'[2]Tarif bases juil-24'!B:G,6,0)*(1+$V$3)</f>
        <v>27.8369</v>
      </c>
      <c r="N1041" s="23"/>
      <c r="O1041" s="298">
        <v>6.75</v>
      </c>
      <c r="P1041" s="256"/>
      <c r="Q1041" s="24" t="s">
        <v>17</v>
      </c>
      <c r="R1041" s="23"/>
      <c r="S1041" s="25">
        <f>M1041/O1041</f>
        <v>4.1239851851851848</v>
      </c>
    </row>
    <row r="1042" spans="1:19" ht="13.5" customHeight="1" x14ac:dyDescent="0.25">
      <c r="A1042" s="114" t="s">
        <v>319</v>
      </c>
      <c r="E1042" s="264"/>
      <c r="F1042" s="264"/>
      <c r="G1042" s="264"/>
      <c r="H1042" s="8"/>
      <c r="I1042" s="297" t="s">
        <v>319</v>
      </c>
      <c r="J1042" s="297"/>
      <c r="K1042" s="297" t="s">
        <v>25</v>
      </c>
      <c r="L1042" s="297"/>
      <c r="M1042" s="22">
        <f>VLOOKUP(A1042,'[2]Tarif bases juil-24'!B:G,6,0)*(1+$V$3)</f>
        <v>84.915000000000006</v>
      </c>
      <c r="N1042" s="23"/>
      <c r="O1042" s="298">
        <v>27</v>
      </c>
      <c r="P1042" s="256"/>
      <c r="Q1042" s="24" t="s">
        <v>17</v>
      </c>
      <c r="R1042" s="23"/>
      <c r="S1042" s="25">
        <f>M1042/O1042</f>
        <v>3.145</v>
      </c>
    </row>
    <row r="1043" spans="1:19" ht="13.5" customHeight="1" x14ac:dyDescent="0.25">
      <c r="E1043" s="264"/>
      <c r="F1043" s="264"/>
      <c r="G1043" s="264"/>
      <c r="H1043" s="8"/>
      <c r="I1043" s="1"/>
      <c r="J1043" s="1"/>
      <c r="K1043" s="1"/>
      <c r="L1043" s="1"/>
      <c r="M1043" s="36"/>
      <c r="N1043" s="37"/>
      <c r="O1043" s="38"/>
      <c r="P1043" s="37"/>
      <c r="Q1043" s="1"/>
      <c r="R1043" s="37"/>
      <c r="S1043" s="36"/>
    </row>
    <row r="1044" spans="1:19" ht="13.5" customHeight="1" x14ac:dyDescent="0.25">
      <c r="E1044" s="264"/>
      <c r="F1044" s="264"/>
      <c r="G1044" s="264"/>
      <c r="H1044" s="8"/>
      <c r="I1044" s="1"/>
      <c r="J1044" s="1"/>
      <c r="K1044" s="1"/>
      <c r="L1044" s="1"/>
      <c r="M1044" s="36"/>
      <c r="N1044" s="37"/>
      <c r="O1044" s="38"/>
      <c r="P1044" s="37"/>
      <c r="Q1044" s="1"/>
      <c r="R1044" s="37"/>
      <c r="S1044" s="36"/>
    </row>
    <row r="1045" spans="1:19" ht="13.5" customHeight="1" x14ac:dyDescent="0.25">
      <c r="E1045" s="264"/>
      <c r="F1045" s="264"/>
      <c r="G1045" s="264"/>
      <c r="H1045" s="8"/>
      <c r="I1045" s="1"/>
      <c r="J1045" s="1"/>
      <c r="K1045" s="1"/>
      <c r="L1045" s="1"/>
      <c r="M1045" s="36"/>
      <c r="N1045" s="37"/>
      <c r="O1045" s="38"/>
      <c r="P1045" s="37"/>
      <c r="Q1045" s="1"/>
      <c r="R1045" s="37"/>
      <c r="S1045" s="36"/>
    </row>
    <row r="1046" spans="1:19" ht="7.9" customHeight="1" x14ac:dyDescent="0.25"/>
    <row r="1047" spans="1:19" ht="13.5" customHeight="1" x14ac:dyDescent="0.25">
      <c r="E1047" s="9" t="s">
        <v>37</v>
      </c>
    </row>
    <row r="1048" spans="1:19" ht="7.9" customHeight="1" x14ac:dyDescent="0.25">
      <c r="E1048" s="9"/>
    </row>
    <row r="1049" spans="1:19" ht="13.5" customHeight="1" x14ac:dyDescent="0.25">
      <c r="E1049" s="299"/>
      <c r="F1049" s="299"/>
      <c r="G1049" s="264"/>
      <c r="I1049" s="299"/>
      <c r="J1049" s="299"/>
      <c r="K1049" s="264"/>
      <c r="M1049" s="109"/>
      <c r="N1049" s="109"/>
      <c r="O1049" s="109"/>
      <c r="Q1049" s="109"/>
      <c r="R1049" s="109"/>
      <c r="S1049" s="109"/>
    </row>
    <row r="1050" spans="1:19" ht="13.5" customHeight="1" x14ac:dyDescent="0.25">
      <c r="E1050" s="264"/>
      <c r="F1050" s="264"/>
      <c r="G1050" s="264"/>
      <c r="I1050" s="264"/>
      <c r="J1050" s="264"/>
      <c r="K1050" s="264"/>
      <c r="M1050" s="109"/>
      <c r="N1050" s="109"/>
      <c r="O1050" s="109"/>
      <c r="Q1050" s="109"/>
      <c r="R1050" s="109"/>
      <c r="S1050" s="109"/>
    </row>
    <row r="1051" spans="1:19" ht="13.5" customHeight="1" x14ac:dyDescent="0.25">
      <c r="E1051" s="264"/>
      <c r="F1051" s="264"/>
      <c r="G1051" s="264"/>
      <c r="I1051" s="264"/>
      <c r="J1051" s="264"/>
      <c r="K1051" s="264"/>
      <c r="M1051" s="109"/>
      <c r="N1051" s="109"/>
      <c r="O1051" s="109"/>
      <c r="Q1051" s="109"/>
      <c r="R1051" s="109"/>
      <c r="S1051" s="109"/>
    </row>
    <row r="1052" spans="1:19" ht="13.5" customHeight="1" x14ac:dyDescent="0.25">
      <c r="E1052" s="264"/>
      <c r="F1052" s="264"/>
      <c r="G1052" s="264"/>
      <c r="I1052" s="264"/>
      <c r="J1052" s="264"/>
      <c r="K1052" s="264"/>
      <c r="M1052" s="109"/>
      <c r="N1052" s="109"/>
      <c r="O1052" s="109"/>
      <c r="Q1052" s="109"/>
      <c r="R1052" s="109"/>
      <c r="S1052" s="109"/>
    </row>
    <row r="1053" spans="1:19" ht="13.5" customHeight="1" x14ac:dyDescent="0.25">
      <c r="E1053" s="264"/>
      <c r="F1053" s="264"/>
      <c r="G1053" s="264"/>
      <c r="I1053" s="264"/>
      <c r="J1053" s="264"/>
      <c r="K1053" s="264"/>
      <c r="M1053" s="109"/>
      <c r="N1053" s="109"/>
      <c r="O1053" s="109"/>
      <c r="Q1053" s="109"/>
      <c r="R1053" s="109"/>
      <c r="S1053" s="109"/>
    </row>
    <row r="1054" spans="1:19" ht="7.9" customHeight="1" x14ac:dyDescent="0.25">
      <c r="E1054" s="8"/>
      <c r="F1054" s="8"/>
      <c r="G1054" s="8"/>
      <c r="H1054" s="8"/>
      <c r="I1054" s="8"/>
      <c r="J1054" s="8"/>
      <c r="K1054" s="8"/>
      <c r="L1054" s="1"/>
      <c r="M1054" s="1"/>
      <c r="N1054" s="8"/>
      <c r="O1054" s="12"/>
      <c r="P1054" s="8"/>
      <c r="Q1054" s="12"/>
      <c r="R1054" s="8"/>
      <c r="S1054" s="13"/>
    </row>
    <row r="1055" spans="1:19" ht="13.5" customHeight="1" x14ac:dyDescent="0.25">
      <c r="E1055" s="270" t="s">
        <v>320</v>
      </c>
      <c r="F1055" s="270"/>
      <c r="G1055" s="270"/>
      <c r="H1055" s="30"/>
      <c r="I1055" s="270" t="s">
        <v>321</v>
      </c>
      <c r="J1055" s="270"/>
      <c r="K1055" s="270"/>
      <c r="L1055" s="45"/>
      <c r="M1055" s="274"/>
      <c r="N1055" s="274"/>
      <c r="O1055" s="274"/>
      <c r="P1055" s="45"/>
      <c r="Q1055" s="274"/>
      <c r="R1055" s="274"/>
      <c r="S1055" s="274"/>
    </row>
    <row r="1056" spans="1:19" ht="13.5" customHeight="1" x14ac:dyDescent="0.25">
      <c r="A1056" s="1">
        <v>4054002</v>
      </c>
      <c r="B1056" s="1">
        <v>4054005</v>
      </c>
      <c r="E1056" s="32" t="s">
        <v>322</v>
      </c>
      <c r="F1056" s="33"/>
      <c r="G1056" s="34">
        <f>VLOOKUP(A1056,'[2]Tarifs brosserie'!B:H,6,0)*(1+$V$8)</f>
        <v>22.916666666666668</v>
      </c>
      <c r="H1056" s="33"/>
      <c r="I1056" s="32" t="s">
        <v>323</v>
      </c>
      <c r="J1056" s="33"/>
      <c r="K1056" s="34">
        <f>VLOOKUP(B1056,'[2]Tarifs brosserie'!B:H,6,0)*(1+$V$8)</f>
        <v>22.916666666666668</v>
      </c>
      <c r="M1056" s="46"/>
      <c r="O1056" s="39"/>
      <c r="Q1056" s="46"/>
      <c r="S1056" s="39"/>
    </row>
    <row r="1057" spans="1:19" s="68" customFormat="1" ht="13.5" customHeight="1" x14ac:dyDescent="0.25">
      <c r="A1057" s="18"/>
      <c r="B1057" s="18"/>
      <c r="C1057" s="18"/>
      <c r="D1057" s="18"/>
      <c r="E1057" s="64" t="s">
        <v>242</v>
      </c>
      <c r="F1057" s="64"/>
      <c r="G1057" s="64"/>
      <c r="H1057" s="67"/>
      <c r="I1057" s="67"/>
      <c r="J1057" s="67"/>
      <c r="L1057" s="69"/>
      <c r="M1057" s="69"/>
      <c r="N1057" s="69"/>
      <c r="O1057" s="267" t="s">
        <v>0</v>
      </c>
      <c r="P1057" s="267"/>
      <c r="Q1057" s="267"/>
      <c r="R1057" s="267"/>
      <c r="S1057" s="267"/>
    </row>
    <row r="1058" spans="1:19" ht="13.5" customHeight="1" x14ac:dyDescent="0.25">
      <c r="E1058" s="6"/>
      <c r="O1058" s="6"/>
      <c r="P1058" s="6"/>
      <c r="Q1058" s="6"/>
      <c r="R1058" s="6"/>
      <c r="S1058" s="6"/>
    </row>
    <row r="1059" spans="1:19" ht="13.5" customHeight="1" x14ac:dyDescent="0.3">
      <c r="E1059" s="132"/>
      <c r="F1059" s="132"/>
      <c r="G1059" s="132"/>
      <c r="H1059" s="27"/>
      <c r="I1059" s="27"/>
      <c r="J1059" s="27"/>
      <c r="K1059" s="132"/>
      <c r="L1059" s="132"/>
      <c r="M1059" s="132"/>
      <c r="N1059" s="132"/>
      <c r="O1059" s="132"/>
      <c r="P1059" s="132"/>
      <c r="Q1059" s="132"/>
      <c r="R1059" s="132"/>
      <c r="S1059" s="132"/>
    </row>
    <row r="1060" spans="1:19" ht="13.5" customHeight="1" x14ac:dyDescent="0.25">
      <c r="E1060" s="264"/>
      <c r="F1060" s="264"/>
      <c r="G1060" s="264"/>
      <c r="H1060" s="8"/>
      <c r="I1060" s="108" t="s">
        <v>324</v>
      </c>
      <c r="K1060" s="9" t="s">
        <v>352</v>
      </c>
      <c r="N1060" s="8"/>
      <c r="P1060" s="8"/>
      <c r="Q1060" s="6"/>
      <c r="R1060" s="6"/>
      <c r="S1060" s="6"/>
    </row>
    <row r="1061" spans="1:19" ht="7.9" customHeight="1" x14ac:dyDescent="0.25">
      <c r="E1061" s="264"/>
      <c r="F1061" s="264"/>
      <c r="G1061" s="264"/>
      <c r="H1061" s="8"/>
      <c r="I1061" s="1"/>
      <c r="J1061" s="1"/>
      <c r="K1061" s="1"/>
      <c r="L1061" s="1"/>
      <c r="M1061" s="1"/>
      <c r="N1061" s="8"/>
      <c r="O1061" s="12"/>
      <c r="P1061" s="8"/>
      <c r="Q1061" s="12"/>
      <c r="R1061" s="8"/>
      <c r="S1061" s="13"/>
    </row>
    <row r="1062" spans="1:19" s="98" customFormat="1" ht="25.15" customHeight="1" x14ac:dyDescent="0.25">
      <c r="A1062" s="60"/>
      <c r="B1062" s="60"/>
      <c r="C1062" s="60"/>
      <c r="D1062" s="60"/>
      <c r="E1062" s="264"/>
      <c r="F1062" s="264"/>
      <c r="G1062" s="264"/>
      <c r="H1062" s="61"/>
      <c r="I1062" s="300" t="s">
        <v>9</v>
      </c>
      <c r="J1062" s="300"/>
      <c r="K1062" s="300" t="s">
        <v>10</v>
      </c>
      <c r="L1062" s="300"/>
      <c r="M1062" s="14" t="s">
        <v>11</v>
      </c>
      <c r="N1062" s="15"/>
      <c r="O1062" s="301" t="s">
        <v>12</v>
      </c>
      <c r="P1062" s="301"/>
      <c r="Q1062" s="301"/>
      <c r="R1062" s="15"/>
      <c r="S1062" s="16" t="s">
        <v>13</v>
      </c>
    </row>
    <row r="1063" spans="1:19" ht="7.9" customHeight="1" x14ac:dyDescent="0.25">
      <c r="E1063" s="264"/>
      <c r="F1063" s="264"/>
      <c r="G1063" s="264"/>
      <c r="H1063" s="8"/>
      <c r="I1063" s="41"/>
      <c r="J1063" s="41"/>
      <c r="K1063" s="41"/>
      <c r="L1063" s="41"/>
      <c r="M1063" s="41"/>
      <c r="N1063" s="23"/>
      <c r="O1063" s="42"/>
      <c r="P1063" s="23"/>
      <c r="Q1063" s="42"/>
      <c r="R1063" s="23"/>
      <c r="S1063" s="43"/>
    </row>
    <row r="1064" spans="1:19" ht="13.5" customHeight="1" x14ac:dyDescent="0.25">
      <c r="A1064" s="1" t="s">
        <v>341</v>
      </c>
      <c r="E1064" s="264"/>
      <c r="F1064" s="264"/>
      <c r="G1064" s="264"/>
      <c r="H1064" s="8"/>
      <c r="I1064" s="297" t="s">
        <v>341</v>
      </c>
      <c r="J1064" s="297"/>
      <c r="K1064" s="297" t="s">
        <v>258</v>
      </c>
      <c r="L1064" s="297"/>
      <c r="M1064" s="22">
        <f>VLOOKUP(A1064,'[2]Tarif bases juil-24'!B:G,6,0)*(1+$V$3)</f>
        <v>59.832675000000002</v>
      </c>
      <c r="N1064" s="23"/>
      <c r="O1064" s="298">
        <v>6.75</v>
      </c>
      <c r="P1064" s="256"/>
      <c r="Q1064" s="24" t="s">
        <v>17</v>
      </c>
      <c r="R1064" s="23"/>
      <c r="S1064" s="25">
        <f>M1064/O1064</f>
        <v>8.8641000000000005</v>
      </c>
    </row>
    <row r="1065" spans="1:19" ht="13.5" customHeight="1" x14ac:dyDescent="0.25">
      <c r="A1065" s="1" t="s">
        <v>342</v>
      </c>
      <c r="E1065" s="264"/>
      <c r="F1065" s="264"/>
      <c r="G1065" s="264"/>
      <c r="H1065" s="8"/>
      <c r="I1065" s="297" t="s">
        <v>342</v>
      </c>
      <c r="J1065" s="297"/>
      <c r="K1065" s="297" t="s">
        <v>25</v>
      </c>
      <c r="L1065" s="297"/>
      <c r="M1065" s="22">
        <f>VLOOKUP(A1065,'[2]Tarif bases juil-24'!B:G,6,0)*(1+$V$3)</f>
        <v>161.24690000000001</v>
      </c>
      <c r="N1065" s="23"/>
      <c r="O1065" s="298">
        <v>22.5</v>
      </c>
      <c r="P1065" s="256"/>
      <c r="Q1065" s="24" t="s">
        <v>17</v>
      </c>
      <c r="R1065" s="23"/>
      <c r="S1065" s="25">
        <f>M1065/O1065</f>
        <v>7.1665288888888892</v>
      </c>
    </row>
    <row r="1066" spans="1:19" ht="13.5" customHeight="1" x14ac:dyDescent="0.25">
      <c r="E1066" s="264"/>
      <c r="F1066" s="264"/>
      <c r="G1066" s="264"/>
      <c r="H1066" s="8"/>
      <c r="I1066" s="1"/>
      <c r="J1066" s="1"/>
      <c r="K1066" s="1"/>
      <c r="L1066" s="1"/>
      <c r="M1066" s="36"/>
      <c r="N1066" s="37"/>
      <c r="O1066" s="38"/>
      <c r="P1066" s="37"/>
      <c r="Q1066" s="1"/>
      <c r="R1066" s="37"/>
      <c r="S1066" s="36"/>
    </row>
    <row r="1067" spans="1:19" ht="13.5" customHeight="1" x14ac:dyDescent="0.25">
      <c r="E1067" s="264"/>
      <c r="F1067" s="264"/>
      <c r="G1067" s="264"/>
      <c r="H1067" s="8"/>
      <c r="I1067" s="1"/>
      <c r="J1067" s="1"/>
      <c r="K1067" s="1"/>
      <c r="L1067" s="1"/>
      <c r="M1067" s="36"/>
      <c r="N1067" s="37"/>
      <c r="O1067" s="38"/>
      <c r="P1067" s="37"/>
      <c r="Q1067" s="1"/>
      <c r="R1067" s="37"/>
      <c r="S1067" s="36"/>
    </row>
    <row r="1068" spans="1:19" ht="13.5" customHeight="1" x14ac:dyDescent="0.25">
      <c r="E1068" s="264"/>
      <c r="F1068" s="264"/>
      <c r="G1068" s="264"/>
      <c r="H1068" s="8"/>
      <c r="I1068" s="1"/>
      <c r="J1068" s="1"/>
      <c r="K1068" s="1"/>
      <c r="L1068" s="1"/>
      <c r="M1068" s="36"/>
      <c r="N1068" s="37"/>
      <c r="O1068" s="38"/>
      <c r="P1068" s="37"/>
      <c r="Q1068" s="1"/>
      <c r="R1068" s="37"/>
      <c r="S1068" s="36"/>
    </row>
    <row r="1069" spans="1:19" ht="7.9" customHeight="1" x14ac:dyDescent="0.25">
      <c r="E1069" s="46"/>
      <c r="G1069" s="39"/>
      <c r="I1069" s="46"/>
      <c r="K1069" s="39"/>
      <c r="M1069" s="46"/>
      <c r="O1069" s="39"/>
      <c r="Q1069" s="46"/>
      <c r="S1069" s="39"/>
    </row>
    <row r="1070" spans="1:19" ht="13.5" customHeight="1" x14ac:dyDescent="0.25">
      <c r="E1070" s="9" t="s">
        <v>37</v>
      </c>
    </row>
    <row r="1071" spans="1:19" ht="7.9" customHeight="1" x14ac:dyDescent="0.25">
      <c r="E1071" s="9"/>
    </row>
    <row r="1072" spans="1:19" ht="13.5" customHeight="1" x14ac:dyDescent="0.25">
      <c r="E1072" s="299"/>
      <c r="F1072" s="299"/>
      <c r="G1072" s="264"/>
      <c r="I1072" s="299"/>
      <c r="J1072" s="299"/>
      <c r="K1072" s="264"/>
      <c r="M1072" s="299"/>
      <c r="N1072" s="299"/>
      <c r="O1072" s="264"/>
      <c r="Q1072" s="109"/>
      <c r="R1072" s="109"/>
      <c r="S1072" s="109"/>
    </row>
    <row r="1073" spans="1:19" ht="13.5" customHeight="1" x14ac:dyDescent="0.25">
      <c r="E1073" s="264"/>
      <c r="F1073" s="264"/>
      <c r="G1073" s="264"/>
      <c r="I1073" s="264"/>
      <c r="J1073" s="264"/>
      <c r="K1073" s="264"/>
      <c r="M1073" s="264"/>
      <c r="N1073" s="264"/>
      <c r="O1073" s="264"/>
      <c r="Q1073" s="109"/>
      <c r="R1073" s="109"/>
      <c r="S1073" s="109"/>
    </row>
    <row r="1074" spans="1:19" ht="13.5" customHeight="1" x14ac:dyDescent="0.25">
      <c r="E1074" s="264"/>
      <c r="F1074" s="264"/>
      <c r="G1074" s="264"/>
      <c r="I1074" s="264"/>
      <c r="J1074" s="264"/>
      <c r="K1074" s="264"/>
      <c r="M1074" s="264"/>
      <c r="N1074" s="264"/>
      <c r="O1074" s="264"/>
      <c r="Q1074" s="109"/>
      <c r="R1074" s="109"/>
      <c r="S1074" s="109"/>
    </row>
    <row r="1075" spans="1:19" ht="13.5" customHeight="1" x14ac:dyDescent="0.25">
      <c r="E1075" s="264"/>
      <c r="F1075" s="264"/>
      <c r="G1075" s="264"/>
      <c r="I1075" s="264"/>
      <c r="J1075" s="264"/>
      <c r="K1075" s="264"/>
      <c r="M1075" s="264"/>
      <c r="N1075" s="264"/>
      <c r="O1075" s="264"/>
      <c r="Q1075" s="109"/>
      <c r="R1075" s="109"/>
      <c r="S1075" s="109"/>
    </row>
    <row r="1076" spans="1:19" ht="13.5" customHeight="1" x14ac:dyDescent="0.25">
      <c r="E1076" s="264"/>
      <c r="F1076" s="264"/>
      <c r="G1076" s="264"/>
      <c r="I1076" s="264"/>
      <c r="J1076" s="264"/>
      <c r="K1076" s="264"/>
      <c r="M1076" s="264"/>
      <c r="N1076" s="264"/>
      <c r="O1076" s="264"/>
      <c r="Q1076" s="109"/>
      <c r="R1076" s="109"/>
      <c r="S1076" s="109"/>
    </row>
    <row r="1077" spans="1:19" ht="7.9" customHeight="1" x14ac:dyDescent="0.25">
      <c r="E1077" s="8"/>
      <c r="F1077" s="8"/>
      <c r="G1077" s="8"/>
      <c r="H1077" s="8"/>
      <c r="I1077" s="1"/>
      <c r="J1077" s="1"/>
      <c r="K1077" s="1"/>
      <c r="L1077" s="1"/>
      <c r="M1077" s="1"/>
      <c r="N1077" s="8"/>
      <c r="O1077" s="12"/>
      <c r="P1077" s="8"/>
      <c r="Q1077" s="12"/>
      <c r="R1077" s="8"/>
      <c r="S1077" s="13"/>
    </row>
    <row r="1078" spans="1:19" ht="13.5" customHeight="1" x14ac:dyDescent="0.25">
      <c r="E1078" s="270" t="s">
        <v>353</v>
      </c>
      <c r="F1078" s="270"/>
      <c r="G1078" s="270"/>
      <c r="H1078" s="30"/>
      <c r="I1078" s="270" t="s">
        <v>354</v>
      </c>
      <c r="J1078" s="270"/>
      <c r="K1078" s="270"/>
      <c r="L1078" s="30"/>
      <c r="M1078" s="270" t="s">
        <v>355</v>
      </c>
      <c r="N1078" s="270"/>
      <c r="O1078" s="270"/>
      <c r="P1078" s="45"/>
      <c r="Q1078" s="274"/>
      <c r="R1078" s="274"/>
      <c r="S1078" s="274"/>
    </row>
    <row r="1079" spans="1:19" ht="13.5" customHeight="1" x14ac:dyDescent="0.25">
      <c r="A1079" s="1">
        <v>4054002</v>
      </c>
      <c r="B1079" s="1">
        <v>4079001</v>
      </c>
      <c r="C1079" s="1">
        <v>4015001</v>
      </c>
      <c r="E1079" s="32" t="s">
        <v>322</v>
      </c>
      <c r="F1079" s="33"/>
      <c r="G1079" s="34">
        <f>VLOOKUP(A1079,'[2]Tarifs brosserie'!B:H,6,0)*(1+$V$8)</f>
        <v>22.916666666666668</v>
      </c>
      <c r="H1079" s="33"/>
      <c r="I1079" s="32" t="s">
        <v>356</v>
      </c>
      <c r="J1079" s="33"/>
      <c r="K1079" s="34">
        <f>VLOOKUP(B1079,'[2]Tarifs brosserie'!B:H,6,0)*(1+$V$8)</f>
        <v>13.75</v>
      </c>
      <c r="L1079" s="33"/>
      <c r="M1079" s="32" t="s">
        <v>330</v>
      </c>
      <c r="N1079" s="33"/>
      <c r="O1079" s="34">
        <f>VLOOKUP(C1079,'[2]Tarifs brosserie'!B:H,6,0)*(1+$V$8)</f>
        <v>4.75</v>
      </c>
      <c r="Q1079" s="46"/>
      <c r="S1079" s="39"/>
    </row>
    <row r="1080" spans="1:19" ht="7.9" customHeight="1" x14ac:dyDescent="0.25"/>
    <row r="1081" spans="1:19" ht="13.5" customHeight="1" x14ac:dyDescent="0.25">
      <c r="E1081" s="264"/>
      <c r="F1081" s="264"/>
      <c r="G1081" s="264"/>
      <c r="H1081" s="8"/>
      <c r="I1081" s="136" t="s">
        <v>357</v>
      </c>
      <c r="K1081" s="9" t="s">
        <v>358</v>
      </c>
      <c r="N1081" s="8"/>
      <c r="P1081" s="8"/>
      <c r="Q1081" s="6"/>
      <c r="R1081" s="312" t="s">
        <v>263</v>
      </c>
      <c r="S1081" s="312"/>
    </row>
    <row r="1082" spans="1:19" ht="7.9" customHeight="1" x14ac:dyDescent="0.25">
      <c r="E1082" s="264"/>
      <c r="F1082" s="264"/>
      <c r="G1082" s="264"/>
      <c r="H1082" s="8"/>
      <c r="I1082" s="1"/>
      <c r="J1082" s="1"/>
      <c r="K1082" s="1"/>
      <c r="L1082" s="1"/>
      <c r="M1082" s="1"/>
      <c r="N1082" s="8"/>
      <c r="O1082" s="12"/>
      <c r="P1082" s="8"/>
      <c r="Q1082" s="12"/>
      <c r="R1082" s="8"/>
      <c r="S1082" s="13"/>
    </row>
    <row r="1083" spans="1:19" ht="25.15" customHeight="1" x14ac:dyDescent="0.25">
      <c r="E1083" s="264"/>
      <c r="F1083" s="264"/>
      <c r="G1083" s="264"/>
      <c r="H1083" s="8"/>
      <c r="I1083" s="300" t="s">
        <v>9</v>
      </c>
      <c r="J1083" s="300"/>
      <c r="K1083" s="300" t="s">
        <v>10</v>
      </c>
      <c r="L1083" s="300"/>
      <c r="M1083" s="14" t="s">
        <v>11</v>
      </c>
      <c r="N1083" s="15"/>
      <c r="O1083" s="301" t="s">
        <v>12</v>
      </c>
      <c r="P1083" s="301"/>
      <c r="Q1083" s="301"/>
      <c r="R1083" s="15"/>
      <c r="S1083" s="16" t="s">
        <v>13</v>
      </c>
    </row>
    <row r="1084" spans="1:19" ht="7.9" customHeight="1" x14ac:dyDescent="0.25">
      <c r="E1084" s="264"/>
      <c r="F1084" s="264"/>
      <c r="G1084" s="264"/>
      <c r="H1084" s="8"/>
      <c r="I1084" s="41"/>
      <c r="J1084" s="41"/>
      <c r="K1084" s="41"/>
      <c r="L1084" s="41"/>
      <c r="M1084" s="41"/>
      <c r="N1084" s="23"/>
      <c r="O1084" s="42"/>
      <c r="P1084" s="23"/>
      <c r="Q1084" s="42"/>
      <c r="R1084" s="23"/>
      <c r="S1084" s="43"/>
    </row>
    <row r="1085" spans="1:19" ht="13.5" customHeight="1" x14ac:dyDescent="0.25">
      <c r="A1085" s="1" t="s">
        <v>359</v>
      </c>
      <c r="E1085" s="264"/>
      <c r="F1085" s="264"/>
      <c r="G1085" s="264"/>
      <c r="H1085" s="8"/>
      <c r="I1085" s="297" t="s">
        <v>359</v>
      </c>
      <c r="J1085" s="297"/>
      <c r="K1085" s="297" t="s">
        <v>16</v>
      </c>
      <c r="L1085" s="297"/>
      <c r="M1085" s="22">
        <f>VLOOKUP(A1085,'[2]Tarif bases juil-24'!B:G,6,0)*(1+$V$3)</f>
        <v>27.416666666666668</v>
      </c>
      <c r="N1085" s="23"/>
      <c r="O1085" s="298">
        <v>12.5</v>
      </c>
      <c r="P1085" s="256"/>
      <c r="Q1085" s="24" t="s">
        <v>17</v>
      </c>
      <c r="R1085" s="23"/>
      <c r="S1085" s="25">
        <f>M1085/O1085</f>
        <v>2.1933333333333334</v>
      </c>
    </row>
    <row r="1086" spans="1:19" ht="13.5" customHeight="1" x14ac:dyDescent="0.25">
      <c r="A1086" s="1" t="s">
        <v>360</v>
      </c>
      <c r="E1086" s="264"/>
      <c r="F1086" s="264"/>
      <c r="G1086" s="264"/>
      <c r="H1086" s="8"/>
      <c r="I1086" s="297" t="s">
        <v>360</v>
      </c>
      <c r="J1086" s="297"/>
      <c r="K1086" s="297" t="s">
        <v>19</v>
      </c>
      <c r="L1086" s="297"/>
      <c r="M1086" s="22">
        <f>VLOOKUP(A1086,'[2]Tarif bases juil-24'!B:G,6,0)*(1+$V$3)</f>
        <v>41.666666666666671</v>
      </c>
      <c r="N1086" s="23"/>
      <c r="O1086" s="298">
        <v>25</v>
      </c>
      <c r="P1086" s="256"/>
      <c r="Q1086" s="24" t="s">
        <v>17</v>
      </c>
      <c r="R1086" s="23"/>
      <c r="S1086" s="25">
        <f>M1086/O1086</f>
        <v>1.666666666666667</v>
      </c>
    </row>
    <row r="1087" spans="1:19" ht="13.5" customHeight="1" x14ac:dyDescent="0.25">
      <c r="E1087" s="264"/>
      <c r="F1087" s="264"/>
      <c r="G1087" s="264"/>
      <c r="H1087" s="8"/>
      <c r="I1087" s="1"/>
      <c r="J1087" s="1"/>
      <c r="K1087" s="1"/>
      <c r="L1087" s="1"/>
      <c r="M1087" s="36"/>
      <c r="N1087" s="37"/>
      <c r="O1087" s="38"/>
      <c r="P1087" s="37"/>
      <c r="Q1087" s="1"/>
      <c r="R1087" s="37"/>
      <c r="S1087" s="137"/>
    </row>
    <row r="1088" spans="1:19" ht="13.5" customHeight="1" x14ac:dyDescent="0.25">
      <c r="E1088" s="264"/>
      <c r="F1088" s="264"/>
      <c r="G1088" s="264"/>
      <c r="H1088" s="8"/>
      <c r="I1088" s="1"/>
      <c r="J1088" s="1"/>
      <c r="K1088" s="1"/>
      <c r="L1088" s="1"/>
      <c r="M1088" s="36"/>
      <c r="N1088" s="37"/>
      <c r="O1088" s="38"/>
      <c r="P1088" s="37"/>
      <c r="Q1088" s="1"/>
      <c r="R1088" s="37"/>
      <c r="S1088" s="36"/>
    </row>
    <row r="1089" spans="1:19" ht="13.5" customHeight="1" x14ac:dyDescent="0.25">
      <c r="E1089" s="264"/>
      <c r="F1089" s="264"/>
      <c r="G1089" s="264"/>
      <c r="H1089" s="8"/>
      <c r="I1089" s="1"/>
      <c r="J1089" s="1"/>
      <c r="K1089" s="1"/>
      <c r="L1089" s="1"/>
      <c r="M1089" s="36"/>
      <c r="N1089" s="37"/>
      <c r="O1089" s="38"/>
      <c r="P1089" s="37"/>
      <c r="Q1089" s="1"/>
      <c r="R1089" s="37"/>
      <c r="S1089" s="36"/>
    </row>
    <row r="1090" spans="1:19" ht="7.9" customHeight="1" x14ac:dyDescent="0.25">
      <c r="E1090" s="8"/>
      <c r="F1090" s="8"/>
      <c r="G1090" s="8"/>
      <c r="H1090" s="8"/>
      <c r="I1090" s="1"/>
      <c r="J1090" s="1"/>
      <c r="K1090" s="1"/>
      <c r="L1090" s="1"/>
      <c r="M1090" s="36"/>
      <c r="N1090" s="37"/>
      <c r="O1090" s="38"/>
      <c r="P1090" s="37"/>
      <c r="Q1090" s="1"/>
      <c r="R1090" s="37"/>
      <c r="S1090" s="36"/>
    </row>
    <row r="1091" spans="1:19" ht="13.5" customHeight="1" x14ac:dyDescent="0.25">
      <c r="E1091" s="9" t="s">
        <v>37</v>
      </c>
    </row>
    <row r="1092" spans="1:19" ht="7.9" customHeight="1" x14ac:dyDescent="0.25">
      <c r="E1092" s="9"/>
    </row>
    <row r="1093" spans="1:19" ht="13.5" customHeight="1" x14ac:dyDescent="0.25">
      <c r="E1093" s="299"/>
      <c r="F1093" s="299"/>
      <c r="G1093" s="264"/>
      <c r="I1093" s="109"/>
      <c r="J1093" s="109"/>
      <c r="K1093" s="44"/>
      <c r="M1093" s="109"/>
      <c r="N1093" s="109"/>
      <c r="O1093" s="44"/>
      <c r="Q1093" s="109"/>
      <c r="R1093" s="109"/>
      <c r="S1093" s="109"/>
    </row>
    <row r="1094" spans="1:19" ht="13.5" customHeight="1" x14ac:dyDescent="0.25">
      <c r="E1094" s="264"/>
      <c r="F1094" s="264"/>
      <c r="G1094" s="264"/>
      <c r="I1094" s="44"/>
      <c r="J1094" s="44"/>
      <c r="K1094" s="44"/>
      <c r="M1094" s="44"/>
      <c r="N1094" s="44"/>
      <c r="O1094" s="44"/>
      <c r="Q1094" s="109"/>
      <c r="R1094" s="109"/>
      <c r="S1094" s="109"/>
    </row>
    <row r="1095" spans="1:19" ht="13.5" customHeight="1" x14ac:dyDescent="0.25">
      <c r="E1095" s="264"/>
      <c r="F1095" s="264"/>
      <c r="G1095" s="264"/>
      <c r="I1095" s="44"/>
      <c r="J1095" s="44"/>
      <c r="K1095" s="44"/>
      <c r="M1095" s="44"/>
      <c r="N1095" s="44"/>
      <c r="O1095" s="44"/>
      <c r="Q1095" s="109"/>
      <c r="R1095" s="109"/>
      <c r="S1095" s="109"/>
    </row>
    <row r="1096" spans="1:19" ht="13.5" customHeight="1" x14ac:dyDescent="0.25">
      <c r="E1096" s="264"/>
      <c r="F1096" s="264"/>
      <c r="G1096" s="264"/>
      <c r="I1096" s="44"/>
      <c r="J1096" s="44"/>
      <c r="K1096" s="44"/>
      <c r="M1096" s="44"/>
      <c r="N1096" s="44"/>
      <c r="O1096" s="44"/>
      <c r="Q1096" s="109"/>
      <c r="R1096" s="109"/>
      <c r="S1096" s="109"/>
    </row>
    <row r="1097" spans="1:19" ht="13.5" customHeight="1" x14ac:dyDescent="0.25">
      <c r="E1097" s="264"/>
      <c r="F1097" s="264"/>
      <c r="G1097" s="264"/>
      <c r="I1097" s="44"/>
      <c r="J1097" s="44"/>
      <c r="K1097" s="44"/>
      <c r="M1097" s="44"/>
      <c r="N1097" s="44"/>
      <c r="O1097" s="44"/>
      <c r="Q1097" s="109"/>
      <c r="R1097" s="109"/>
      <c r="S1097" s="109"/>
    </row>
    <row r="1098" spans="1:19" ht="7.9" customHeight="1" x14ac:dyDescent="0.25">
      <c r="E1098" s="8"/>
      <c r="F1098" s="8"/>
      <c r="G1098" s="8"/>
      <c r="H1098" s="8"/>
      <c r="I1098" s="1"/>
      <c r="J1098" s="1"/>
      <c r="K1098" s="1"/>
      <c r="L1098" s="1"/>
      <c r="M1098" s="1"/>
      <c r="N1098" s="8"/>
      <c r="O1098" s="12"/>
      <c r="P1098" s="8"/>
      <c r="Q1098" s="12"/>
      <c r="R1098" s="8"/>
      <c r="S1098" s="13"/>
    </row>
    <row r="1099" spans="1:19" ht="13.5" customHeight="1" x14ac:dyDescent="0.25">
      <c r="E1099" s="271" t="s">
        <v>40</v>
      </c>
      <c r="F1099" s="271"/>
      <c r="G1099" s="271"/>
      <c r="H1099" s="45"/>
      <c r="I1099" s="274"/>
      <c r="J1099" s="274"/>
      <c r="K1099" s="274"/>
      <c r="L1099" s="45"/>
      <c r="M1099" s="274"/>
      <c r="N1099" s="274"/>
      <c r="O1099" s="274"/>
      <c r="P1099" s="45"/>
      <c r="Q1099" s="274"/>
      <c r="R1099" s="274"/>
      <c r="S1099" s="274"/>
    </row>
    <row r="1100" spans="1:19" ht="13.5" customHeight="1" x14ac:dyDescent="0.25">
      <c r="A1100" s="1">
        <v>4012404</v>
      </c>
      <c r="E1100" s="32" t="s">
        <v>43</v>
      </c>
      <c r="F1100" s="33"/>
      <c r="G1100" s="34">
        <f>VLOOKUP(A1100,'[2]Tarifs brosserie'!B:H,6,0)*(1+$V$8)</f>
        <v>2.75</v>
      </c>
      <c r="I1100" s="46"/>
      <c r="K1100" s="39"/>
      <c r="M1100" s="46"/>
      <c r="O1100" s="39"/>
      <c r="Q1100" s="46"/>
      <c r="S1100" s="39"/>
    </row>
    <row r="1101" spans="1:19" ht="13.5" customHeight="1" x14ac:dyDescent="0.25">
      <c r="E1101" s="44"/>
      <c r="F1101" s="44"/>
      <c r="G1101" s="44"/>
      <c r="H1101" s="8"/>
      <c r="I1101" s="274"/>
      <c r="J1101" s="274"/>
      <c r="K1101" s="274"/>
      <c r="L1101" s="1"/>
      <c r="M1101" s="36"/>
      <c r="N1101" s="37"/>
      <c r="O1101" s="38"/>
      <c r="P1101" s="37"/>
      <c r="Q1101" s="1"/>
      <c r="R1101" s="37"/>
      <c r="S1101" s="36"/>
    </row>
    <row r="1102" spans="1:19" ht="8.1" customHeight="1" x14ac:dyDescent="0.25"/>
    <row r="1103" spans="1:19" ht="13.15" customHeight="1" x14ac:dyDescent="0.25">
      <c r="A1103" s="115"/>
      <c r="B1103" s="115"/>
      <c r="E1103" s="35"/>
      <c r="F1103" s="35"/>
      <c r="G1103" s="35"/>
      <c r="H1103" s="116"/>
      <c r="I1103" s="117" t="s">
        <v>268</v>
      </c>
      <c r="J1103" s="118"/>
      <c r="K1103" s="118"/>
      <c r="L1103" s="119"/>
      <c r="M1103" s="120"/>
      <c r="N1103" s="120"/>
      <c r="O1103" s="120"/>
      <c r="P1103" s="120"/>
      <c r="Q1103" s="120"/>
      <c r="R1103" s="120"/>
      <c r="S1103" s="120"/>
    </row>
    <row r="1104" spans="1:19" ht="13.15" customHeight="1" x14ac:dyDescent="0.25">
      <c r="E1104" s="35"/>
      <c r="F1104" s="35"/>
      <c r="G1104" s="35"/>
      <c r="H1104" s="116"/>
      <c r="I1104" s="121" t="s">
        <v>296</v>
      </c>
      <c r="J1104" s="118"/>
      <c r="K1104" s="118"/>
      <c r="L1104" s="91"/>
      <c r="M1104" s="120"/>
      <c r="N1104" s="120"/>
      <c r="O1104" s="120"/>
      <c r="P1104" s="120"/>
      <c r="Q1104" s="120"/>
      <c r="R1104" s="120"/>
      <c r="S1104" s="120"/>
    </row>
    <row r="1105" spans="1:19" ht="13.15" customHeight="1" x14ac:dyDescent="0.25">
      <c r="E1105" s="35"/>
      <c r="F1105" s="35"/>
      <c r="G1105" s="35"/>
      <c r="H1105" s="116"/>
      <c r="I1105" s="121" t="s">
        <v>331</v>
      </c>
      <c r="J1105" s="118"/>
      <c r="K1105" s="118"/>
      <c r="L1105" s="91"/>
      <c r="M1105" s="120"/>
      <c r="N1105" s="120"/>
      <c r="O1105" s="120"/>
      <c r="P1105" s="120"/>
      <c r="Q1105" s="120"/>
      <c r="R1105" s="120"/>
      <c r="S1105" s="120"/>
    </row>
    <row r="1106" spans="1:19" ht="13.15" customHeight="1" x14ac:dyDescent="0.25">
      <c r="E1106" s="35"/>
      <c r="F1106" s="35"/>
      <c r="G1106" s="35"/>
      <c r="H1106" s="116"/>
      <c r="I1106" s="121" t="s">
        <v>270</v>
      </c>
      <c r="J1106" s="118"/>
      <c r="K1106" s="118"/>
      <c r="L1106" s="91"/>
      <c r="M1106" s="120"/>
      <c r="N1106" s="120"/>
      <c r="O1106" s="120"/>
      <c r="P1106" s="120"/>
      <c r="Q1106" s="120"/>
      <c r="R1106" s="120"/>
      <c r="S1106" s="120"/>
    </row>
    <row r="1107" spans="1:19" ht="13.15" customHeight="1" x14ac:dyDescent="0.25">
      <c r="A1107" s="115"/>
      <c r="B1107" s="115"/>
      <c r="E1107" s="35"/>
      <c r="F1107" s="35"/>
      <c r="G1107" s="35"/>
      <c r="H1107" s="116"/>
      <c r="I1107" s="121" t="s">
        <v>332</v>
      </c>
      <c r="J1107" s="118"/>
      <c r="K1107" s="118"/>
      <c r="L1107" s="119"/>
      <c r="M1107" s="120"/>
      <c r="N1107" s="120"/>
      <c r="O1107" s="120"/>
      <c r="P1107" s="120"/>
      <c r="Q1107" s="120"/>
      <c r="R1107" s="120"/>
      <c r="S1107" s="120"/>
    </row>
    <row r="1108" spans="1:19" ht="13.15" customHeight="1" x14ac:dyDescent="0.25">
      <c r="A1108" s="115"/>
      <c r="B1108" s="115"/>
      <c r="E1108" s="35"/>
      <c r="F1108" s="35"/>
      <c r="G1108" s="35"/>
      <c r="H1108" s="116"/>
      <c r="I1108" s="121" t="s">
        <v>333</v>
      </c>
      <c r="J1108" s="118"/>
      <c r="K1108" s="118"/>
      <c r="L1108" s="119"/>
      <c r="M1108" s="120"/>
      <c r="N1108" s="120"/>
      <c r="O1108" s="120"/>
      <c r="P1108" s="120"/>
      <c r="Q1108" s="120"/>
      <c r="R1108" s="120"/>
      <c r="S1108" s="120"/>
    </row>
    <row r="1109" spans="1:19" ht="13.5" customHeight="1" x14ac:dyDescent="0.25">
      <c r="E1109" s="35"/>
      <c r="F1109" s="35"/>
      <c r="G1109" s="35"/>
      <c r="H1109" s="116"/>
      <c r="I1109" s="283" t="s">
        <v>361</v>
      </c>
      <c r="J1109" s="283"/>
      <c r="K1109" s="283"/>
      <c r="L1109" s="283"/>
      <c r="M1109" s="283"/>
      <c r="N1109" s="283"/>
      <c r="O1109" s="121"/>
      <c r="P1109" s="121"/>
      <c r="Q1109" s="121"/>
      <c r="R1109" s="121"/>
      <c r="S1109" s="121"/>
    </row>
    <row r="1110" spans="1:19" ht="8.1" customHeight="1" x14ac:dyDescent="0.25">
      <c r="E1110" s="76"/>
      <c r="F1110" s="76"/>
      <c r="G1110" s="76"/>
      <c r="I1110" s="283"/>
      <c r="J1110" s="283"/>
      <c r="K1110" s="283"/>
      <c r="L1110" s="283"/>
      <c r="M1110" s="283"/>
      <c r="N1110" s="283"/>
      <c r="O1110" s="121"/>
      <c r="P1110" s="121"/>
      <c r="Q1110" s="121"/>
      <c r="R1110" s="121"/>
      <c r="S1110" s="121"/>
    </row>
    <row r="1111" spans="1:19" ht="13.5" customHeight="1" x14ac:dyDescent="0.25">
      <c r="A1111" s="115"/>
      <c r="B1111" s="115"/>
      <c r="E1111" s="271" t="s">
        <v>362</v>
      </c>
      <c r="F1111" s="271"/>
      <c r="G1111" s="271"/>
      <c r="H1111" s="123"/>
      <c r="I1111" s="283"/>
      <c r="J1111" s="283"/>
      <c r="K1111" s="283"/>
      <c r="L1111" s="283"/>
      <c r="M1111" s="283"/>
      <c r="N1111" s="283"/>
      <c r="O1111" s="121"/>
      <c r="P1111" s="121"/>
      <c r="Q1111" s="121"/>
      <c r="R1111" s="121"/>
      <c r="S1111" s="121"/>
    </row>
    <row r="1112" spans="1:19" ht="13.5" customHeight="1" x14ac:dyDescent="0.25">
      <c r="A1112" s="1" t="s">
        <v>363</v>
      </c>
      <c r="E1112" s="100" t="s">
        <v>364</v>
      </c>
      <c r="F1112" s="101"/>
      <c r="G1112" s="134">
        <f>VLOOKUP(A1112,'[2]Tarif bases juil-24'!B:H,6,0)*(1+$V$8)</f>
        <v>63.416666666666664</v>
      </c>
      <c r="H1112" s="101"/>
      <c r="I1112" s="100"/>
      <c r="J1112" s="101"/>
      <c r="K1112" s="102"/>
      <c r="L1112" s="68"/>
      <c r="M1112" s="135"/>
      <c r="N1112" s="135"/>
      <c r="O1112" s="135"/>
      <c r="P1112" s="135"/>
      <c r="Q1112" s="135"/>
      <c r="R1112" s="135"/>
      <c r="S1112" s="135"/>
    </row>
    <row r="1113" spans="1:19" ht="13.5" customHeight="1" x14ac:dyDescent="0.25">
      <c r="E1113" s="44"/>
      <c r="F1113" s="44"/>
      <c r="G1113" s="44"/>
      <c r="H1113" s="8"/>
      <c r="I1113" s="123"/>
      <c r="J1113" s="1"/>
      <c r="K1113" s="1"/>
      <c r="L1113" s="1"/>
      <c r="M1113" s="36"/>
      <c r="N1113" s="37"/>
      <c r="O1113" s="38"/>
      <c r="P1113" s="37"/>
      <c r="Q1113" s="1"/>
      <c r="R1113" s="37"/>
      <c r="S1113" s="36"/>
    </row>
    <row r="1114" spans="1:19" s="68" customFormat="1" ht="13.15" customHeight="1" x14ac:dyDescent="0.25">
      <c r="A1114" s="18"/>
      <c r="B1114" s="18"/>
      <c r="C1114" s="18"/>
      <c r="D1114" s="18"/>
      <c r="E1114" s="64" t="s">
        <v>242</v>
      </c>
      <c r="F1114" s="64"/>
      <c r="G1114" s="64"/>
      <c r="H1114" s="67"/>
      <c r="I1114" s="67"/>
      <c r="J1114" s="67"/>
      <c r="L1114" s="69"/>
      <c r="M1114" s="69"/>
      <c r="N1114" s="69"/>
      <c r="O1114" s="267" t="s">
        <v>0</v>
      </c>
      <c r="P1114" s="267"/>
      <c r="Q1114" s="267"/>
      <c r="R1114" s="267"/>
      <c r="S1114" s="267"/>
    </row>
    <row r="1115" spans="1:19" ht="13.5" customHeight="1" x14ac:dyDescent="0.25">
      <c r="E1115" s="6"/>
      <c r="O1115" s="268"/>
      <c r="P1115" s="268"/>
      <c r="Q1115" s="268"/>
      <c r="R1115" s="268"/>
      <c r="S1115" s="268"/>
    </row>
    <row r="1116" spans="1:19" ht="13.5" customHeight="1" x14ac:dyDescent="0.25">
      <c r="E1116" s="65"/>
      <c r="F1116" s="65"/>
      <c r="G1116" s="65"/>
      <c r="H1116" s="65"/>
      <c r="I1116" s="65"/>
      <c r="J1116" s="65"/>
      <c r="K1116" s="65"/>
      <c r="L1116" s="65"/>
      <c r="M1116" s="65"/>
      <c r="N1116" s="65"/>
      <c r="O1116" s="65"/>
      <c r="P1116" s="65"/>
      <c r="Q1116" s="65"/>
      <c r="R1116" s="65"/>
      <c r="S1116" s="65"/>
    </row>
    <row r="1117" spans="1:19" ht="13.5" customHeight="1" x14ac:dyDescent="0.25">
      <c r="E1117" s="6"/>
      <c r="O1117" s="268"/>
      <c r="P1117" s="268"/>
      <c r="Q1117" s="268"/>
      <c r="R1117" s="268"/>
      <c r="S1117" s="268"/>
    </row>
    <row r="1118" spans="1:19" ht="13.5" customHeight="1" x14ac:dyDescent="0.25">
      <c r="E1118" s="6"/>
      <c r="O1118" s="77"/>
      <c r="P1118" s="77"/>
      <c r="Q1118" s="77"/>
      <c r="R1118" s="77"/>
      <c r="S1118" s="77"/>
    </row>
    <row r="1119" spans="1:19" ht="13.5" customHeight="1" x14ac:dyDescent="0.25">
      <c r="E1119" s="6"/>
      <c r="O1119" s="268"/>
      <c r="P1119" s="268"/>
      <c r="Q1119" s="268"/>
      <c r="R1119" s="268"/>
      <c r="S1119" s="268"/>
    </row>
    <row r="1120" spans="1:19" ht="13.5" customHeight="1" x14ac:dyDescent="0.25">
      <c r="E1120" s="6"/>
      <c r="O1120" s="77"/>
      <c r="P1120" s="77"/>
      <c r="Q1120" s="77"/>
      <c r="R1120" s="77"/>
      <c r="S1120" s="77"/>
    </row>
    <row r="1121" spans="1:19" ht="13.5" customHeight="1" x14ac:dyDescent="0.25">
      <c r="E1121" s="6"/>
      <c r="O1121" s="77"/>
      <c r="P1121" s="77"/>
      <c r="Q1121" s="77"/>
      <c r="R1121" s="77"/>
      <c r="S1121" s="77"/>
    </row>
    <row r="1122" spans="1:19" ht="13.5" customHeight="1" x14ac:dyDescent="0.25"/>
    <row r="1123" spans="1:19" ht="8.1" customHeight="1" x14ac:dyDescent="0.25">
      <c r="A1123" s="1" t="s">
        <v>277</v>
      </c>
    </row>
    <row r="1124" spans="1:19" ht="13.5" customHeight="1" x14ac:dyDescent="0.25">
      <c r="E1124" s="307" t="s">
        <v>365</v>
      </c>
      <c r="F1124" s="307"/>
      <c r="G1124" s="307"/>
      <c r="H1124" s="307"/>
      <c r="I1124" s="307"/>
      <c r="J1124" s="307"/>
      <c r="K1124" s="307"/>
      <c r="M1124" s="308" t="s">
        <v>366</v>
      </c>
      <c r="N1124" s="308"/>
      <c r="O1124" s="308"/>
      <c r="P1124" s="49"/>
      <c r="Q1124" s="309" t="str">
        <f>ROUND(13.33*(1+$V$3),2)&amp;" € HT/m²"</f>
        <v>13,33 € HT/m²</v>
      </c>
      <c r="R1124" s="309"/>
      <c r="S1124" s="309"/>
    </row>
    <row r="1125" spans="1:19" ht="13.5" customHeight="1" x14ac:dyDescent="0.25">
      <c r="E1125" s="307"/>
      <c r="F1125" s="307"/>
      <c r="G1125" s="307"/>
      <c r="H1125" s="307"/>
      <c r="I1125" s="307"/>
      <c r="J1125" s="307"/>
      <c r="K1125" s="307"/>
      <c r="M1125" s="308"/>
      <c r="N1125" s="308"/>
      <c r="O1125" s="308"/>
      <c r="P1125" s="50"/>
      <c r="Q1125" s="309"/>
      <c r="R1125" s="309"/>
      <c r="S1125" s="309"/>
    </row>
    <row r="1126" spans="1:19" ht="13.5" customHeight="1" x14ac:dyDescent="0.25">
      <c r="E1126" s="307"/>
      <c r="F1126" s="307"/>
      <c r="G1126" s="307"/>
      <c r="H1126" s="307"/>
      <c r="I1126" s="307"/>
      <c r="J1126" s="307"/>
      <c r="K1126" s="307"/>
      <c r="M1126" s="308"/>
      <c r="N1126" s="308"/>
      <c r="O1126" s="308"/>
      <c r="Q1126" s="309"/>
      <c r="R1126" s="309"/>
      <c r="S1126" s="309"/>
    </row>
    <row r="1127" spans="1:19" ht="8.1" customHeight="1" x14ac:dyDescent="0.25">
      <c r="E1127" s="307"/>
      <c r="F1127" s="307"/>
      <c r="G1127" s="307"/>
      <c r="H1127" s="307"/>
      <c r="I1127" s="307"/>
      <c r="J1127" s="307"/>
      <c r="K1127" s="307"/>
      <c r="M1127" s="308"/>
      <c r="N1127" s="308"/>
      <c r="O1127" s="308"/>
      <c r="Q1127" s="309"/>
      <c r="R1127" s="309"/>
      <c r="S1127" s="309"/>
    </row>
    <row r="1128" spans="1:19" ht="8.1" customHeight="1" x14ac:dyDescent="0.25">
      <c r="E1128" s="96"/>
      <c r="F1128" s="96"/>
      <c r="G1128" s="96"/>
      <c r="H1128" s="96"/>
      <c r="I1128" s="96"/>
      <c r="J1128" s="96"/>
      <c r="K1128" s="96"/>
      <c r="M1128" s="131"/>
      <c r="N1128" s="131"/>
      <c r="O1128" s="131"/>
      <c r="Q1128" s="79"/>
      <c r="R1128" s="79"/>
      <c r="S1128" s="79"/>
    </row>
    <row r="1129" spans="1:19" ht="13.5" customHeight="1" x14ac:dyDescent="0.25">
      <c r="H1129" s="104"/>
      <c r="I1129" s="105" t="s">
        <v>245</v>
      </c>
      <c r="J1129" s="106" t="s">
        <v>312</v>
      </c>
      <c r="L1129" s="107"/>
      <c r="M1129" s="107"/>
      <c r="N1129" s="107"/>
      <c r="O1129" s="107"/>
      <c r="P1129" s="107"/>
      <c r="Q1129" s="107"/>
      <c r="R1129" s="107"/>
      <c r="S1129" s="107"/>
    </row>
    <row r="1130" spans="1:19" ht="7.9" customHeight="1" x14ac:dyDescent="0.25"/>
    <row r="1131" spans="1:19" ht="13.5" customHeight="1" x14ac:dyDescent="0.25">
      <c r="E1131" s="264"/>
      <c r="F1131" s="264"/>
      <c r="G1131" s="264"/>
      <c r="H1131" s="8"/>
      <c r="I1131" s="108" t="s">
        <v>247</v>
      </c>
      <c r="K1131" s="9" t="s">
        <v>367</v>
      </c>
      <c r="N1131" s="8"/>
      <c r="P1131" s="8"/>
      <c r="R1131" s="8"/>
    </row>
    <row r="1132" spans="1:19" ht="7.9" customHeight="1" x14ac:dyDescent="0.25">
      <c r="E1132" s="264"/>
      <c r="F1132" s="264"/>
      <c r="G1132" s="264"/>
      <c r="H1132" s="8"/>
      <c r="I1132" s="1"/>
      <c r="J1132" s="1"/>
      <c r="K1132" s="1"/>
      <c r="L1132" s="1"/>
      <c r="M1132" s="1"/>
      <c r="N1132" s="8"/>
      <c r="O1132" s="12"/>
      <c r="P1132" s="8"/>
      <c r="Q1132" s="12"/>
      <c r="R1132" s="8"/>
      <c r="S1132" s="13"/>
    </row>
    <row r="1133" spans="1:19" ht="25.15" customHeight="1" x14ac:dyDescent="0.25">
      <c r="E1133" s="264"/>
      <c r="F1133" s="264"/>
      <c r="G1133" s="264"/>
      <c r="H1133" s="8"/>
      <c r="I1133" s="300" t="s">
        <v>9</v>
      </c>
      <c r="J1133" s="300"/>
      <c r="K1133" s="300" t="s">
        <v>10</v>
      </c>
      <c r="L1133" s="300"/>
      <c r="M1133" s="14" t="s">
        <v>11</v>
      </c>
      <c r="N1133" s="15"/>
      <c r="O1133" s="301" t="s">
        <v>12</v>
      </c>
      <c r="P1133" s="301"/>
      <c r="Q1133" s="301"/>
      <c r="R1133" s="15"/>
      <c r="S1133" s="16" t="s">
        <v>13</v>
      </c>
    </row>
    <row r="1134" spans="1:19" ht="7.9" customHeight="1" x14ac:dyDescent="0.25">
      <c r="E1134" s="264"/>
      <c r="F1134" s="264"/>
      <c r="G1134" s="264"/>
      <c r="H1134" s="8"/>
      <c r="I1134" s="41"/>
      <c r="J1134" s="41"/>
      <c r="K1134" s="41"/>
      <c r="L1134" s="41"/>
      <c r="M1134" s="41"/>
      <c r="N1134" s="23"/>
      <c r="O1134" s="42"/>
      <c r="P1134" s="23"/>
      <c r="Q1134" s="42"/>
      <c r="R1134" s="23"/>
      <c r="S1134" s="43"/>
    </row>
    <row r="1135" spans="1:19" ht="13.5" customHeight="1" x14ac:dyDescent="0.25">
      <c r="A1135" s="1" t="s">
        <v>314</v>
      </c>
      <c r="E1135" s="264"/>
      <c r="F1135" s="264"/>
      <c r="G1135" s="264"/>
      <c r="H1135" s="8"/>
      <c r="I1135" s="297" t="s">
        <v>314</v>
      </c>
      <c r="J1135" s="297"/>
      <c r="K1135" s="297" t="s">
        <v>19</v>
      </c>
      <c r="L1135" s="297"/>
      <c r="M1135" s="22">
        <f>VLOOKUP(A1135,'[2]Tarif bases juil-24'!B:G,6,0)*(1+$V$3)</f>
        <v>31.67080833333333</v>
      </c>
      <c r="N1135" s="23"/>
      <c r="O1135" s="298">
        <v>7</v>
      </c>
      <c r="P1135" s="256"/>
      <c r="Q1135" s="24" t="s">
        <v>17</v>
      </c>
      <c r="R1135" s="23"/>
      <c r="S1135" s="25">
        <f>M1135/O1135</f>
        <v>4.5244011904761896</v>
      </c>
    </row>
    <row r="1136" spans="1:19" ht="13.5" customHeight="1" x14ac:dyDescent="0.25">
      <c r="A1136" s="1" t="s">
        <v>315</v>
      </c>
      <c r="E1136" s="264"/>
      <c r="F1136" s="264"/>
      <c r="G1136" s="264"/>
      <c r="H1136" s="8"/>
      <c r="I1136" s="297" t="s">
        <v>315</v>
      </c>
      <c r="J1136" s="297"/>
      <c r="K1136" s="297" t="s">
        <v>21</v>
      </c>
      <c r="L1136" s="297"/>
      <c r="M1136" s="22">
        <f>VLOOKUP(A1136,'[2]Tarif bases juil-24'!B:G,6,0)*(1+$V$3)</f>
        <v>61.251400000000011</v>
      </c>
      <c r="N1136" s="23"/>
      <c r="O1136" s="298">
        <v>17.5</v>
      </c>
      <c r="P1136" s="256"/>
      <c r="Q1136" s="24" t="s">
        <v>17</v>
      </c>
      <c r="R1136" s="23"/>
      <c r="S1136" s="25">
        <f>M1136/O1136</f>
        <v>3.5000800000000005</v>
      </c>
    </row>
    <row r="1137" spans="1:19" ht="13.5" customHeight="1" x14ac:dyDescent="0.25">
      <c r="A1137" s="1" t="s">
        <v>316</v>
      </c>
      <c r="E1137" s="264"/>
      <c r="F1137" s="264"/>
      <c r="G1137" s="264"/>
      <c r="H1137" s="8"/>
      <c r="I1137" s="297" t="s">
        <v>316</v>
      </c>
      <c r="J1137" s="297"/>
      <c r="K1137" s="297" t="s">
        <v>25</v>
      </c>
      <c r="L1137" s="297"/>
      <c r="M1137" s="22">
        <f>VLOOKUP(A1137,'[2]Tarif bases juil-24'!B:G,6,0)*(1+$V$3)</f>
        <v>211.25</v>
      </c>
      <c r="N1137" s="23"/>
      <c r="O1137" s="298">
        <v>70</v>
      </c>
      <c r="P1137" s="256"/>
      <c r="Q1137" s="24" t="s">
        <v>17</v>
      </c>
      <c r="R1137" s="23"/>
      <c r="S1137" s="25">
        <f>M1137/O1137</f>
        <v>3.0178571428571428</v>
      </c>
    </row>
    <row r="1138" spans="1:19" ht="13.5" customHeight="1" x14ac:dyDescent="0.25">
      <c r="E1138" s="264"/>
      <c r="F1138" s="264"/>
      <c r="G1138" s="264"/>
      <c r="H1138" s="8"/>
      <c r="I1138" s="1"/>
      <c r="J1138" s="1"/>
      <c r="K1138" s="1"/>
      <c r="L1138" s="1"/>
      <c r="M1138" s="36"/>
      <c r="N1138" s="37"/>
      <c r="O1138" s="38"/>
      <c r="P1138" s="37"/>
      <c r="Q1138" s="1"/>
      <c r="R1138" s="37"/>
      <c r="S1138" s="36"/>
    </row>
    <row r="1139" spans="1:19" ht="13.5" customHeight="1" x14ac:dyDescent="0.25">
      <c r="E1139" s="264"/>
      <c r="F1139" s="264"/>
      <c r="G1139" s="264"/>
      <c r="H1139" s="8"/>
      <c r="I1139" s="1"/>
      <c r="J1139" s="1"/>
      <c r="K1139" s="1"/>
      <c r="L1139" s="1"/>
      <c r="M1139" s="36"/>
      <c r="N1139" s="37"/>
      <c r="O1139" s="38"/>
      <c r="P1139" s="37"/>
      <c r="Q1139" s="1"/>
      <c r="R1139" s="37"/>
      <c r="S1139" s="36"/>
    </row>
    <row r="1140" spans="1:19" ht="7.9" customHeight="1" x14ac:dyDescent="0.25">
      <c r="E1140" s="8"/>
      <c r="F1140" s="8"/>
      <c r="G1140" s="8"/>
      <c r="H1140" s="8"/>
      <c r="I1140" s="1"/>
      <c r="J1140" s="1"/>
      <c r="K1140" s="1"/>
      <c r="L1140" s="1"/>
      <c r="M1140" s="36"/>
      <c r="N1140" s="37"/>
      <c r="O1140" s="38"/>
      <c r="P1140" s="37"/>
      <c r="Q1140" s="1"/>
      <c r="R1140" s="37"/>
      <c r="S1140" s="36"/>
    </row>
    <row r="1141" spans="1:19" ht="13.5" customHeight="1" x14ac:dyDescent="0.25">
      <c r="E1141" s="9" t="s">
        <v>37</v>
      </c>
    </row>
    <row r="1142" spans="1:19" ht="7.9" customHeight="1" x14ac:dyDescent="0.25"/>
    <row r="1143" spans="1:19" ht="13.5" customHeight="1" x14ac:dyDescent="0.25">
      <c r="E1143" s="299"/>
      <c r="F1143" s="299"/>
      <c r="G1143" s="264"/>
      <c r="I1143" s="299"/>
      <c r="J1143" s="299"/>
      <c r="K1143" s="264"/>
      <c r="M1143" s="299"/>
      <c r="N1143" s="299"/>
      <c r="O1143" s="299"/>
      <c r="Q1143" s="311"/>
      <c r="R1143" s="311"/>
      <c r="S1143" s="311"/>
    </row>
    <row r="1144" spans="1:19" ht="13.5" customHeight="1" x14ac:dyDescent="0.25">
      <c r="E1144" s="264"/>
      <c r="F1144" s="264"/>
      <c r="G1144" s="264"/>
      <c r="I1144" s="264"/>
      <c r="J1144" s="264"/>
      <c r="K1144" s="264"/>
      <c r="M1144" s="299"/>
      <c r="N1144" s="299"/>
      <c r="O1144" s="299"/>
      <c r="Q1144" s="311"/>
      <c r="R1144" s="311"/>
      <c r="S1144" s="311"/>
    </row>
    <row r="1145" spans="1:19" ht="13.5" customHeight="1" x14ac:dyDescent="0.25">
      <c r="E1145" s="264"/>
      <c r="F1145" s="264"/>
      <c r="G1145" s="264"/>
      <c r="I1145" s="264"/>
      <c r="J1145" s="264"/>
      <c r="K1145" s="264"/>
      <c r="M1145" s="299"/>
      <c r="N1145" s="299"/>
      <c r="O1145" s="299"/>
      <c r="Q1145" s="311"/>
      <c r="R1145" s="311"/>
      <c r="S1145" s="311"/>
    </row>
    <row r="1146" spans="1:19" ht="13.5" customHeight="1" x14ac:dyDescent="0.25">
      <c r="E1146" s="264"/>
      <c r="F1146" s="264"/>
      <c r="G1146" s="264"/>
      <c r="I1146" s="264"/>
      <c r="J1146" s="264"/>
      <c r="K1146" s="264"/>
      <c r="M1146" s="299"/>
      <c r="N1146" s="299"/>
      <c r="O1146" s="299"/>
      <c r="Q1146" s="311"/>
      <c r="R1146" s="311"/>
      <c r="S1146" s="311"/>
    </row>
    <row r="1147" spans="1:19" ht="13.5" customHeight="1" x14ac:dyDescent="0.25">
      <c r="E1147" s="264"/>
      <c r="F1147" s="264"/>
      <c r="G1147" s="264"/>
      <c r="I1147" s="264"/>
      <c r="J1147" s="264"/>
      <c r="K1147" s="264"/>
      <c r="M1147" s="299"/>
      <c r="N1147" s="299"/>
      <c r="O1147" s="299"/>
      <c r="Q1147" s="311"/>
      <c r="R1147" s="311"/>
      <c r="S1147" s="311"/>
    </row>
    <row r="1148" spans="1:19" ht="7.9" customHeight="1" x14ac:dyDescent="0.25">
      <c r="E1148" s="8"/>
      <c r="F1148" s="8"/>
      <c r="G1148" s="8"/>
      <c r="H1148" s="8"/>
      <c r="I1148" s="1"/>
      <c r="J1148" s="1"/>
      <c r="K1148" s="1"/>
      <c r="L1148" s="1"/>
      <c r="M1148" s="1"/>
      <c r="N1148" s="8"/>
      <c r="O1148" s="12"/>
      <c r="P1148" s="8"/>
      <c r="Q1148" s="12"/>
      <c r="R1148" s="8"/>
      <c r="S1148" s="13"/>
    </row>
    <row r="1149" spans="1:19" ht="21.75" customHeight="1" x14ac:dyDescent="0.25">
      <c r="E1149" s="270" t="s">
        <v>39</v>
      </c>
      <c r="F1149" s="270"/>
      <c r="G1149" s="270"/>
      <c r="H1149" s="30"/>
      <c r="I1149" s="270" t="s">
        <v>278</v>
      </c>
      <c r="J1149" s="270"/>
      <c r="K1149" s="270"/>
      <c r="L1149" s="30"/>
      <c r="M1149" s="270" t="s">
        <v>73</v>
      </c>
      <c r="N1149" s="270"/>
      <c r="O1149" s="270"/>
      <c r="P1149" s="45"/>
    </row>
    <row r="1150" spans="1:19" ht="13.5" customHeight="1" x14ac:dyDescent="0.25">
      <c r="A1150" s="1">
        <v>4012407</v>
      </c>
      <c r="B1150" s="1">
        <v>4012406</v>
      </c>
      <c r="C1150" s="1">
        <v>4012405</v>
      </c>
      <c r="E1150" s="32" t="s">
        <v>42</v>
      </c>
      <c r="F1150" s="33"/>
      <c r="G1150" s="34">
        <f>VLOOKUP(A1150,'[2]Tarifs brosserie'!B:H,6,0)*(1+$V$8)</f>
        <v>5.8333333333333339</v>
      </c>
      <c r="H1150" s="33"/>
      <c r="I1150" s="32" t="s">
        <v>74</v>
      </c>
      <c r="J1150" s="33"/>
      <c r="K1150" s="34">
        <f>VLOOKUP(B1150,'[2]Tarifs brosserie'!B:H,6,0)*(1+$V$8)</f>
        <v>2</v>
      </c>
      <c r="L1150" s="33"/>
      <c r="M1150" s="32" t="s">
        <v>75</v>
      </c>
      <c r="N1150" s="33"/>
      <c r="O1150" s="34">
        <f>VLOOKUP(C1150,'[2]Tarifs brosserie'!B:H,6,0)*(1+$V$8)</f>
        <v>4.666666666666667</v>
      </c>
    </row>
    <row r="1151" spans="1:19" ht="7.9" customHeight="1" x14ac:dyDescent="0.25">
      <c r="E1151" s="8"/>
      <c r="F1151" s="8"/>
      <c r="G1151" s="8"/>
      <c r="H1151" s="8"/>
      <c r="I1151" s="1"/>
      <c r="J1151" s="1"/>
      <c r="K1151" s="1"/>
      <c r="L1151" s="1"/>
      <c r="M1151" s="36"/>
      <c r="N1151" s="37"/>
      <c r="O1151" s="38"/>
      <c r="P1151" s="37"/>
      <c r="Q1151" s="1"/>
      <c r="R1151" s="37"/>
      <c r="S1151" s="36"/>
    </row>
    <row r="1152" spans="1:19" ht="13.5" customHeight="1" x14ac:dyDescent="0.25">
      <c r="E1152" s="264"/>
      <c r="F1152" s="264"/>
      <c r="G1152" s="264"/>
      <c r="H1152" s="8"/>
      <c r="I1152" s="108" t="s">
        <v>254</v>
      </c>
      <c r="K1152" s="9" t="s">
        <v>368</v>
      </c>
      <c r="N1152" s="8"/>
      <c r="P1152" s="8"/>
      <c r="Q1152" s="6"/>
      <c r="R1152" s="6"/>
      <c r="S1152" s="6"/>
    </row>
    <row r="1153" spans="1:19" ht="7.9" customHeight="1" x14ac:dyDescent="0.25">
      <c r="E1153" s="264"/>
      <c r="F1153" s="264"/>
      <c r="G1153" s="264"/>
      <c r="H1153" s="8"/>
      <c r="I1153" s="1"/>
      <c r="J1153" s="1"/>
      <c r="K1153" s="1"/>
      <c r="L1153" s="1"/>
      <c r="M1153" s="1"/>
      <c r="N1153" s="8"/>
      <c r="O1153" s="12"/>
      <c r="P1153" s="8"/>
      <c r="Q1153" s="12"/>
      <c r="R1153" s="8"/>
      <c r="S1153" s="13"/>
    </row>
    <row r="1154" spans="1:19" ht="25.15" customHeight="1" x14ac:dyDescent="0.25">
      <c r="E1154" s="264"/>
      <c r="F1154" s="264"/>
      <c r="G1154" s="264"/>
      <c r="H1154" s="8"/>
      <c r="I1154" s="300" t="s">
        <v>9</v>
      </c>
      <c r="J1154" s="300"/>
      <c r="K1154" s="300" t="s">
        <v>10</v>
      </c>
      <c r="L1154" s="300"/>
      <c r="M1154" s="14" t="s">
        <v>11</v>
      </c>
      <c r="N1154" s="15"/>
      <c r="O1154" s="301" t="s">
        <v>12</v>
      </c>
      <c r="P1154" s="301"/>
      <c r="Q1154" s="301"/>
      <c r="R1154" s="15"/>
      <c r="S1154" s="16" t="s">
        <v>13</v>
      </c>
    </row>
    <row r="1155" spans="1:19" ht="7.9" customHeight="1" x14ac:dyDescent="0.25">
      <c r="E1155" s="264"/>
      <c r="F1155" s="264"/>
      <c r="G1155" s="264"/>
      <c r="H1155" s="8"/>
      <c r="I1155" s="41"/>
      <c r="J1155" s="41"/>
      <c r="K1155" s="41"/>
      <c r="L1155" s="41"/>
      <c r="M1155" s="41"/>
      <c r="N1155" s="23"/>
      <c r="O1155" s="42"/>
      <c r="P1155" s="23"/>
      <c r="Q1155" s="42"/>
      <c r="R1155" s="23"/>
      <c r="S1155" s="43"/>
    </row>
    <row r="1156" spans="1:19" ht="13.5" customHeight="1" x14ac:dyDescent="0.25">
      <c r="A1156" s="1" t="s">
        <v>318</v>
      </c>
      <c r="E1156" s="264"/>
      <c r="F1156" s="264"/>
      <c r="G1156" s="264"/>
      <c r="H1156" s="8"/>
      <c r="I1156" s="297" t="s">
        <v>318</v>
      </c>
      <c r="J1156" s="297"/>
      <c r="K1156" s="297" t="s">
        <v>21</v>
      </c>
      <c r="L1156" s="297"/>
      <c r="M1156" s="22">
        <f>VLOOKUP(A1156,'[2]Tarif bases juil-24'!B:G,6,0)*(1+$V$3)</f>
        <v>27.8369</v>
      </c>
      <c r="N1156" s="23"/>
      <c r="O1156" s="298">
        <v>6.75</v>
      </c>
      <c r="P1156" s="256"/>
      <c r="Q1156" s="24" t="s">
        <v>17</v>
      </c>
      <c r="R1156" s="23"/>
      <c r="S1156" s="25">
        <f>M1156/O1156</f>
        <v>4.1239851851851848</v>
      </c>
    </row>
    <row r="1157" spans="1:19" ht="13.5" customHeight="1" x14ac:dyDescent="0.25">
      <c r="A1157" s="1" t="s">
        <v>319</v>
      </c>
      <c r="E1157" s="264"/>
      <c r="F1157" s="264"/>
      <c r="G1157" s="264"/>
      <c r="H1157" s="8"/>
      <c r="I1157" s="297" t="s">
        <v>319</v>
      </c>
      <c r="J1157" s="297"/>
      <c r="K1157" s="297" t="s">
        <v>25</v>
      </c>
      <c r="L1157" s="297"/>
      <c r="M1157" s="22">
        <f>VLOOKUP(A1157,'[2]Tarif bases juil-24'!B:G,6,0)*(1+$V$3)</f>
        <v>84.915000000000006</v>
      </c>
      <c r="N1157" s="23"/>
      <c r="O1157" s="298">
        <v>27</v>
      </c>
      <c r="P1157" s="256"/>
      <c r="Q1157" s="24" t="s">
        <v>17</v>
      </c>
      <c r="R1157" s="23"/>
      <c r="S1157" s="25">
        <f>M1157/O1157</f>
        <v>3.145</v>
      </c>
    </row>
    <row r="1158" spans="1:19" ht="13.5" customHeight="1" x14ac:dyDescent="0.25">
      <c r="E1158" s="264"/>
      <c r="F1158" s="264"/>
      <c r="G1158" s="264"/>
      <c r="H1158" s="8"/>
      <c r="I1158" s="1"/>
      <c r="J1158" s="1"/>
      <c r="K1158" s="1"/>
      <c r="L1158" s="1"/>
      <c r="M1158" s="36"/>
      <c r="N1158" s="37"/>
      <c r="O1158" s="38"/>
      <c r="P1158" s="37"/>
      <c r="Q1158" s="1"/>
      <c r="R1158" s="37"/>
      <c r="S1158" s="36"/>
    </row>
    <row r="1159" spans="1:19" ht="13.5" customHeight="1" x14ac:dyDescent="0.25">
      <c r="E1159" s="264"/>
      <c r="F1159" s="264"/>
      <c r="G1159" s="264"/>
      <c r="H1159" s="8"/>
      <c r="I1159" s="1"/>
      <c r="J1159" s="1"/>
      <c r="K1159" s="1"/>
      <c r="L1159" s="1"/>
      <c r="M1159" s="36"/>
      <c r="N1159" s="37"/>
      <c r="O1159" s="38"/>
      <c r="P1159" s="37"/>
      <c r="Q1159" s="1"/>
      <c r="R1159" s="37"/>
      <c r="S1159" s="36"/>
    </row>
    <row r="1160" spans="1:19" ht="13.5" customHeight="1" x14ac:dyDescent="0.25">
      <c r="E1160" s="264"/>
      <c r="F1160" s="264"/>
      <c r="G1160" s="264"/>
      <c r="H1160" s="8"/>
      <c r="I1160" s="1"/>
      <c r="J1160" s="1"/>
      <c r="K1160" s="1"/>
      <c r="L1160" s="1"/>
      <c r="M1160" s="36"/>
      <c r="N1160" s="37"/>
      <c r="O1160" s="38"/>
      <c r="P1160" s="37"/>
      <c r="Q1160" s="1"/>
      <c r="R1160" s="37"/>
      <c r="S1160" s="36"/>
    </row>
    <row r="1161" spans="1:19" ht="7.9" customHeight="1" x14ac:dyDescent="0.25"/>
    <row r="1162" spans="1:19" ht="13.5" customHeight="1" x14ac:dyDescent="0.25">
      <c r="E1162" s="9" t="s">
        <v>37</v>
      </c>
    </row>
    <row r="1163" spans="1:19" ht="7.9" customHeight="1" x14ac:dyDescent="0.25">
      <c r="E1163" s="9"/>
    </row>
    <row r="1164" spans="1:19" ht="13.5" customHeight="1" x14ac:dyDescent="0.25">
      <c r="E1164" s="299"/>
      <c r="F1164" s="299"/>
      <c r="G1164" s="264"/>
      <c r="I1164" s="299"/>
      <c r="J1164" s="299"/>
      <c r="K1164" s="264"/>
      <c r="M1164" s="109"/>
      <c r="N1164" s="109"/>
      <c r="O1164" s="109"/>
      <c r="Q1164" s="109"/>
      <c r="R1164" s="109"/>
      <c r="S1164" s="109"/>
    </row>
    <row r="1165" spans="1:19" ht="13.5" customHeight="1" x14ac:dyDescent="0.25">
      <c r="E1165" s="264"/>
      <c r="F1165" s="264"/>
      <c r="G1165" s="264"/>
      <c r="I1165" s="264"/>
      <c r="J1165" s="264"/>
      <c r="K1165" s="264"/>
      <c r="M1165" s="109"/>
      <c r="N1165" s="109"/>
      <c r="O1165" s="109"/>
      <c r="Q1165" s="109"/>
      <c r="R1165" s="109"/>
      <c r="S1165" s="109"/>
    </row>
    <row r="1166" spans="1:19" ht="13.5" customHeight="1" x14ac:dyDescent="0.25">
      <c r="E1166" s="264"/>
      <c r="F1166" s="264"/>
      <c r="G1166" s="264"/>
      <c r="I1166" s="264"/>
      <c r="J1166" s="264"/>
      <c r="K1166" s="264"/>
      <c r="M1166" s="109"/>
      <c r="N1166" s="109"/>
      <c r="O1166" s="109"/>
      <c r="Q1166" s="109"/>
      <c r="R1166" s="109"/>
      <c r="S1166" s="109"/>
    </row>
    <row r="1167" spans="1:19" ht="13.5" customHeight="1" x14ac:dyDescent="0.25">
      <c r="E1167" s="264"/>
      <c r="F1167" s="264"/>
      <c r="G1167" s="264"/>
      <c r="I1167" s="264"/>
      <c r="J1167" s="264"/>
      <c r="K1167" s="264"/>
      <c r="M1167" s="109"/>
      <c r="N1167" s="109"/>
      <c r="O1167" s="109"/>
      <c r="Q1167" s="109"/>
      <c r="R1167" s="109"/>
      <c r="S1167" s="109"/>
    </row>
    <row r="1168" spans="1:19" ht="13.5" customHeight="1" x14ac:dyDescent="0.25">
      <c r="E1168" s="264"/>
      <c r="F1168" s="264"/>
      <c r="G1168" s="264"/>
      <c r="I1168" s="264"/>
      <c r="J1168" s="264"/>
      <c r="K1168" s="264"/>
      <c r="M1168" s="109"/>
      <c r="N1168" s="109"/>
      <c r="O1168" s="109"/>
      <c r="Q1168" s="109"/>
      <c r="R1168" s="109"/>
      <c r="S1168" s="109"/>
    </row>
    <row r="1169" spans="1:19" ht="7.9" customHeight="1" x14ac:dyDescent="0.25">
      <c r="E1169" s="8"/>
      <c r="F1169" s="8"/>
      <c r="G1169" s="8"/>
      <c r="H1169" s="8"/>
      <c r="I1169" s="8"/>
      <c r="J1169" s="8"/>
      <c r="K1169" s="8"/>
      <c r="L1169" s="1"/>
      <c r="M1169" s="1"/>
      <c r="N1169" s="8"/>
      <c r="O1169" s="12"/>
      <c r="P1169" s="8"/>
      <c r="Q1169" s="12"/>
      <c r="R1169" s="8"/>
      <c r="S1169" s="13"/>
    </row>
    <row r="1170" spans="1:19" ht="13.5" customHeight="1" x14ac:dyDescent="0.25">
      <c r="E1170" s="270" t="s">
        <v>320</v>
      </c>
      <c r="F1170" s="270"/>
      <c r="G1170" s="270"/>
      <c r="H1170" s="30"/>
      <c r="I1170" s="270" t="s">
        <v>321</v>
      </c>
      <c r="J1170" s="270"/>
      <c r="K1170" s="270"/>
      <c r="L1170" s="45"/>
      <c r="M1170" s="274"/>
      <c r="N1170" s="274"/>
      <c r="O1170" s="274"/>
      <c r="P1170" s="45"/>
      <c r="Q1170" s="274"/>
      <c r="R1170" s="274"/>
      <c r="S1170" s="274"/>
    </row>
    <row r="1171" spans="1:19" ht="13.5" customHeight="1" x14ac:dyDescent="0.25">
      <c r="A1171" s="1">
        <v>4054002</v>
      </c>
      <c r="B1171" s="1">
        <v>4054005</v>
      </c>
      <c r="E1171" s="32" t="s">
        <v>322</v>
      </c>
      <c r="F1171" s="33"/>
      <c r="G1171" s="34">
        <f>VLOOKUP(A1171,'[2]Tarifs brosserie'!B:H,6,0)*(1+$V$8)</f>
        <v>22.916666666666668</v>
      </c>
      <c r="H1171" s="33"/>
      <c r="I1171" s="32" t="s">
        <v>323</v>
      </c>
      <c r="J1171" s="33"/>
      <c r="K1171" s="34">
        <f>VLOOKUP(B1171,'[2]Tarifs brosserie'!B:H,6,0)*(1+$V$8)</f>
        <v>22.916666666666668</v>
      </c>
      <c r="M1171" s="46"/>
      <c r="O1171" s="39"/>
      <c r="Q1171" s="46"/>
      <c r="S1171" s="39"/>
    </row>
    <row r="1172" spans="1:19" ht="13.5" customHeight="1" x14ac:dyDescent="0.25">
      <c r="E1172" s="64" t="s">
        <v>242</v>
      </c>
      <c r="F1172" s="64"/>
      <c r="G1172" s="64"/>
      <c r="H1172" s="67"/>
      <c r="I1172" s="67"/>
      <c r="J1172" s="67"/>
      <c r="K1172" s="68"/>
      <c r="L1172" s="69"/>
      <c r="M1172" s="69"/>
      <c r="N1172" s="69"/>
      <c r="O1172" s="267" t="s">
        <v>0</v>
      </c>
      <c r="P1172" s="267"/>
      <c r="Q1172" s="267"/>
      <c r="R1172" s="267"/>
      <c r="S1172" s="267"/>
    </row>
    <row r="1173" spans="1:19" ht="13.5" customHeight="1" x14ac:dyDescent="0.25">
      <c r="E1173" s="6"/>
      <c r="O1173" s="6"/>
      <c r="P1173" s="6"/>
      <c r="Q1173" s="6"/>
      <c r="R1173" s="6"/>
      <c r="S1173" s="6"/>
    </row>
    <row r="1174" spans="1:19" ht="13.5" customHeight="1" x14ac:dyDescent="0.3">
      <c r="E1174" s="132"/>
      <c r="F1174" s="132"/>
      <c r="G1174" s="132"/>
      <c r="H1174" s="27"/>
      <c r="I1174" s="27"/>
      <c r="J1174" s="27"/>
      <c r="K1174" s="132"/>
      <c r="L1174" s="132"/>
      <c r="M1174" s="132"/>
      <c r="N1174" s="132"/>
      <c r="O1174" s="132"/>
      <c r="P1174" s="132"/>
      <c r="Q1174" s="132"/>
      <c r="R1174" s="132"/>
      <c r="S1174" s="132"/>
    </row>
    <row r="1175" spans="1:19" ht="13.5" customHeight="1" x14ac:dyDescent="0.25">
      <c r="E1175" s="264"/>
      <c r="F1175" s="264"/>
      <c r="G1175" s="264"/>
      <c r="H1175" s="8"/>
      <c r="I1175" s="108" t="s">
        <v>324</v>
      </c>
      <c r="K1175" s="9" t="s">
        <v>369</v>
      </c>
      <c r="N1175" s="8"/>
      <c r="P1175" s="8"/>
      <c r="Q1175" s="6"/>
      <c r="R1175" s="6"/>
      <c r="S1175" s="6"/>
    </row>
    <row r="1176" spans="1:19" ht="7.9" customHeight="1" x14ac:dyDescent="0.25">
      <c r="E1176" s="264"/>
      <c r="F1176" s="264"/>
      <c r="G1176" s="264"/>
      <c r="H1176" s="8"/>
      <c r="I1176" s="1"/>
      <c r="J1176" s="1"/>
      <c r="K1176" s="1"/>
      <c r="L1176" s="1"/>
      <c r="M1176" s="1"/>
      <c r="N1176" s="8"/>
      <c r="O1176" s="12"/>
      <c r="P1176" s="8"/>
      <c r="Q1176" s="12"/>
      <c r="R1176" s="8"/>
      <c r="S1176" s="13"/>
    </row>
    <row r="1177" spans="1:19" ht="25.15" customHeight="1" x14ac:dyDescent="0.25">
      <c r="E1177" s="264"/>
      <c r="F1177" s="264"/>
      <c r="G1177" s="264"/>
      <c r="H1177" s="8"/>
      <c r="I1177" s="300" t="s">
        <v>9</v>
      </c>
      <c r="J1177" s="300"/>
      <c r="K1177" s="300" t="s">
        <v>10</v>
      </c>
      <c r="L1177" s="300"/>
      <c r="M1177" s="14" t="s">
        <v>11</v>
      </c>
      <c r="N1177" s="15"/>
      <c r="O1177" s="301" t="s">
        <v>12</v>
      </c>
      <c r="P1177" s="301"/>
      <c r="Q1177" s="301"/>
      <c r="R1177" s="15"/>
      <c r="S1177" s="16" t="s">
        <v>13</v>
      </c>
    </row>
    <row r="1178" spans="1:19" ht="7.9" customHeight="1" x14ac:dyDescent="0.25">
      <c r="E1178" s="264"/>
      <c r="F1178" s="264"/>
      <c r="G1178" s="264"/>
      <c r="H1178" s="8"/>
      <c r="I1178" s="41"/>
      <c r="J1178" s="41"/>
      <c r="K1178" s="41"/>
      <c r="L1178" s="41"/>
      <c r="M1178" s="41"/>
      <c r="N1178" s="23"/>
      <c r="O1178" s="42"/>
      <c r="P1178" s="23"/>
      <c r="Q1178" s="42"/>
      <c r="R1178" s="23"/>
      <c r="S1178" s="43"/>
    </row>
    <row r="1179" spans="1:19" ht="13.5" customHeight="1" x14ac:dyDescent="0.25">
      <c r="A1179" s="1" t="s">
        <v>341</v>
      </c>
      <c r="E1179" s="264"/>
      <c r="F1179" s="264"/>
      <c r="G1179" s="264"/>
      <c r="H1179" s="8"/>
      <c r="I1179" s="297" t="s">
        <v>341</v>
      </c>
      <c r="J1179" s="297"/>
      <c r="K1179" s="297" t="s">
        <v>258</v>
      </c>
      <c r="L1179" s="297"/>
      <c r="M1179" s="22">
        <f>VLOOKUP(A1179,'[2]Tarif bases juil-24'!B:G,6,0)*(1+$V$3)</f>
        <v>59.832675000000002</v>
      </c>
      <c r="N1179" s="23"/>
      <c r="O1179" s="298">
        <v>6.75</v>
      </c>
      <c r="P1179" s="256"/>
      <c r="Q1179" s="24" t="s">
        <v>17</v>
      </c>
      <c r="R1179" s="23"/>
      <c r="S1179" s="25">
        <f>M1179/O1179</f>
        <v>8.8641000000000005</v>
      </c>
    </row>
    <row r="1180" spans="1:19" ht="13.5" customHeight="1" x14ac:dyDescent="0.25">
      <c r="A1180" s="1" t="s">
        <v>342</v>
      </c>
      <c r="E1180" s="264"/>
      <c r="F1180" s="264"/>
      <c r="G1180" s="264"/>
      <c r="H1180" s="8"/>
      <c r="I1180" s="297" t="s">
        <v>342</v>
      </c>
      <c r="J1180" s="297"/>
      <c r="K1180" s="297" t="s">
        <v>25</v>
      </c>
      <c r="L1180" s="297"/>
      <c r="M1180" s="22">
        <f>VLOOKUP(A1180,'[2]Tarif bases juil-24'!B:G,6,0)*(1+$V$3)</f>
        <v>161.24690000000001</v>
      </c>
      <c r="N1180" s="23"/>
      <c r="O1180" s="298">
        <v>22.5</v>
      </c>
      <c r="P1180" s="256"/>
      <c r="Q1180" s="24" t="s">
        <v>17</v>
      </c>
      <c r="R1180" s="23"/>
      <c r="S1180" s="25">
        <f>M1180/O1180</f>
        <v>7.1665288888888892</v>
      </c>
    </row>
    <row r="1181" spans="1:19" ht="13.5" customHeight="1" x14ac:dyDescent="0.25">
      <c r="E1181" s="264"/>
      <c r="F1181" s="264"/>
      <c r="G1181" s="264"/>
      <c r="H1181" s="8"/>
      <c r="I1181" s="1"/>
      <c r="J1181" s="1"/>
      <c r="K1181" s="1"/>
      <c r="L1181" s="1"/>
      <c r="M1181" s="36"/>
      <c r="N1181" s="37"/>
      <c r="O1181" s="38"/>
      <c r="P1181" s="37"/>
      <c r="Q1181" s="1"/>
      <c r="R1181" s="37"/>
      <c r="S1181" s="36"/>
    </row>
    <row r="1182" spans="1:19" ht="13.5" customHeight="1" x14ac:dyDescent="0.25">
      <c r="E1182" s="264"/>
      <c r="F1182" s="264"/>
      <c r="G1182" s="264"/>
      <c r="H1182" s="8"/>
      <c r="I1182" s="1"/>
      <c r="J1182" s="1"/>
      <c r="K1182" s="1"/>
      <c r="L1182" s="1"/>
      <c r="M1182" s="36"/>
      <c r="N1182" s="37"/>
      <c r="O1182" s="38"/>
      <c r="P1182" s="37"/>
      <c r="Q1182" s="1"/>
      <c r="R1182" s="37"/>
      <c r="S1182" s="36"/>
    </row>
    <row r="1183" spans="1:19" ht="13.5" customHeight="1" x14ac:dyDescent="0.25">
      <c r="E1183" s="264"/>
      <c r="F1183" s="264"/>
      <c r="G1183" s="264"/>
      <c r="H1183" s="8"/>
      <c r="I1183" s="1"/>
      <c r="J1183" s="1"/>
      <c r="K1183" s="1"/>
      <c r="L1183" s="1"/>
      <c r="M1183" s="36"/>
      <c r="N1183" s="37"/>
      <c r="O1183" s="38"/>
      <c r="P1183" s="37"/>
      <c r="Q1183" s="1"/>
      <c r="R1183" s="37"/>
      <c r="S1183" s="36"/>
    </row>
    <row r="1184" spans="1:19" ht="7.9" customHeight="1" x14ac:dyDescent="0.25">
      <c r="E1184" s="46"/>
      <c r="G1184" s="39"/>
      <c r="I1184" s="46"/>
      <c r="K1184" s="39"/>
      <c r="M1184" s="46"/>
      <c r="O1184" s="39"/>
      <c r="Q1184" s="46"/>
      <c r="S1184" s="39"/>
    </row>
    <row r="1185" spans="1:19" ht="13.5" customHeight="1" x14ac:dyDescent="0.25">
      <c r="E1185" s="9" t="s">
        <v>37</v>
      </c>
    </row>
    <row r="1186" spans="1:19" ht="7.9" customHeight="1" x14ac:dyDescent="0.25">
      <c r="E1186" s="9"/>
    </row>
    <row r="1187" spans="1:19" ht="13.5" customHeight="1" x14ac:dyDescent="0.25">
      <c r="E1187" s="299"/>
      <c r="F1187" s="299"/>
      <c r="G1187" s="264"/>
      <c r="I1187" s="299"/>
      <c r="J1187" s="299"/>
      <c r="K1187" s="264"/>
      <c r="M1187" s="109"/>
      <c r="N1187" s="109"/>
      <c r="O1187" s="44"/>
      <c r="Q1187" s="109"/>
      <c r="R1187" s="109"/>
      <c r="S1187" s="109"/>
    </row>
    <row r="1188" spans="1:19" ht="13.5" customHeight="1" x14ac:dyDescent="0.25">
      <c r="E1188" s="264"/>
      <c r="F1188" s="264"/>
      <c r="G1188" s="264"/>
      <c r="I1188" s="264"/>
      <c r="J1188" s="264"/>
      <c r="K1188" s="264"/>
      <c r="M1188" s="44"/>
      <c r="N1188" s="44"/>
      <c r="O1188" s="44"/>
      <c r="Q1188" s="109"/>
      <c r="R1188" s="109"/>
      <c r="S1188" s="109"/>
    </row>
    <row r="1189" spans="1:19" ht="13.5" customHeight="1" x14ac:dyDescent="0.25">
      <c r="E1189" s="264"/>
      <c r="F1189" s="264"/>
      <c r="G1189" s="264"/>
      <c r="I1189" s="264"/>
      <c r="J1189" s="264"/>
      <c r="K1189" s="264"/>
      <c r="M1189" s="44"/>
      <c r="N1189" s="44"/>
      <c r="O1189" s="44"/>
      <c r="Q1189" s="109"/>
      <c r="R1189" s="109"/>
      <c r="S1189" s="109"/>
    </row>
    <row r="1190" spans="1:19" ht="13.5" customHeight="1" x14ac:dyDescent="0.25">
      <c r="E1190" s="264"/>
      <c r="F1190" s="264"/>
      <c r="G1190" s="264"/>
      <c r="I1190" s="264"/>
      <c r="J1190" s="264"/>
      <c r="K1190" s="264"/>
      <c r="M1190" s="44"/>
      <c r="N1190" s="44"/>
      <c r="O1190" s="44"/>
      <c r="Q1190" s="109"/>
      <c r="R1190" s="109"/>
      <c r="S1190" s="109"/>
    </row>
    <row r="1191" spans="1:19" ht="13.5" customHeight="1" x14ac:dyDescent="0.25">
      <c r="E1191" s="264"/>
      <c r="F1191" s="264"/>
      <c r="G1191" s="264"/>
      <c r="I1191" s="264"/>
      <c r="J1191" s="264"/>
      <c r="K1191" s="264"/>
      <c r="M1191" s="44"/>
      <c r="N1191" s="44"/>
      <c r="O1191" s="44"/>
      <c r="Q1191" s="109"/>
      <c r="R1191" s="109"/>
      <c r="S1191" s="109"/>
    </row>
    <row r="1192" spans="1:19" ht="7.9" customHeight="1" x14ac:dyDescent="0.25">
      <c r="E1192" s="8"/>
      <c r="F1192" s="8"/>
      <c r="G1192" s="8"/>
      <c r="H1192" s="8"/>
      <c r="I1192" s="1"/>
      <c r="J1192" s="1"/>
      <c r="K1192" s="1"/>
      <c r="L1192" s="1"/>
      <c r="M1192" s="1"/>
      <c r="N1192" s="8"/>
      <c r="O1192" s="12"/>
      <c r="P1192" s="8"/>
      <c r="Q1192" s="12"/>
      <c r="R1192" s="8"/>
      <c r="S1192" s="13"/>
    </row>
    <row r="1193" spans="1:19" ht="13.5" customHeight="1" x14ac:dyDescent="0.25">
      <c r="E1193" s="270" t="s">
        <v>353</v>
      </c>
      <c r="F1193" s="270"/>
      <c r="G1193" s="270"/>
      <c r="H1193" s="30"/>
      <c r="I1193" s="270" t="s">
        <v>354</v>
      </c>
      <c r="J1193" s="270"/>
      <c r="K1193" s="270"/>
      <c r="L1193" s="45"/>
      <c r="M1193" s="274"/>
      <c r="N1193" s="274"/>
      <c r="O1193" s="274"/>
      <c r="P1193" s="45"/>
      <c r="Q1193" s="274"/>
      <c r="R1193" s="274"/>
      <c r="S1193" s="274"/>
    </row>
    <row r="1194" spans="1:19" ht="13.5" customHeight="1" x14ac:dyDescent="0.25">
      <c r="A1194" s="1">
        <v>4054002</v>
      </c>
      <c r="B1194" s="1">
        <v>4079001</v>
      </c>
      <c r="C1194" s="1">
        <v>4015001</v>
      </c>
      <c r="E1194" s="32" t="s">
        <v>322</v>
      </c>
      <c r="F1194" s="33"/>
      <c r="G1194" s="34">
        <f>VLOOKUP(A1194,'[2]Tarifs brosserie'!B:H,6,0)*(1+$V$8)</f>
        <v>22.916666666666668</v>
      </c>
      <c r="H1194" s="33"/>
      <c r="I1194" s="32" t="s">
        <v>356</v>
      </c>
      <c r="J1194" s="33"/>
      <c r="K1194" s="34">
        <f>VLOOKUP(B1194,'[2]Tarifs brosserie'!B:H,6,0)*(1+$V$8)</f>
        <v>13.75</v>
      </c>
      <c r="M1194" s="46"/>
      <c r="O1194" s="39"/>
      <c r="Q1194" s="46"/>
      <c r="S1194" s="39"/>
    </row>
    <row r="1195" spans="1:19" ht="7.9" customHeight="1" x14ac:dyDescent="0.25">
      <c r="E1195" s="46"/>
      <c r="G1195" s="39"/>
      <c r="I1195" s="46"/>
      <c r="K1195" s="39"/>
      <c r="M1195" s="46"/>
      <c r="O1195" s="39"/>
      <c r="Q1195" s="46"/>
      <c r="S1195" s="39"/>
    </row>
    <row r="1196" spans="1:19" ht="13.5" customHeight="1" x14ac:dyDescent="0.25">
      <c r="E1196" s="264"/>
      <c r="F1196" s="264"/>
      <c r="G1196" s="264"/>
      <c r="H1196" s="8"/>
      <c r="I1196" s="108" t="s">
        <v>357</v>
      </c>
      <c r="K1196" s="9" t="s">
        <v>370</v>
      </c>
      <c r="N1196" s="8"/>
      <c r="P1196" s="8"/>
      <c r="Q1196" s="6"/>
      <c r="R1196" s="6"/>
      <c r="S1196" s="6"/>
    </row>
    <row r="1197" spans="1:19" ht="7.9" customHeight="1" x14ac:dyDescent="0.25">
      <c r="E1197" s="264"/>
      <c r="F1197" s="264"/>
      <c r="G1197" s="264"/>
    </row>
    <row r="1198" spans="1:19" ht="13.5" customHeight="1" x14ac:dyDescent="0.25">
      <c r="E1198" s="264"/>
      <c r="F1198" s="264"/>
      <c r="G1198" s="264"/>
      <c r="H1198" s="8"/>
      <c r="I1198" s="9" t="s">
        <v>371</v>
      </c>
      <c r="J1198" s="1"/>
      <c r="K1198" s="1"/>
      <c r="L1198" s="1"/>
      <c r="M1198" s="1"/>
      <c r="N1198" s="8"/>
      <c r="O1198" s="12"/>
      <c r="P1198" s="8"/>
      <c r="Q1198" s="12"/>
      <c r="R1198" s="8"/>
      <c r="S1198" s="13"/>
    </row>
    <row r="1199" spans="1:19" ht="7.9" customHeight="1" x14ac:dyDescent="0.25">
      <c r="E1199" s="264"/>
      <c r="F1199" s="264"/>
      <c r="G1199" s="264"/>
    </row>
    <row r="1200" spans="1:19" s="98" customFormat="1" ht="25.15" customHeight="1" x14ac:dyDescent="0.25">
      <c r="A1200" s="60"/>
      <c r="B1200" s="60"/>
      <c r="C1200" s="60"/>
      <c r="D1200" s="60"/>
      <c r="E1200" s="264"/>
      <c r="F1200" s="264"/>
      <c r="G1200" s="264"/>
      <c r="H1200" s="61"/>
      <c r="I1200" s="300" t="s">
        <v>9</v>
      </c>
      <c r="J1200" s="300"/>
      <c r="K1200" s="300" t="s">
        <v>10</v>
      </c>
      <c r="L1200" s="300"/>
      <c r="M1200" s="14" t="s">
        <v>11</v>
      </c>
      <c r="N1200" s="15"/>
      <c r="O1200" s="301" t="s">
        <v>12</v>
      </c>
      <c r="P1200" s="301"/>
      <c r="Q1200" s="301"/>
      <c r="R1200" s="15"/>
      <c r="S1200" s="16" t="s">
        <v>13</v>
      </c>
    </row>
    <row r="1201" spans="1:19" ht="7.9" customHeight="1" x14ac:dyDescent="0.25">
      <c r="E1201" s="264"/>
      <c r="F1201" s="264"/>
      <c r="G1201" s="264"/>
      <c r="H1201" s="8"/>
      <c r="I1201" s="1"/>
      <c r="J1201" s="1"/>
      <c r="K1201" s="1"/>
      <c r="L1201" s="1"/>
      <c r="M1201" s="1"/>
      <c r="N1201" s="8"/>
      <c r="O1201" s="12"/>
      <c r="P1201" s="8"/>
      <c r="Q1201" s="12"/>
      <c r="R1201" s="8"/>
      <c r="S1201" s="13"/>
    </row>
    <row r="1202" spans="1:19" ht="13.5" customHeight="1" x14ac:dyDescent="0.25">
      <c r="A1202" s="138" t="s">
        <v>359</v>
      </c>
      <c r="E1202" s="264"/>
      <c r="F1202" s="264"/>
      <c r="G1202" s="264"/>
      <c r="H1202" s="8"/>
      <c r="I1202" s="297" t="s">
        <v>359</v>
      </c>
      <c r="J1202" s="297"/>
      <c r="K1202" s="297" t="s">
        <v>16</v>
      </c>
      <c r="L1202" s="297"/>
      <c r="M1202" s="22">
        <f>VLOOKUP(A1202,'[2]Tarif bases juil-24'!B:G,6,0)*(1+$V$3)</f>
        <v>27.416666666666668</v>
      </c>
      <c r="N1202" s="23"/>
      <c r="O1202" s="298">
        <v>12.5</v>
      </c>
      <c r="P1202" s="256"/>
      <c r="Q1202" s="24" t="s">
        <v>17</v>
      </c>
      <c r="R1202" s="23"/>
      <c r="S1202" s="25">
        <f>M1202/O1202</f>
        <v>2.1933333333333334</v>
      </c>
    </row>
    <row r="1203" spans="1:19" ht="13.5" customHeight="1" x14ac:dyDescent="0.25">
      <c r="A1203" s="139" t="s">
        <v>360</v>
      </c>
      <c r="E1203" s="264"/>
      <c r="F1203" s="264"/>
      <c r="G1203" s="264"/>
      <c r="H1203" s="8"/>
      <c r="I1203" s="297" t="s">
        <v>360</v>
      </c>
      <c r="J1203" s="297"/>
      <c r="K1203" s="297" t="s">
        <v>19</v>
      </c>
      <c r="L1203" s="297"/>
      <c r="M1203" s="22">
        <f>VLOOKUP(A1203,'[2]Tarif bases juil-24'!B:G,6,0)*(1+$V$3)</f>
        <v>41.666666666666671</v>
      </c>
      <c r="N1203" s="23"/>
      <c r="O1203" s="298">
        <v>25</v>
      </c>
      <c r="P1203" s="256"/>
      <c r="Q1203" s="24" t="s">
        <v>17</v>
      </c>
      <c r="R1203" s="23"/>
      <c r="S1203" s="25">
        <f>M1203/O1203</f>
        <v>1.666666666666667</v>
      </c>
    </row>
    <row r="1204" spans="1:19" ht="13.5" customHeight="1" x14ac:dyDescent="0.25">
      <c r="E1204" s="264"/>
      <c r="F1204" s="264"/>
      <c r="G1204" s="264"/>
      <c r="H1204" s="8"/>
      <c r="I1204" s="9"/>
      <c r="J1204" s="1"/>
      <c r="K1204" s="9"/>
      <c r="L1204" s="1"/>
      <c r="M1204" s="36"/>
      <c r="N1204" s="37"/>
      <c r="O1204" s="38"/>
      <c r="P1204" s="37"/>
      <c r="Q1204" s="1"/>
      <c r="R1204" s="37"/>
      <c r="S1204" s="36"/>
    </row>
    <row r="1205" spans="1:19" ht="13.5" customHeight="1" x14ac:dyDescent="0.25">
      <c r="E1205" s="264"/>
      <c r="F1205" s="264"/>
      <c r="G1205" s="264"/>
      <c r="H1205" s="8"/>
      <c r="I1205" s="1"/>
      <c r="J1205" s="1"/>
      <c r="K1205" s="1"/>
      <c r="L1205" s="1"/>
      <c r="M1205" s="36"/>
      <c r="N1205" s="37"/>
      <c r="O1205" s="38"/>
      <c r="P1205" s="37"/>
      <c r="Q1205" s="1"/>
      <c r="R1205" s="37"/>
      <c r="S1205" s="36"/>
    </row>
    <row r="1206" spans="1:19" ht="7.9" customHeight="1" x14ac:dyDescent="0.25"/>
    <row r="1207" spans="1:19" ht="13.5" customHeight="1" x14ac:dyDescent="0.25">
      <c r="I1207" s="125" t="s">
        <v>287</v>
      </c>
    </row>
    <row r="1208" spans="1:19" ht="7.9" customHeight="1" x14ac:dyDescent="0.25"/>
    <row r="1209" spans="1:19" ht="13.5" customHeight="1" x14ac:dyDescent="0.25">
      <c r="E1209" s="264"/>
      <c r="F1209" s="264"/>
      <c r="G1209" s="264"/>
      <c r="H1209" s="8"/>
      <c r="I1209" s="108" t="s">
        <v>357</v>
      </c>
      <c r="K1209" s="9" t="s">
        <v>372</v>
      </c>
      <c r="N1209" s="8"/>
      <c r="P1209" s="8"/>
      <c r="Q1209" s="6"/>
      <c r="R1209" s="6"/>
      <c r="S1209" s="6"/>
    </row>
    <row r="1210" spans="1:19" ht="7.9" customHeight="1" x14ac:dyDescent="0.25">
      <c r="E1210" s="264"/>
      <c r="F1210" s="264"/>
      <c r="G1210" s="264"/>
    </row>
    <row r="1211" spans="1:19" ht="13.5" customHeight="1" x14ac:dyDescent="0.25">
      <c r="E1211" s="264"/>
      <c r="F1211" s="264"/>
      <c r="G1211" s="264"/>
      <c r="H1211" s="8"/>
      <c r="I1211" s="9" t="s">
        <v>373</v>
      </c>
      <c r="J1211" s="1"/>
      <c r="K1211" s="1"/>
      <c r="L1211" s="1"/>
      <c r="M1211" s="1"/>
      <c r="N1211" s="8"/>
      <c r="O1211" s="12"/>
      <c r="P1211" s="8"/>
      <c r="Q1211" s="12"/>
      <c r="R1211" s="8"/>
      <c r="S1211" s="13"/>
    </row>
    <row r="1212" spans="1:19" ht="7.9" customHeight="1" x14ac:dyDescent="0.25">
      <c r="E1212" s="264"/>
      <c r="F1212" s="264"/>
      <c r="G1212" s="264"/>
    </row>
    <row r="1213" spans="1:19" s="98" customFormat="1" ht="25.15" customHeight="1" x14ac:dyDescent="0.25">
      <c r="A1213" s="60"/>
      <c r="B1213" s="60"/>
      <c r="C1213" s="60"/>
      <c r="D1213" s="60"/>
      <c r="E1213" s="264"/>
      <c r="F1213" s="264"/>
      <c r="G1213" s="264"/>
      <c r="H1213" s="61"/>
      <c r="I1213" s="300" t="s">
        <v>9</v>
      </c>
      <c r="J1213" s="300"/>
      <c r="K1213" s="300" t="s">
        <v>10</v>
      </c>
      <c r="L1213" s="300"/>
      <c r="M1213" s="14" t="s">
        <v>11</v>
      </c>
      <c r="N1213" s="15"/>
      <c r="O1213" s="301" t="s">
        <v>12</v>
      </c>
      <c r="P1213" s="301"/>
      <c r="Q1213" s="301"/>
      <c r="R1213" s="15"/>
      <c r="S1213" s="16" t="s">
        <v>13</v>
      </c>
    </row>
    <row r="1214" spans="1:19" ht="7.9" customHeight="1" x14ac:dyDescent="0.25">
      <c r="E1214" s="264"/>
      <c r="F1214" s="264"/>
      <c r="G1214" s="264"/>
      <c r="H1214" s="8"/>
      <c r="I1214" s="1"/>
      <c r="J1214" s="1"/>
      <c r="K1214" s="1"/>
      <c r="L1214" s="1"/>
      <c r="M1214" s="1"/>
      <c r="N1214" s="8"/>
      <c r="O1214" s="12"/>
      <c r="P1214" s="8"/>
      <c r="Q1214" s="12"/>
      <c r="R1214" s="8"/>
      <c r="S1214" s="13"/>
    </row>
    <row r="1215" spans="1:19" ht="13.5" customHeight="1" x14ac:dyDescent="0.25">
      <c r="A1215" s="1" t="s">
        <v>374</v>
      </c>
      <c r="E1215" s="264"/>
      <c r="F1215" s="264"/>
      <c r="G1215" s="264"/>
      <c r="H1215" s="8"/>
      <c r="I1215" s="297" t="s">
        <v>374</v>
      </c>
      <c r="J1215" s="297"/>
      <c r="K1215" s="297" t="s">
        <v>16</v>
      </c>
      <c r="L1215" s="297"/>
      <c r="M1215" s="22">
        <f>VLOOKUP(A1215,'[2]Tarif bases juil-24'!B:G,6,0)*(1+$V$3)</f>
        <v>35.33379166666667</v>
      </c>
      <c r="N1215" s="23"/>
      <c r="O1215" s="298">
        <v>8.75</v>
      </c>
      <c r="P1215" s="256"/>
      <c r="Q1215" s="24" t="s">
        <v>17</v>
      </c>
      <c r="R1215" s="23"/>
      <c r="S1215" s="25">
        <f t="shared" ref="S1215:S1216" si="17">M1215/O1215</f>
        <v>4.0381476190476198</v>
      </c>
    </row>
    <row r="1216" spans="1:19" ht="13.5" customHeight="1" x14ac:dyDescent="0.25">
      <c r="A1216" s="1" t="s">
        <v>375</v>
      </c>
      <c r="E1216" s="264"/>
      <c r="F1216" s="264"/>
      <c r="G1216" s="264"/>
      <c r="H1216" s="8"/>
      <c r="I1216" s="297" t="s">
        <v>375</v>
      </c>
      <c r="J1216" s="297"/>
      <c r="K1216" s="297" t="s">
        <v>21</v>
      </c>
      <c r="L1216" s="297"/>
      <c r="M1216" s="22">
        <f>VLOOKUP(A1216,'[2]Tarif bases juil-24'!B:G,6,0)*(1+$V$3)</f>
        <v>152.33645833333335</v>
      </c>
      <c r="N1216" s="23"/>
      <c r="O1216" s="298">
        <v>43.75</v>
      </c>
      <c r="P1216" s="256"/>
      <c r="Q1216" s="24" t="s">
        <v>17</v>
      </c>
      <c r="R1216" s="23"/>
      <c r="S1216" s="25">
        <f t="shared" si="17"/>
        <v>3.4819761904761908</v>
      </c>
    </row>
    <row r="1217" spans="1:19" ht="13.5" customHeight="1" x14ac:dyDescent="0.25">
      <c r="E1217" s="264"/>
      <c r="F1217" s="264"/>
      <c r="G1217" s="264"/>
      <c r="H1217" s="8"/>
      <c r="I1217" s="9"/>
      <c r="J1217" s="1"/>
      <c r="K1217" s="9"/>
      <c r="L1217" s="1"/>
      <c r="M1217" s="36"/>
      <c r="N1217" s="37"/>
      <c r="O1217" s="38"/>
      <c r="P1217" s="37"/>
      <c r="Q1217" s="1"/>
      <c r="R1217" s="37"/>
      <c r="S1217" s="36"/>
    </row>
    <row r="1218" spans="1:19" ht="13.5" customHeight="1" x14ac:dyDescent="0.25">
      <c r="E1218" s="264"/>
      <c r="F1218" s="264"/>
      <c r="G1218" s="264"/>
      <c r="H1218" s="8"/>
      <c r="I1218" s="1"/>
      <c r="J1218" s="1"/>
      <c r="K1218" s="1"/>
      <c r="L1218" s="1"/>
      <c r="M1218" s="36"/>
      <c r="N1218" s="37"/>
      <c r="O1218" s="38"/>
      <c r="P1218" s="37"/>
      <c r="Q1218" s="1"/>
      <c r="R1218" s="37"/>
      <c r="S1218" s="36"/>
    </row>
    <row r="1219" spans="1:19" ht="7.9" customHeight="1" x14ac:dyDescent="0.25">
      <c r="E1219" s="46"/>
      <c r="G1219" s="39"/>
      <c r="I1219" s="46"/>
      <c r="K1219" s="39"/>
      <c r="M1219" s="46"/>
      <c r="O1219" s="39"/>
      <c r="Q1219" s="46"/>
      <c r="S1219" s="39"/>
    </row>
    <row r="1220" spans="1:19" ht="13.5" customHeight="1" x14ac:dyDescent="0.25">
      <c r="E1220" s="9" t="s">
        <v>37</v>
      </c>
    </row>
    <row r="1221" spans="1:19" ht="7.9" customHeight="1" x14ac:dyDescent="0.25">
      <c r="E1221" s="9"/>
    </row>
    <row r="1222" spans="1:19" ht="13.5" customHeight="1" x14ac:dyDescent="0.25">
      <c r="E1222" s="299"/>
      <c r="F1222" s="299"/>
      <c r="G1222" s="264"/>
      <c r="I1222" s="109"/>
      <c r="J1222" s="109"/>
      <c r="K1222" s="44"/>
      <c r="M1222" s="109"/>
      <c r="N1222" s="109"/>
      <c r="O1222" s="44"/>
      <c r="Q1222" s="109"/>
      <c r="R1222" s="109"/>
      <c r="S1222" s="109"/>
    </row>
    <row r="1223" spans="1:19" ht="13.5" customHeight="1" x14ac:dyDescent="0.25">
      <c r="E1223" s="264"/>
      <c r="F1223" s="264"/>
      <c r="G1223" s="264"/>
      <c r="I1223" s="44"/>
      <c r="J1223" s="44"/>
      <c r="K1223" s="44"/>
      <c r="M1223" s="44"/>
      <c r="N1223" s="44"/>
      <c r="O1223" s="44"/>
      <c r="Q1223" s="109"/>
      <c r="R1223" s="109"/>
      <c r="S1223" s="109"/>
    </row>
    <row r="1224" spans="1:19" ht="13.5" customHeight="1" x14ac:dyDescent="0.25">
      <c r="E1224" s="264"/>
      <c r="F1224" s="264"/>
      <c r="G1224" s="264"/>
      <c r="I1224" s="44"/>
      <c r="J1224" s="44"/>
      <c r="K1224" s="44"/>
      <c r="M1224" s="44"/>
      <c r="N1224" s="44"/>
      <c r="O1224" s="44"/>
      <c r="Q1224" s="109"/>
      <c r="R1224" s="109"/>
      <c r="S1224" s="109"/>
    </row>
    <row r="1225" spans="1:19" ht="13.5" customHeight="1" x14ac:dyDescent="0.25">
      <c r="E1225" s="264"/>
      <c r="F1225" s="264"/>
      <c r="G1225" s="264"/>
      <c r="I1225" s="44"/>
      <c r="J1225" s="44"/>
      <c r="K1225" s="44"/>
      <c r="M1225" s="44"/>
      <c r="N1225" s="44"/>
      <c r="O1225" s="44"/>
      <c r="Q1225" s="109"/>
      <c r="R1225" s="109"/>
      <c r="S1225" s="109"/>
    </row>
    <row r="1226" spans="1:19" ht="13.5" customHeight="1" x14ac:dyDescent="0.25">
      <c r="E1226" s="264"/>
      <c r="F1226" s="264"/>
      <c r="G1226" s="264"/>
      <c r="I1226" s="44"/>
      <c r="J1226" s="44"/>
      <c r="K1226" s="44"/>
      <c r="M1226" s="44"/>
      <c r="N1226" s="44"/>
      <c r="O1226" s="44"/>
      <c r="Q1226" s="109"/>
      <c r="R1226" s="109"/>
      <c r="S1226" s="109"/>
    </row>
    <row r="1227" spans="1:19" ht="7.9" customHeight="1" x14ac:dyDescent="0.25">
      <c r="E1227" s="8"/>
      <c r="F1227" s="8"/>
      <c r="G1227" s="8"/>
      <c r="H1227" s="8"/>
      <c r="I1227" s="1"/>
      <c r="J1227" s="1"/>
      <c r="K1227" s="1"/>
      <c r="L1227" s="1"/>
      <c r="M1227" s="1"/>
      <c r="N1227" s="8"/>
      <c r="O1227" s="12"/>
      <c r="P1227" s="8"/>
      <c r="Q1227" s="12"/>
      <c r="R1227" s="8"/>
      <c r="S1227" s="13"/>
    </row>
    <row r="1228" spans="1:19" ht="13.5" customHeight="1" x14ac:dyDescent="0.25">
      <c r="E1228" s="270" t="s">
        <v>142</v>
      </c>
      <c r="F1228" s="270"/>
      <c r="G1228" s="270"/>
      <c r="H1228" s="45"/>
      <c r="I1228" s="63"/>
      <c r="J1228" s="63"/>
      <c r="K1228" s="63"/>
      <c r="L1228" s="45"/>
      <c r="M1228" s="63"/>
      <c r="N1228" s="63"/>
      <c r="O1228" s="63"/>
      <c r="P1228" s="45"/>
      <c r="Q1228" s="63"/>
      <c r="R1228" s="63"/>
      <c r="S1228" s="63"/>
    </row>
    <row r="1229" spans="1:19" ht="13.5" customHeight="1" x14ac:dyDescent="0.25">
      <c r="A1229" s="1">
        <v>4012402</v>
      </c>
      <c r="E1229" s="32" t="s">
        <v>144</v>
      </c>
      <c r="F1229" s="33"/>
      <c r="G1229" s="34">
        <f>VLOOKUP(A1229,'[2]Tarifs brosserie'!B:H,6,0)*(1+$V$8)</f>
        <v>2.2500000000000004</v>
      </c>
      <c r="I1229" s="46"/>
      <c r="K1229" s="39"/>
      <c r="M1229" s="46"/>
      <c r="O1229" s="39"/>
      <c r="Q1229" s="46"/>
      <c r="S1229" s="39"/>
    </row>
    <row r="1230" spans="1:19" ht="13.5" customHeight="1" x14ac:dyDescent="0.25">
      <c r="E1230" s="41"/>
      <c r="F1230" s="33"/>
      <c r="G1230" s="140"/>
      <c r="H1230" s="114"/>
      <c r="I1230" s="114"/>
      <c r="J1230" s="114"/>
      <c r="K1230" s="114"/>
      <c r="L1230" s="114"/>
      <c r="M1230" s="114"/>
      <c r="N1230" s="114"/>
      <c r="O1230" s="36"/>
      <c r="P1230" s="114"/>
      <c r="Q1230" s="114"/>
      <c r="R1230" s="114"/>
      <c r="S1230" s="36"/>
    </row>
    <row r="1231" spans="1:19" ht="8.1" customHeight="1" x14ac:dyDescent="0.25"/>
    <row r="1232" spans="1:19" ht="13.15" customHeight="1" x14ac:dyDescent="0.25">
      <c r="A1232" s="115"/>
      <c r="B1232" s="115"/>
      <c r="E1232" s="35"/>
      <c r="F1232" s="35"/>
      <c r="G1232" s="35"/>
      <c r="H1232" s="116"/>
      <c r="I1232" s="117" t="s">
        <v>268</v>
      </c>
      <c r="J1232" s="118"/>
      <c r="K1232" s="118"/>
      <c r="L1232" s="119"/>
      <c r="M1232" s="120"/>
      <c r="N1232" s="120"/>
      <c r="O1232" s="120"/>
      <c r="P1232" s="120"/>
      <c r="Q1232" s="120"/>
      <c r="R1232" s="120"/>
      <c r="S1232" s="120"/>
    </row>
    <row r="1233" spans="1:19" ht="13.15" customHeight="1" x14ac:dyDescent="0.25">
      <c r="E1233" s="35"/>
      <c r="F1233" s="35"/>
      <c r="G1233" s="35"/>
      <c r="H1233" s="116"/>
      <c r="I1233" s="121" t="s">
        <v>296</v>
      </c>
      <c r="J1233" s="118"/>
      <c r="K1233" s="118"/>
      <c r="L1233" s="91"/>
      <c r="M1233" s="120"/>
      <c r="N1233" s="120"/>
      <c r="O1233" s="120"/>
      <c r="P1233" s="120"/>
      <c r="Q1233" s="120"/>
      <c r="R1233" s="120"/>
      <c r="S1233" s="120"/>
    </row>
    <row r="1234" spans="1:19" ht="13.15" customHeight="1" x14ac:dyDescent="0.25">
      <c r="E1234" s="35"/>
      <c r="F1234" s="35"/>
      <c r="G1234" s="35"/>
      <c r="H1234" s="116"/>
      <c r="I1234" s="121" t="s">
        <v>331</v>
      </c>
      <c r="J1234" s="118"/>
      <c r="K1234" s="118"/>
      <c r="L1234" s="91"/>
      <c r="M1234" s="120"/>
      <c r="N1234" s="120"/>
      <c r="O1234" s="120"/>
      <c r="P1234" s="120"/>
      <c r="Q1234" s="120"/>
      <c r="R1234" s="120"/>
      <c r="S1234" s="120"/>
    </row>
    <row r="1235" spans="1:19" ht="13.15" customHeight="1" x14ac:dyDescent="0.25">
      <c r="E1235" s="35"/>
      <c r="F1235" s="35"/>
      <c r="G1235" s="35"/>
      <c r="H1235" s="116"/>
      <c r="I1235" s="121" t="s">
        <v>270</v>
      </c>
      <c r="J1235" s="118"/>
      <c r="K1235" s="118"/>
      <c r="L1235" s="91"/>
      <c r="M1235" s="120"/>
      <c r="N1235" s="120"/>
      <c r="O1235" s="120"/>
      <c r="P1235" s="120"/>
      <c r="Q1235" s="120"/>
      <c r="R1235" s="120"/>
      <c r="S1235" s="120"/>
    </row>
    <row r="1236" spans="1:19" ht="13.15" customHeight="1" x14ac:dyDescent="0.25">
      <c r="A1236" s="115"/>
      <c r="B1236" s="115"/>
      <c r="E1236" s="35"/>
      <c r="F1236" s="35"/>
      <c r="G1236" s="35"/>
      <c r="H1236" s="116"/>
      <c r="I1236" s="121" t="s">
        <v>332</v>
      </c>
      <c r="J1236" s="118"/>
      <c r="K1236" s="118"/>
      <c r="L1236" s="119"/>
      <c r="M1236" s="120"/>
      <c r="N1236" s="120"/>
      <c r="O1236" s="120"/>
      <c r="P1236" s="120"/>
      <c r="Q1236" s="120"/>
      <c r="R1236" s="120"/>
      <c r="S1236" s="120"/>
    </row>
    <row r="1237" spans="1:19" ht="13.15" customHeight="1" x14ac:dyDescent="0.25">
      <c r="A1237" s="115"/>
      <c r="B1237" s="115"/>
      <c r="E1237" s="35"/>
      <c r="F1237" s="35"/>
      <c r="G1237" s="35"/>
      <c r="H1237" s="116"/>
      <c r="I1237" s="121" t="s">
        <v>333</v>
      </c>
      <c r="J1237" s="118"/>
      <c r="K1237" s="118"/>
      <c r="L1237" s="119"/>
      <c r="M1237" s="120"/>
      <c r="N1237" s="120"/>
      <c r="O1237" s="120"/>
      <c r="P1237" s="120"/>
      <c r="Q1237" s="120"/>
      <c r="R1237" s="120"/>
      <c r="S1237" s="120"/>
    </row>
    <row r="1238" spans="1:19" ht="13.5" customHeight="1" x14ac:dyDescent="0.25">
      <c r="E1238" s="35"/>
      <c r="F1238" s="35"/>
      <c r="G1238" s="35"/>
      <c r="H1238" s="116"/>
      <c r="I1238" s="283" t="s">
        <v>376</v>
      </c>
      <c r="J1238" s="310"/>
      <c r="K1238" s="310"/>
      <c r="L1238" s="310"/>
      <c r="M1238" s="310"/>
      <c r="N1238" s="310"/>
      <c r="O1238" s="310"/>
      <c r="P1238" s="310"/>
      <c r="Q1238" s="310"/>
      <c r="R1238" s="310"/>
      <c r="S1238" s="310"/>
    </row>
    <row r="1239" spans="1:19" ht="8.1" customHeight="1" x14ac:dyDescent="0.25">
      <c r="E1239" s="76"/>
      <c r="F1239" s="76"/>
      <c r="G1239" s="76"/>
      <c r="I1239" s="310"/>
      <c r="J1239" s="310"/>
      <c r="K1239" s="310"/>
      <c r="L1239" s="310"/>
      <c r="M1239" s="310"/>
      <c r="N1239" s="310"/>
      <c r="O1239" s="310"/>
      <c r="P1239" s="310"/>
      <c r="Q1239" s="310"/>
      <c r="R1239" s="310"/>
      <c r="S1239" s="310"/>
    </row>
    <row r="1240" spans="1:19" ht="13.5" customHeight="1" x14ac:dyDescent="0.25">
      <c r="A1240" s="115"/>
      <c r="B1240" s="115"/>
      <c r="E1240" s="271" t="s">
        <v>377</v>
      </c>
      <c r="F1240" s="271"/>
      <c r="G1240" s="271"/>
      <c r="H1240" s="123"/>
      <c r="I1240" s="310"/>
      <c r="J1240" s="310"/>
      <c r="K1240" s="310"/>
      <c r="L1240" s="310"/>
      <c r="M1240" s="310"/>
      <c r="N1240" s="310"/>
      <c r="O1240" s="310"/>
      <c r="P1240" s="310"/>
      <c r="Q1240" s="310"/>
      <c r="R1240" s="310"/>
      <c r="S1240" s="310"/>
    </row>
    <row r="1241" spans="1:19" ht="13.5" customHeight="1" x14ac:dyDescent="0.25">
      <c r="A1241" s="1" t="s">
        <v>378</v>
      </c>
      <c r="E1241" s="100" t="s">
        <v>379</v>
      </c>
      <c r="F1241" s="101"/>
      <c r="G1241" s="134">
        <f>VLOOKUP(A1241,'[2]Tarif bases juil-24'!B:H,6,0)*(1+$V$8)</f>
        <v>62.916666666666671</v>
      </c>
      <c r="H1241" s="101"/>
      <c r="I1241" s="100"/>
      <c r="J1241" s="101"/>
      <c r="K1241" s="102"/>
      <c r="L1241" s="68"/>
      <c r="M1241" s="135"/>
      <c r="N1241" s="135"/>
      <c r="O1241" s="135"/>
      <c r="P1241" s="135"/>
      <c r="Q1241" s="135"/>
      <c r="R1241" s="135"/>
      <c r="S1241" s="135"/>
    </row>
    <row r="1242" spans="1:19" s="68" customFormat="1" ht="13.15" customHeight="1" x14ac:dyDescent="0.25">
      <c r="A1242" s="18"/>
      <c r="B1242" s="18"/>
      <c r="C1242" s="18"/>
      <c r="D1242" s="18"/>
      <c r="E1242" s="64" t="s">
        <v>242</v>
      </c>
      <c r="F1242" s="64"/>
      <c r="G1242" s="64"/>
      <c r="H1242" s="67"/>
      <c r="I1242" s="67"/>
      <c r="J1242" s="67"/>
      <c r="L1242" s="69"/>
      <c r="M1242" s="69"/>
      <c r="N1242" s="69"/>
      <c r="O1242" s="267" t="s">
        <v>0</v>
      </c>
      <c r="P1242" s="267"/>
      <c r="Q1242" s="267"/>
      <c r="R1242" s="267"/>
      <c r="S1242" s="267"/>
    </row>
    <row r="1243" spans="1:19" ht="13.5" customHeight="1" x14ac:dyDescent="0.25">
      <c r="E1243" s="6"/>
      <c r="O1243" s="268"/>
      <c r="P1243" s="268"/>
      <c r="Q1243" s="268"/>
      <c r="R1243" s="268"/>
      <c r="S1243" s="268"/>
    </row>
    <row r="1244" spans="1:19" ht="13.5" customHeight="1" x14ac:dyDescent="0.25">
      <c r="E1244" s="65"/>
      <c r="F1244" s="65"/>
      <c r="G1244" s="65"/>
      <c r="H1244" s="65"/>
      <c r="I1244" s="65"/>
      <c r="J1244" s="65"/>
      <c r="K1244" s="65"/>
      <c r="L1244" s="65"/>
      <c r="M1244" s="65"/>
      <c r="N1244" s="65"/>
      <c r="O1244" s="65"/>
      <c r="P1244" s="65"/>
      <c r="Q1244" s="65"/>
      <c r="R1244" s="65"/>
      <c r="S1244" s="65"/>
    </row>
    <row r="1245" spans="1:19" ht="13.5" customHeight="1" x14ac:dyDescent="0.25">
      <c r="E1245" s="6"/>
      <c r="O1245" s="268"/>
      <c r="P1245" s="268"/>
      <c r="Q1245" s="268"/>
      <c r="R1245" s="268"/>
      <c r="S1245" s="268"/>
    </row>
    <row r="1246" spans="1:19" ht="13.5" customHeight="1" x14ac:dyDescent="0.25">
      <c r="E1246" s="6"/>
      <c r="O1246" s="77"/>
      <c r="P1246" s="77"/>
      <c r="Q1246" s="77"/>
      <c r="R1246" s="77"/>
      <c r="S1246" s="77"/>
    </row>
    <row r="1247" spans="1:19" ht="13.5" customHeight="1" x14ac:dyDescent="0.25">
      <c r="E1247" s="6"/>
      <c r="O1247" s="268"/>
      <c r="P1247" s="268"/>
      <c r="Q1247" s="268"/>
      <c r="R1247" s="268"/>
      <c r="S1247" s="268"/>
    </row>
    <row r="1248" spans="1:19" ht="13.5" customHeight="1" x14ac:dyDescent="0.25">
      <c r="E1248" s="6"/>
      <c r="O1248" s="77"/>
      <c r="P1248" s="77"/>
      <c r="Q1248" s="77"/>
      <c r="R1248" s="77"/>
      <c r="S1248" s="77"/>
    </row>
    <row r="1249" spans="1:19" ht="13.5" customHeight="1" x14ac:dyDescent="0.25">
      <c r="E1249" s="6"/>
      <c r="O1249" s="77"/>
      <c r="P1249" s="77"/>
      <c r="Q1249" s="77"/>
      <c r="R1249" s="77"/>
      <c r="S1249" s="77"/>
    </row>
    <row r="1250" spans="1:19" ht="13.5" customHeight="1" x14ac:dyDescent="0.25"/>
    <row r="1251" spans="1:19" ht="8.1" customHeight="1" x14ac:dyDescent="0.25">
      <c r="A1251" s="1" t="s">
        <v>277</v>
      </c>
    </row>
    <row r="1252" spans="1:19" ht="13.5" customHeight="1" x14ac:dyDescent="0.25">
      <c r="E1252" s="307" t="s">
        <v>380</v>
      </c>
      <c r="F1252" s="307"/>
      <c r="G1252" s="307"/>
      <c r="H1252" s="307"/>
      <c r="I1252" s="307"/>
      <c r="J1252" s="307"/>
      <c r="K1252" s="307"/>
      <c r="M1252" s="308" t="s">
        <v>381</v>
      </c>
      <c r="N1252" s="308"/>
      <c r="O1252" s="308"/>
      <c r="P1252" s="49"/>
      <c r="Q1252" s="309" t="str">
        <f>ROUND(9.62*(1+$V$3),2)&amp;" € HT/m²"</f>
        <v>9,62 € HT/m²</v>
      </c>
      <c r="R1252" s="309"/>
      <c r="S1252" s="309"/>
    </row>
    <row r="1253" spans="1:19" ht="13.5" customHeight="1" x14ac:dyDescent="0.25">
      <c r="E1253" s="307"/>
      <c r="F1253" s="307"/>
      <c r="G1253" s="307"/>
      <c r="H1253" s="307"/>
      <c r="I1253" s="307"/>
      <c r="J1253" s="307"/>
      <c r="K1253" s="307"/>
      <c r="M1253" s="308"/>
      <c r="N1253" s="308"/>
      <c r="O1253" s="308"/>
      <c r="P1253" s="50"/>
      <c r="Q1253" s="309"/>
      <c r="R1253" s="309"/>
      <c r="S1253" s="309"/>
    </row>
    <row r="1254" spans="1:19" ht="13.5" customHeight="1" x14ac:dyDescent="0.25">
      <c r="E1254" s="307"/>
      <c r="F1254" s="307"/>
      <c r="G1254" s="307"/>
      <c r="H1254" s="307"/>
      <c r="I1254" s="307"/>
      <c r="J1254" s="307"/>
      <c r="K1254" s="307"/>
      <c r="M1254" s="308"/>
      <c r="N1254" s="308"/>
      <c r="O1254" s="308"/>
      <c r="Q1254" s="309"/>
      <c r="R1254" s="309"/>
      <c r="S1254" s="309"/>
    </row>
    <row r="1255" spans="1:19" ht="13.5" customHeight="1" x14ac:dyDescent="0.25">
      <c r="E1255" s="96"/>
      <c r="F1255" s="96"/>
      <c r="G1255" s="96"/>
      <c r="H1255" s="96"/>
      <c r="I1255" s="96"/>
      <c r="J1255" s="96"/>
      <c r="K1255" s="96"/>
      <c r="M1255" s="131"/>
      <c r="N1255" s="131"/>
      <c r="O1255" s="131"/>
      <c r="Q1255" s="79"/>
      <c r="R1255" s="79"/>
      <c r="S1255" s="79"/>
    </row>
    <row r="1256" spans="1:19" ht="13.5" customHeight="1" x14ac:dyDescent="0.25">
      <c r="E1256" s="264"/>
      <c r="F1256" s="264"/>
      <c r="G1256" s="264"/>
      <c r="H1256" s="8"/>
      <c r="I1256" s="108" t="s">
        <v>382</v>
      </c>
      <c r="K1256" s="9" t="s">
        <v>383</v>
      </c>
      <c r="N1256" s="8"/>
      <c r="P1256" s="8"/>
      <c r="R1256" s="8"/>
    </row>
    <row r="1257" spans="1:19" ht="7.9" customHeight="1" x14ac:dyDescent="0.25">
      <c r="E1257" s="264"/>
      <c r="F1257" s="264"/>
      <c r="G1257" s="264"/>
      <c r="H1257" s="8"/>
      <c r="I1257" s="1"/>
      <c r="J1257" s="1"/>
      <c r="K1257" s="1"/>
      <c r="L1257" s="1"/>
      <c r="M1257" s="1"/>
      <c r="N1257" s="8"/>
      <c r="O1257" s="12"/>
      <c r="P1257" s="8"/>
      <c r="Q1257" s="12"/>
      <c r="R1257" s="8"/>
      <c r="S1257" s="13"/>
    </row>
    <row r="1258" spans="1:19" ht="25.15" customHeight="1" x14ac:dyDescent="0.25">
      <c r="E1258" s="264"/>
      <c r="F1258" s="264"/>
      <c r="G1258" s="264"/>
      <c r="H1258" s="8"/>
      <c r="I1258" s="300" t="s">
        <v>9</v>
      </c>
      <c r="J1258" s="300"/>
      <c r="K1258" s="300" t="s">
        <v>10</v>
      </c>
      <c r="L1258" s="300"/>
      <c r="M1258" s="14" t="s">
        <v>11</v>
      </c>
      <c r="N1258" s="15"/>
      <c r="O1258" s="301" t="s">
        <v>12</v>
      </c>
      <c r="P1258" s="301"/>
      <c r="Q1258" s="301"/>
      <c r="R1258" s="15"/>
      <c r="S1258" s="16" t="s">
        <v>13</v>
      </c>
    </row>
    <row r="1259" spans="1:19" ht="7.9" customHeight="1" x14ac:dyDescent="0.25">
      <c r="E1259" s="264"/>
      <c r="F1259" s="264"/>
      <c r="G1259" s="264"/>
      <c r="H1259" s="8"/>
      <c r="I1259" s="41"/>
      <c r="J1259" s="41"/>
      <c r="K1259" s="41"/>
      <c r="L1259" s="41"/>
      <c r="M1259" s="41"/>
      <c r="N1259" s="23"/>
      <c r="O1259" s="42"/>
      <c r="P1259" s="23"/>
      <c r="Q1259" s="42"/>
      <c r="R1259" s="23"/>
      <c r="S1259" s="43"/>
    </row>
    <row r="1260" spans="1:19" ht="13.5" customHeight="1" x14ac:dyDescent="0.25">
      <c r="A1260" s="1" t="s">
        <v>384</v>
      </c>
      <c r="E1260" s="264"/>
      <c r="F1260" s="264"/>
      <c r="G1260" s="264"/>
      <c r="H1260" s="8"/>
      <c r="I1260" s="297" t="s">
        <v>28</v>
      </c>
      <c r="J1260" s="297"/>
      <c r="K1260" s="297" t="s">
        <v>16</v>
      </c>
      <c r="L1260" s="297"/>
      <c r="M1260" s="22">
        <f>VLOOKUP(A1260,'[2]Tarif bases juil-24'!B:G,6,0)*(1+$V$3)</f>
        <v>24.916666666666668</v>
      </c>
      <c r="N1260" s="23"/>
      <c r="O1260" s="298">
        <v>5.5</v>
      </c>
      <c r="P1260" s="256"/>
      <c r="Q1260" s="24" t="s">
        <v>17</v>
      </c>
      <c r="R1260" s="23"/>
      <c r="S1260" s="25">
        <f>M1260/O1260</f>
        <v>4.5303030303030303</v>
      </c>
    </row>
    <row r="1261" spans="1:19" ht="13.5" customHeight="1" x14ac:dyDescent="0.25">
      <c r="A1261" s="1" t="s">
        <v>385</v>
      </c>
      <c r="E1261" s="264"/>
      <c r="F1261" s="264"/>
      <c r="G1261" s="264"/>
      <c r="H1261" s="8"/>
      <c r="I1261" s="297" t="s">
        <v>30</v>
      </c>
      <c r="J1261" s="297"/>
      <c r="K1261" s="297" t="s">
        <v>19</v>
      </c>
      <c r="L1261" s="297"/>
      <c r="M1261" s="22">
        <f>VLOOKUP(A1261,'[2]Tarif bases juil-24'!B:G,6,0)*(1+$V$3)</f>
        <v>41.583333333333336</v>
      </c>
      <c r="N1261" s="23"/>
      <c r="O1261" s="298">
        <v>11</v>
      </c>
      <c r="P1261" s="256"/>
      <c r="Q1261" s="24" t="s">
        <v>17</v>
      </c>
      <c r="R1261" s="23"/>
      <c r="S1261" s="25">
        <f t="shared" ref="S1261:S1264" si="18">M1261/O1261</f>
        <v>3.7803030303030307</v>
      </c>
    </row>
    <row r="1262" spans="1:19" ht="13.5" customHeight="1" x14ac:dyDescent="0.25">
      <c r="A1262" s="1" t="s">
        <v>386</v>
      </c>
      <c r="E1262" s="264"/>
      <c r="F1262" s="264"/>
      <c r="G1262" s="264"/>
      <c r="H1262" s="8"/>
      <c r="I1262" s="297" t="s">
        <v>32</v>
      </c>
      <c r="J1262" s="297"/>
      <c r="K1262" s="297" t="s">
        <v>21</v>
      </c>
      <c r="L1262" s="297"/>
      <c r="M1262" s="22">
        <f>VLOOKUP(A1262,'[2]Tarif bases juil-24'!B:G,6,0)*(1+$V$3)</f>
        <v>87.416666666666671</v>
      </c>
      <c r="N1262" s="23"/>
      <c r="O1262" s="298">
        <v>27.5</v>
      </c>
      <c r="P1262" s="256"/>
      <c r="Q1262" s="24" t="s">
        <v>17</v>
      </c>
      <c r="R1262" s="23"/>
      <c r="S1262" s="25">
        <f t="shared" si="18"/>
        <v>3.1787878787878792</v>
      </c>
    </row>
    <row r="1263" spans="1:19" ht="13.5" customHeight="1" x14ac:dyDescent="0.25">
      <c r="A1263" s="1" t="s">
        <v>387</v>
      </c>
      <c r="E1263" s="264"/>
      <c r="F1263" s="264"/>
      <c r="G1263" s="264"/>
      <c r="H1263" s="8"/>
      <c r="I1263" s="297" t="s">
        <v>34</v>
      </c>
      <c r="J1263" s="297"/>
      <c r="K1263" s="297" t="s">
        <v>23</v>
      </c>
      <c r="L1263" s="297"/>
      <c r="M1263" s="22">
        <f>VLOOKUP(A1263,'[2]Tarif bases juil-24'!B:G,6,0)*(1+$V$3)</f>
        <v>158.25</v>
      </c>
      <c r="N1263" s="23"/>
      <c r="O1263" s="298">
        <v>55</v>
      </c>
      <c r="P1263" s="256"/>
      <c r="Q1263" s="24" t="s">
        <v>17</v>
      </c>
      <c r="R1263" s="23"/>
      <c r="S1263" s="25">
        <f t="shared" si="18"/>
        <v>2.8772727272727274</v>
      </c>
    </row>
    <row r="1264" spans="1:19" ht="13.5" customHeight="1" x14ac:dyDescent="0.25">
      <c r="A1264" s="1" t="s">
        <v>388</v>
      </c>
      <c r="E1264" s="264"/>
      <c r="F1264" s="264"/>
      <c r="G1264" s="264"/>
      <c r="H1264" s="8"/>
      <c r="I1264" s="297" t="s">
        <v>36</v>
      </c>
      <c r="J1264" s="297"/>
      <c r="K1264" s="297" t="s">
        <v>25</v>
      </c>
      <c r="L1264" s="297"/>
      <c r="M1264" s="22">
        <f>VLOOKUP(A1264,'[2]Tarif bases juil-24'!B:G,6,0)*(1+$V$3)</f>
        <v>291.58333333333331</v>
      </c>
      <c r="N1264" s="23"/>
      <c r="O1264" s="298">
        <v>110</v>
      </c>
      <c r="P1264" s="256"/>
      <c r="Q1264" s="24" t="s">
        <v>17</v>
      </c>
      <c r="R1264" s="23"/>
      <c r="S1264" s="25">
        <f t="shared" si="18"/>
        <v>2.6507575757575754</v>
      </c>
    </row>
    <row r="1265" spans="1:19" ht="13.5" customHeight="1" x14ac:dyDescent="0.25">
      <c r="E1265" s="141"/>
      <c r="F1265" s="141"/>
      <c r="G1265" s="141"/>
      <c r="H1265" s="8"/>
      <c r="I1265" s="1"/>
      <c r="J1265" s="1"/>
      <c r="K1265" s="1"/>
      <c r="L1265" s="1"/>
      <c r="M1265" s="36"/>
      <c r="N1265" s="37"/>
      <c r="O1265" s="127"/>
      <c r="P1265" s="37"/>
      <c r="Q1265" s="1"/>
      <c r="R1265" s="37"/>
      <c r="S1265" s="36"/>
    </row>
    <row r="1266" spans="1:19" ht="7.9" customHeight="1" x14ac:dyDescent="0.25">
      <c r="E1266" s="142"/>
      <c r="F1266" s="142"/>
      <c r="G1266" s="142"/>
      <c r="H1266" s="8"/>
      <c r="I1266" s="1"/>
      <c r="J1266" s="1"/>
      <c r="K1266" s="1"/>
      <c r="L1266" s="1"/>
      <c r="M1266" s="36"/>
      <c r="N1266" s="37"/>
      <c r="O1266" s="127"/>
      <c r="P1266" s="37"/>
      <c r="Q1266" s="1"/>
      <c r="R1266" s="37"/>
      <c r="S1266" s="36"/>
    </row>
    <row r="1267" spans="1:19" ht="13.5" customHeight="1" x14ac:dyDescent="0.25">
      <c r="E1267" s="9" t="s">
        <v>37</v>
      </c>
      <c r="K1267" s="306"/>
      <c r="L1267" s="306"/>
      <c r="M1267" s="306"/>
      <c r="N1267" s="306"/>
      <c r="O1267" s="306"/>
    </row>
    <row r="1268" spans="1:19" ht="7.9" customHeight="1" x14ac:dyDescent="0.25"/>
    <row r="1269" spans="1:19" ht="13.5" customHeight="1" x14ac:dyDescent="0.25">
      <c r="E1269" s="299"/>
      <c r="F1269" s="299"/>
      <c r="G1269" s="264"/>
      <c r="I1269" s="299"/>
      <c r="J1269" s="299"/>
      <c r="K1269" s="264"/>
      <c r="M1269" s="299"/>
      <c r="N1269" s="299"/>
      <c r="O1269" s="299"/>
      <c r="Q1269" s="305" t="s">
        <v>38</v>
      </c>
      <c r="R1269" s="305"/>
      <c r="S1269" s="305"/>
    </row>
    <row r="1270" spans="1:19" ht="13.5" customHeight="1" x14ac:dyDescent="0.25">
      <c r="E1270" s="264"/>
      <c r="F1270" s="264"/>
      <c r="G1270" s="264"/>
      <c r="I1270" s="264"/>
      <c r="J1270" s="264"/>
      <c r="K1270" s="264"/>
      <c r="M1270" s="299"/>
      <c r="N1270" s="299"/>
      <c r="O1270" s="299"/>
      <c r="Q1270" s="305"/>
      <c r="R1270" s="305"/>
      <c r="S1270" s="305"/>
    </row>
    <row r="1271" spans="1:19" ht="13.5" customHeight="1" x14ac:dyDescent="0.25">
      <c r="E1271" s="264"/>
      <c r="F1271" s="264"/>
      <c r="G1271" s="264"/>
      <c r="I1271" s="264"/>
      <c r="J1271" s="264"/>
      <c r="K1271" s="264"/>
      <c r="M1271" s="299"/>
      <c r="N1271" s="299"/>
      <c r="O1271" s="299"/>
      <c r="Q1271" s="305"/>
      <c r="R1271" s="305"/>
      <c r="S1271" s="305"/>
    </row>
    <row r="1272" spans="1:19" ht="13.5" customHeight="1" x14ac:dyDescent="0.25">
      <c r="E1272" s="264"/>
      <c r="F1272" s="264"/>
      <c r="G1272" s="264"/>
      <c r="I1272" s="264"/>
      <c r="J1272" s="264"/>
      <c r="K1272" s="264"/>
      <c r="M1272" s="299"/>
      <c r="N1272" s="299"/>
      <c r="O1272" s="299"/>
      <c r="Q1272" s="305"/>
      <c r="R1272" s="305"/>
      <c r="S1272" s="305"/>
    </row>
    <row r="1273" spans="1:19" ht="13.5" customHeight="1" x14ac:dyDescent="0.25">
      <c r="E1273" s="264"/>
      <c r="F1273" s="264"/>
      <c r="G1273" s="264"/>
      <c r="I1273" s="264"/>
      <c r="J1273" s="264"/>
      <c r="K1273" s="264"/>
      <c r="M1273" s="299"/>
      <c r="N1273" s="299"/>
      <c r="O1273" s="299"/>
      <c r="Q1273" s="305"/>
      <c r="R1273" s="305"/>
      <c r="S1273" s="305"/>
    </row>
    <row r="1274" spans="1:19" ht="7.9" customHeight="1" x14ac:dyDescent="0.25">
      <c r="E1274" s="8"/>
      <c r="F1274" s="8"/>
      <c r="G1274" s="8"/>
      <c r="H1274" s="8"/>
      <c r="I1274" s="1"/>
      <c r="J1274" s="1"/>
      <c r="K1274" s="1"/>
      <c r="L1274" s="1"/>
      <c r="M1274" s="1"/>
      <c r="N1274" s="8"/>
      <c r="O1274" s="12"/>
      <c r="P1274" s="8"/>
      <c r="Q1274" s="12"/>
      <c r="R1274" s="8"/>
      <c r="S1274" s="13"/>
    </row>
    <row r="1275" spans="1:19" s="45" customFormat="1" ht="13.5" customHeight="1" x14ac:dyDescent="0.25">
      <c r="A1275" s="28"/>
      <c r="B1275" s="28"/>
      <c r="C1275" s="28"/>
      <c r="D1275" s="28"/>
      <c r="E1275" s="270" t="s">
        <v>39</v>
      </c>
      <c r="F1275" s="270"/>
      <c r="G1275" s="270"/>
      <c r="H1275" s="30"/>
      <c r="I1275" s="270" t="s">
        <v>389</v>
      </c>
      <c r="J1275" s="270"/>
      <c r="K1275" s="270"/>
      <c r="L1275" s="30"/>
      <c r="M1275" s="270" t="s">
        <v>41</v>
      </c>
      <c r="N1275" s="270"/>
      <c r="O1275" s="270"/>
      <c r="Q1275" s="274"/>
      <c r="R1275" s="274"/>
      <c r="S1275" s="274"/>
    </row>
    <row r="1276" spans="1:19" ht="13.5" customHeight="1" x14ac:dyDescent="0.25">
      <c r="A1276" s="1">
        <v>4012407</v>
      </c>
      <c r="B1276" s="1">
        <v>4012404</v>
      </c>
      <c r="C1276" s="1">
        <v>4012403</v>
      </c>
      <c r="E1276" s="32" t="s">
        <v>42</v>
      </c>
      <c r="F1276" s="33"/>
      <c r="G1276" s="34">
        <f>VLOOKUP(A1276,'[2]Tarifs brosserie'!B:H,6,0)*(1+$V$8)</f>
        <v>5.8333333333333339</v>
      </c>
      <c r="H1276" s="33"/>
      <c r="I1276" s="32" t="s">
        <v>43</v>
      </c>
      <c r="J1276" s="33"/>
      <c r="K1276" s="34">
        <f>VLOOKUP(B1276,'[2]Tarifs brosserie'!B:H,6,0)*(1+$V$8)</f>
        <v>2.75</v>
      </c>
      <c r="L1276" s="33"/>
      <c r="M1276" s="32" t="s">
        <v>44</v>
      </c>
      <c r="N1276" s="33"/>
      <c r="O1276" s="34">
        <f>VLOOKUP(C1276,'[2]Tarifs brosserie'!B:H,6,0)*(1+$V$8)</f>
        <v>6</v>
      </c>
      <c r="Q1276" s="46"/>
      <c r="S1276" s="39"/>
    </row>
    <row r="1277" spans="1:19" ht="7.9" customHeight="1" x14ac:dyDescent="0.25">
      <c r="E1277" s="8"/>
      <c r="F1277" s="8"/>
      <c r="G1277" s="8"/>
      <c r="H1277" s="8"/>
      <c r="I1277" s="1"/>
      <c r="J1277" s="1"/>
      <c r="K1277" s="1"/>
      <c r="L1277" s="1"/>
      <c r="M1277" s="36"/>
      <c r="N1277" s="37"/>
      <c r="O1277" s="38"/>
      <c r="P1277" s="37"/>
      <c r="Q1277" s="1"/>
      <c r="R1277" s="37"/>
      <c r="S1277" s="36"/>
    </row>
    <row r="1278" spans="1:19" ht="13.5" customHeight="1" x14ac:dyDescent="0.25">
      <c r="E1278" s="264"/>
      <c r="F1278" s="264"/>
      <c r="G1278" s="264"/>
      <c r="H1278" s="8"/>
      <c r="I1278" s="108" t="s">
        <v>254</v>
      </c>
      <c r="K1278" s="9" t="s">
        <v>390</v>
      </c>
      <c r="N1278" s="8"/>
      <c r="P1278" s="8"/>
      <c r="Q1278" s="6"/>
      <c r="R1278" s="6"/>
      <c r="S1278" s="6"/>
    </row>
    <row r="1279" spans="1:19" ht="7.9" customHeight="1" x14ac:dyDescent="0.25">
      <c r="E1279" s="264"/>
      <c r="F1279" s="264"/>
      <c r="G1279" s="264"/>
      <c r="H1279" s="8"/>
      <c r="I1279" s="1"/>
      <c r="J1279" s="1"/>
      <c r="K1279" s="1"/>
      <c r="L1279" s="1"/>
      <c r="M1279" s="1"/>
      <c r="N1279" s="8"/>
      <c r="O1279" s="12"/>
      <c r="P1279" s="8"/>
      <c r="Q1279" s="12"/>
      <c r="R1279" s="8"/>
      <c r="S1279" s="13"/>
    </row>
    <row r="1280" spans="1:19" s="98" customFormat="1" ht="25.15" customHeight="1" x14ac:dyDescent="0.25">
      <c r="A1280" s="60"/>
      <c r="B1280" s="60"/>
      <c r="C1280" s="60"/>
      <c r="D1280" s="60"/>
      <c r="E1280" s="264"/>
      <c r="F1280" s="264"/>
      <c r="G1280" s="264"/>
      <c r="H1280" s="61"/>
      <c r="I1280" s="300" t="s">
        <v>9</v>
      </c>
      <c r="J1280" s="300"/>
      <c r="K1280" s="300" t="s">
        <v>10</v>
      </c>
      <c r="L1280" s="300"/>
      <c r="M1280" s="14" t="s">
        <v>11</v>
      </c>
      <c r="N1280" s="15"/>
      <c r="O1280" s="301" t="s">
        <v>66</v>
      </c>
      <c r="P1280" s="301"/>
      <c r="Q1280" s="301"/>
      <c r="R1280" s="15"/>
      <c r="S1280" s="16" t="s">
        <v>13</v>
      </c>
    </row>
    <row r="1281" spans="1:19" ht="7.9" customHeight="1" x14ac:dyDescent="0.25">
      <c r="E1281" s="264"/>
      <c r="F1281" s="264"/>
      <c r="G1281" s="264"/>
      <c r="H1281" s="8"/>
      <c r="I1281" s="1"/>
      <c r="J1281" s="1"/>
      <c r="K1281" s="1"/>
      <c r="L1281" s="1"/>
      <c r="M1281" s="1"/>
      <c r="N1281" s="8"/>
      <c r="O1281" s="12"/>
      <c r="P1281" s="8"/>
      <c r="Q1281" s="12"/>
      <c r="R1281" s="8"/>
      <c r="S1281" s="13"/>
    </row>
    <row r="1282" spans="1:19" ht="13.5" customHeight="1" x14ac:dyDescent="0.25">
      <c r="A1282" s="296" t="s">
        <v>374</v>
      </c>
      <c r="B1282" s="296"/>
      <c r="E1282" s="264"/>
      <c r="F1282" s="264"/>
      <c r="G1282" s="264"/>
      <c r="H1282" s="8"/>
      <c r="I1282" s="297" t="s">
        <v>374</v>
      </c>
      <c r="J1282" s="297"/>
      <c r="K1282" s="297" t="s">
        <v>16</v>
      </c>
      <c r="L1282" s="297"/>
      <c r="M1282" s="22">
        <f>VLOOKUP(A1282,'[2]Tarif bases juil-24'!B:G,6,0)*(1+$V$3)</f>
        <v>35.33379166666667</v>
      </c>
      <c r="N1282" s="23"/>
      <c r="O1282" s="298">
        <f>8.75/2</f>
        <v>4.375</v>
      </c>
      <c r="P1282" s="256"/>
      <c r="Q1282" s="24" t="s">
        <v>17</v>
      </c>
      <c r="R1282" s="23"/>
      <c r="S1282" s="25">
        <f>M1282/O1282/2</f>
        <v>4.0381476190476198</v>
      </c>
    </row>
    <row r="1283" spans="1:19" ht="13.5" customHeight="1" x14ac:dyDescent="0.25">
      <c r="A1283" s="296" t="s">
        <v>375</v>
      </c>
      <c r="B1283" s="296"/>
      <c r="E1283" s="264"/>
      <c r="F1283" s="264"/>
      <c r="G1283" s="264"/>
      <c r="H1283" s="8"/>
      <c r="I1283" s="297" t="s">
        <v>375</v>
      </c>
      <c r="J1283" s="297"/>
      <c r="K1283" s="297" t="s">
        <v>21</v>
      </c>
      <c r="L1283" s="297"/>
      <c r="M1283" s="22">
        <f>VLOOKUP(A1283,'[2]Tarif bases juil-24'!B:G,6,0)*(1+$V$3)</f>
        <v>152.33645833333335</v>
      </c>
      <c r="N1283" s="23"/>
      <c r="O1283" s="298">
        <v>21.88</v>
      </c>
      <c r="P1283" s="256"/>
      <c r="Q1283" s="24" t="s">
        <v>17</v>
      </c>
      <c r="R1283" s="23"/>
      <c r="S1283" s="25">
        <f>M1283/O1283/2</f>
        <v>3.4811804920780021</v>
      </c>
    </row>
    <row r="1284" spans="1:19" ht="13.5" customHeight="1" x14ac:dyDescent="0.25">
      <c r="E1284" s="264"/>
      <c r="F1284" s="264"/>
      <c r="G1284" s="264"/>
      <c r="H1284" s="8"/>
      <c r="I1284" s="1"/>
      <c r="J1284" s="1"/>
      <c r="K1284" s="1"/>
      <c r="L1284" s="1"/>
      <c r="M1284" s="36"/>
      <c r="N1284" s="37"/>
      <c r="O1284" s="38"/>
      <c r="P1284" s="37"/>
      <c r="Q1284" s="1"/>
      <c r="R1284" s="37"/>
      <c r="S1284" s="36"/>
    </row>
    <row r="1285" spans="1:19" ht="13.5" customHeight="1" x14ac:dyDescent="0.25">
      <c r="E1285" s="264"/>
      <c r="F1285" s="264"/>
      <c r="G1285" s="264"/>
      <c r="H1285" s="8"/>
      <c r="I1285" s="1"/>
      <c r="J1285" s="1"/>
      <c r="K1285" s="1"/>
      <c r="L1285" s="1"/>
      <c r="M1285" s="36"/>
      <c r="N1285" s="37"/>
      <c r="O1285" s="38"/>
      <c r="P1285" s="37"/>
      <c r="Q1285" s="1"/>
      <c r="R1285" s="37"/>
      <c r="S1285" s="36"/>
    </row>
    <row r="1286" spans="1:19" ht="13.5" customHeight="1" x14ac:dyDescent="0.25">
      <c r="E1286" s="264"/>
      <c r="F1286" s="264"/>
      <c r="G1286" s="264"/>
      <c r="H1286" s="8"/>
      <c r="I1286" s="1"/>
      <c r="J1286" s="1"/>
      <c r="K1286" s="1"/>
      <c r="L1286" s="1"/>
      <c r="M1286" s="36"/>
      <c r="N1286" s="37"/>
      <c r="O1286" s="38"/>
      <c r="P1286" s="37"/>
      <c r="Q1286" s="1"/>
      <c r="R1286" s="37"/>
      <c r="S1286" s="36"/>
    </row>
    <row r="1287" spans="1:19" ht="7.9" customHeight="1" x14ac:dyDescent="0.25"/>
    <row r="1288" spans="1:19" ht="13.5" customHeight="1" x14ac:dyDescent="0.25">
      <c r="E1288" s="9" t="s">
        <v>37</v>
      </c>
    </row>
    <row r="1289" spans="1:19" ht="7.9" customHeight="1" x14ac:dyDescent="0.25">
      <c r="E1289" s="9"/>
    </row>
    <row r="1290" spans="1:19" ht="13.5" customHeight="1" x14ac:dyDescent="0.25">
      <c r="E1290" s="299"/>
      <c r="F1290" s="299"/>
      <c r="G1290" s="264"/>
      <c r="I1290" s="299"/>
      <c r="J1290" s="299"/>
      <c r="K1290" s="264"/>
      <c r="M1290" s="305" t="s">
        <v>38</v>
      </c>
      <c r="N1290" s="305"/>
      <c r="O1290" s="305"/>
      <c r="Q1290" s="109"/>
      <c r="R1290" s="109"/>
      <c r="S1290" s="109"/>
    </row>
    <row r="1291" spans="1:19" ht="13.5" customHeight="1" x14ac:dyDescent="0.25">
      <c r="E1291" s="264"/>
      <c r="F1291" s="264"/>
      <c r="G1291" s="264"/>
      <c r="I1291" s="264"/>
      <c r="J1291" s="264"/>
      <c r="K1291" s="264"/>
      <c r="M1291" s="305"/>
      <c r="N1291" s="305"/>
      <c r="O1291" s="305"/>
      <c r="Q1291" s="109"/>
      <c r="R1291" s="109"/>
      <c r="S1291" s="109"/>
    </row>
    <row r="1292" spans="1:19" ht="13.5" customHeight="1" x14ac:dyDescent="0.25">
      <c r="E1292" s="264"/>
      <c r="F1292" s="264"/>
      <c r="G1292" s="264"/>
      <c r="I1292" s="264"/>
      <c r="J1292" s="264"/>
      <c r="K1292" s="264"/>
      <c r="M1292" s="305"/>
      <c r="N1292" s="305"/>
      <c r="O1292" s="305"/>
      <c r="Q1292" s="109"/>
      <c r="R1292" s="109"/>
      <c r="S1292" s="109"/>
    </row>
    <row r="1293" spans="1:19" ht="13.5" customHeight="1" x14ac:dyDescent="0.25">
      <c r="E1293" s="264"/>
      <c r="F1293" s="264"/>
      <c r="G1293" s="264"/>
      <c r="I1293" s="264"/>
      <c r="J1293" s="264"/>
      <c r="K1293" s="264"/>
      <c r="M1293" s="305"/>
      <c r="N1293" s="305"/>
      <c r="O1293" s="305"/>
      <c r="Q1293" s="109"/>
      <c r="R1293" s="109"/>
      <c r="S1293" s="109"/>
    </row>
    <row r="1294" spans="1:19" ht="13.5" customHeight="1" x14ac:dyDescent="0.25">
      <c r="E1294" s="264"/>
      <c r="F1294" s="264"/>
      <c r="G1294" s="264"/>
      <c r="I1294" s="264"/>
      <c r="J1294" s="264"/>
      <c r="K1294" s="264"/>
      <c r="M1294" s="305"/>
      <c r="N1294" s="305"/>
      <c r="O1294" s="305"/>
      <c r="Q1294" s="109"/>
      <c r="R1294" s="109"/>
      <c r="S1294" s="109"/>
    </row>
    <row r="1295" spans="1:19" ht="7.9" customHeight="1" x14ac:dyDescent="0.25">
      <c r="E1295" s="8"/>
      <c r="F1295" s="8"/>
      <c r="G1295" s="8"/>
      <c r="H1295" s="8"/>
      <c r="I1295" s="1"/>
      <c r="J1295" s="1"/>
      <c r="K1295" s="1"/>
      <c r="L1295" s="1"/>
      <c r="M1295" s="1"/>
      <c r="N1295" s="8"/>
      <c r="O1295" s="12"/>
      <c r="P1295" s="8"/>
      <c r="Q1295" s="12"/>
      <c r="R1295" s="8"/>
      <c r="S1295" s="13"/>
    </row>
    <row r="1296" spans="1:19" ht="13.5" customHeight="1" x14ac:dyDescent="0.25">
      <c r="E1296" s="270" t="s">
        <v>41</v>
      </c>
      <c r="F1296" s="270"/>
      <c r="G1296" s="270"/>
      <c r="H1296" s="30"/>
      <c r="I1296" s="271" t="s">
        <v>391</v>
      </c>
      <c r="J1296" s="271"/>
      <c r="K1296" s="271"/>
      <c r="L1296" s="45"/>
      <c r="M1296" s="63"/>
      <c r="N1296" s="63"/>
      <c r="O1296" s="63"/>
      <c r="P1296" s="45"/>
      <c r="Q1296" s="63"/>
      <c r="R1296" s="63"/>
      <c r="S1296" s="63"/>
    </row>
    <row r="1297" spans="1:19" ht="13.5" customHeight="1" x14ac:dyDescent="0.25">
      <c r="A1297" s="1">
        <v>4012403</v>
      </c>
      <c r="B1297" s="1">
        <v>4017023</v>
      </c>
      <c r="E1297" s="32" t="s">
        <v>44</v>
      </c>
      <c r="F1297" s="33"/>
      <c r="G1297" s="34">
        <f>VLOOKUP(A1297,'[2]Tarifs brosserie'!B:H,6,0)*(1+$V$8)</f>
        <v>6</v>
      </c>
      <c r="H1297" s="33"/>
      <c r="I1297" s="32" t="s">
        <v>392</v>
      </c>
      <c r="J1297" s="33"/>
      <c r="K1297" s="34">
        <f>VLOOKUP(B1297,'[2]Tarifs brosserie'!B:H,6,0)*(1+$V$8)</f>
        <v>12.916666666666668</v>
      </c>
      <c r="M1297" s="46"/>
      <c r="O1297" s="39"/>
      <c r="Q1297" s="46"/>
      <c r="S1297" s="39"/>
    </row>
    <row r="1298" spans="1:19" s="68" customFormat="1" ht="13.5" customHeight="1" x14ac:dyDescent="0.25">
      <c r="A1298" s="18"/>
      <c r="B1298" s="18"/>
      <c r="C1298" s="18"/>
      <c r="D1298" s="18"/>
      <c r="E1298" s="64"/>
      <c r="F1298" s="64"/>
      <c r="G1298" s="64"/>
      <c r="H1298" s="67"/>
      <c r="I1298" s="67"/>
      <c r="J1298" s="67"/>
      <c r="L1298" s="69"/>
      <c r="M1298" s="69"/>
      <c r="N1298" s="69"/>
      <c r="O1298" s="267" t="s">
        <v>0</v>
      </c>
      <c r="P1298" s="267"/>
      <c r="Q1298" s="267"/>
      <c r="R1298" s="267"/>
      <c r="S1298" s="267"/>
    </row>
    <row r="1299" spans="1:19" ht="13.5" customHeight="1" x14ac:dyDescent="0.25">
      <c r="E1299" s="6"/>
      <c r="O1299" s="268"/>
      <c r="P1299" s="268"/>
      <c r="Q1299" s="268"/>
      <c r="R1299" s="268"/>
      <c r="S1299" s="268"/>
    </row>
    <row r="1300" spans="1:19" ht="24.95" customHeight="1" x14ac:dyDescent="0.25">
      <c r="E1300" s="269" t="s">
        <v>393</v>
      </c>
      <c r="F1300" s="269"/>
      <c r="G1300" s="269"/>
      <c r="H1300" s="269"/>
      <c r="I1300" s="269"/>
      <c r="J1300" s="269"/>
      <c r="K1300" s="269"/>
      <c r="L1300" s="269"/>
      <c r="M1300" s="269"/>
      <c r="N1300" s="269"/>
      <c r="O1300" s="269"/>
      <c r="P1300" s="269"/>
      <c r="Q1300" s="269"/>
      <c r="R1300" s="269"/>
      <c r="S1300" s="269"/>
    </row>
    <row r="1301" spans="1:19" ht="13.5" customHeight="1" x14ac:dyDescent="0.3">
      <c r="E1301" s="303"/>
      <c r="F1301" s="303"/>
      <c r="G1301" s="303"/>
      <c r="H1301" s="27"/>
      <c r="I1301" s="27"/>
      <c r="J1301" s="27"/>
      <c r="K1301" s="304"/>
      <c r="L1301" s="304"/>
      <c r="M1301" s="304"/>
      <c r="N1301" s="304"/>
      <c r="O1301" s="304"/>
      <c r="P1301" s="304"/>
      <c r="Q1301" s="304"/>
      <c r="R1301" s="304"/>
      <c r="S1301" s="304"/>
    </row>
    <row r="1302" spans="1:19" ht="13.5" customHeight="1" x14ac:dyDescent="0.25">
      <c r="E1302" s="264"/>
      <c r="F1302" s="264"/>
      <c r="G1302" s="264"/>
      <c r="H1302" s="8"/>
      <c r="I1302" s="9" t="s">
        <v>394</v>
      </c>
      <c r="N1302" s="8"/>
      <c r="P1302" s="8"/>
    </row>
    <row r="1303" spans="1:19" ht="7.9" customHeight="1" x14ac:dyDescent="0.25">
      <c r="E1303" s="264"/>
      <c r="F1303" s="264"/>
      <c r="G1303" s="264"/>
      <c r="H1303" s="8"/>
      <c r="I1303" s="1"/>
      <c r="J1303" s="1"/>
      <c r="K1303" s="1"/>
      <c r="L1303" s="1"/>
      <c r="M1303" s="1"/>
      <c r="N1303" s="8"/>
      <c r="O1303" s="12"/>
      <c r="P1303" s="8"/>
      <c r="Q1303" s="12"/>
      <c r="R1303" s="8"/>
      <c r="S1303" s="13"/>
    </row>
    <row r="1304" spans="1:19" ht="25.15" customHeight="1" x14ac:dyDescent="0.25">
      <c r="E1304" s="264"/>
      <c r="F1304" s="264"/>
      <c r="G1304" s="264"/>
      <c r="H1304" s="8"/>
      <c r="I1304" s="300" t="s">
        <v>9</v>
      </c>
      <c r="J1304" s="300"/>
      <c r="K1304" s="300" t="s">
        <v>10</v>
      </c>
      <c r="L1304" s="300"/>
      <c r="M1304" s="14" t="s">
        <v>11</v>
      </c>
      <c r="N1304" s="15"/>
      <c r="O1304" s="301" t="s">
        <v>12</v>
      </c>
      <c r="P1304" s="301"/>
      <c r="Q1304" s="301"/>
      <c r="R1304" s="15"/>
      <c r="S1304" s="16" t="s">
        <v>13</v>
      </c>
    </row>
    <row r="1305" spans="1:19" ht="7.9" customHeight="1" x14ac:dyDescent="0.25">
      <c r="E1305" s="264"/>
      <c r="F1305" s="264"/>
      <c r="G1305" s="264"/>
      <c r="H1305" s="8"/>
      <c r="I1305" s="41"/>
      <c r="J1305" s="41"/>
      <c r="K1305" s="41"/>
      <c r="L1305" s="41"/>
      <c r="M1305" s="41"/>
      <c r="N1305" s="23"/>
      <c r="O1305" s="42"/>
      <c r="P1305" s="23"/>
      <c r="Q1305" s="42"/>
      <c r="R1305" s="23"/>
      <c r="S1305" s="43"/>
    </row>
    <row r="1306" spans="1:19" ht="13.5" customHeight="1" x14ac:dyDescent="0.25">
      <c r="A1306" s="1" t="s">
        <v>285</v>
      </c>
      <c r="E1306" s="264"/>
      <c r="F1306" s="264"/>
      <c r="G1306" s="264"/>
      <c r="H1306" s="8"/>
      <c r="I1306" s="297" t="s">
        <v>285</v>
      </c>
      <c r="J1306" s="297"/>
      <c r="K1306" s="297" t="s">
        <v>19</v>
      </c>
      <c r="L1306" s="297"/>
      <c r="M1306" s="22">
        <f>VLOOKUP(A1306,'[2]Tarif bases juil-24'!B:G,6,0)*(1+$V$3)</f>
        <v>47.33571666666667</v>
      </c>
      <c r="N1306" s="23"/>
      <c r="O1306" s="298">
        <v>17.5</v>
      </c>
      <c r="P1306" s="256"/>
      <c r="Q1306" s="24" t="s">
        <v>17</v>
      </c>
      <c r="R1306" s="23"/>
      <c r="S1306" s="25">
        <f>M1306/O1306</f>
        <v>2.7048980952380952</v>
      </c>
    </row>
    <row r="1307" spans="1:19" ht="13.5" customHeight="1" x14ac:dyDescent="0.25">
      <c r="A1307" s="1" t="s">
        <v>286</v>
      </c>
      <c r="E1307" s="264"/>
      <c r="F1307" s="264"/>
      <c r="G1307" s="264"/>
      <c r="H1307" s="8"/>
      <c r="I1307" s="297" t="s">
        <v>286</v>
      </c>
      <c r="J1307" s="297"/>
      <c r="K1307" s="297" t="s">
        <v>21</v>
      </c>
      <c r="L1307" s="297"/>
      <c r="M1307" s="22">
        <f>VLOOKUP(A1307,'[2]Tarif bases juil-24'!B:G,6,0)*(1+$V$3)</f>
        <v>112.33220000000001</v>
      </c>
      <c r="N1307" s="23"/>
      <c r="O1307" s="298">
        <v>43.75</v>
      </c>
      <c r="P1307" s="256"/>
      <c r="Q1307" s="24" t="s">
        <v>17</v>
      </c>
      <c r="R1307" s="23"/>
      <c r="S1307" s="25">
        <f>M1307/O1307</f>
        <v>2.567593142857143</v>
      </c>
    </row>
    <row r="1308" spans="1:19" ht="13.5" customHeight="1" x14ac:dyDescent="0.25">
      <c r="E1308" s="264"/>
      <c r="F1308" s="264"/>
      <c r="G1308" s="264"/>
      <c r="H1308" s="8"/>
      <c r="I1308" s="126"/>
      <c r="J1308" s="1"/>
      <c r="K1308" s="9"/>
      <c r="L1308" s="1"/>
      <c r="M1308" s="36"/>
      <c r="N1308" s="37"/>
      <c r="O1308" s="38"/>
      <c r="P1308" s="37"/>
      <c r="Q1308" s="1"/>
      <c r="R1308" s="37"/>
      <c r="S1308" s="36"/>
    </row>
    <row r="1309" spans="1:19" ht="13.5" customHeight="1" x14ac:dyDescent="0.25">
      <c r="E1309" s="264"/>
      <c r="F1309" s="264"/>
      <c r="G1309" s="264"/>
      <c r="H1309" s="8"/>
      <c r="I1309" s="1"/>
      <c r="J1309" s="1"/>
      <c r="K1309" s="1"/>
      <c r="L1309" s="1"/>
      <c r="M1309" s="36"/>
      <c r="N1309" s="37"/>
      <c r="O1309" s="38"/>
      <c r="P1309" s="37"/>
      <c r="Q1309" s="1"/>
      <c r="R1309" s="37"/>
      <c r="S1309" s="36"/>
    </row>
    <row r="1310" spans="1:19" ht="13.5" customHeight="1" x14ac:dyDescent="0.25">
      <c r="E1310" s="264"/>
      <c r="F1310" s="264"/>
      <c r="G1310" s="264"/>
      <c r="H1310" s="8"/>
      <c r="I1310" s="1"/>
      <c r="J1310" s="1"/>
      <c r="K1310" s="1"/>
      <c r="L1310" s="1"/>
      <c r="M1310" s="36"/>
      <c r="N1310" s="37"/>
      <c r="O1310" s="38"/>
      <c r="P1310" s="37"/>
      <c r="Q1310" s="1"/>
      <c r="R1310" s="37"/>
      <c r="S1310" s="36"/>
    </row>
    <row r="1311" spans="1:19" ht="7.9" customHeight="1" x14ac:dyDescent="0.25"/>
    <row r="1312" spans="1:19" ht="13.5" customHeight="1" x14ac:dyDescent="0.25">
      <c r="E1312" s="9" t="s">
        <v>37</v>
      </c>
    </row>
    <row r="1313" spans="1:19" ht="7.9" customHeight="1" x14ac:dyDescent="0.25"/>
    <row r="1314" spans="1:19" ht="13.5" customHeight="1" x14ac:dyDescent="0.25">
      <c r="E1314" s="299"/>
      <c r="F1314" s="299"/>
      <c r="G1314" s="264"/>
      <c r="I1314" s="299"/>
      <c r="J1314" s="299"/>
      <c r="K1314" s="264"/>
      <c r="M1314" s="299"/>
      <c r="N1314" s="299"/>
      <c r="O1314" s="299"/>
      <c r="Q1314" s="109"/>
      <c r="R1314" s="109"/>
      <c r="S1314" s="109"/>
    </row>
    <row r="1315" spans="1:19" ht="13.5" customHeight="1" x14ac:dyDescent="0.25">
      <c r="E1315" s="264"/>
      <c r="F1315" s="264"/>
      <c r="G1315" s="264"/>
      <c r="I1315" s="264"/>
      <c r="J1315" s="264"/>
      <c r="K1315" s="264"/>
      <c r="M1315" s="299"/>
      <c r="N1315" s="299"/>
      <c r="O1315" s="299"/>
      <c r="Q1315" s="109"/>
      <c r="R1315" s="109"/>
      <c r="S1315" s="109"/>
    </row>
    <row r="1316" spans="1:19" ht="13.5" customHeight="1" x14ac:dyDescent="0.25">
      <c r="E1316" s="264"/>
      <c r="F1316" s="264"/>
      <c r="G1316" s="264"/>
      <c r="I1316" s="264"/>
      <c r="J1316" s="264"/>
      <c r="K1316" s="264"/>
      <c r="M1316" s="299"/>
      <c r="N1316" s="299"/>
      <c r="O1316" s="299"/>
      <c r="Q1316" s="109"/>
      <c r="R1316" s="109"/>
      <c r="S1316" s="109"/>
    </row>
    <row r="1317" spans="1:19" ht="13.5" customHeight="1" x14ac:dyDescent="0.25">
      <c r="E1317" s="264"/>
      <c r="F1317" s="264"/>
      <c r="G1317" s="264"/>
      <c r="I1317" s="264"/>
      <c r="J1317" s="264"/>
      <c r="K1317" s="264"/>
      <c r="M1317" s="299"/>
      <c r="N1317" s="299"/>
      <c r="O1317" s="299"/>
      <c r="Q1317" s="109"/>
      <c r="R1317" s="109"/>
      <c r="S1317" s="109"/>
    </row>
    <row r="1318" spans="1:19" ht="13.5" customHeight="1" x14ac:dyDescent="0.25">
      <c r="E1318" s="264"/>
      <c r="F1318" s="264"/>
      <c r="G1318" s="264"/>
      <c r="I1318" s="264"/>
      <c r="J1318" s="264"/>
      <c r="K1318" s="264"/>
      <c r="M1318" s="299"/>
      <c r="N1318" s="299"/>
      <c r="O1318" s="299"/>
      <c r="Q1318" s="109"/>
      <c r="R1318" s="109"/>
      <c r="S1318" s="109"/>
    </row>
    <row r="1319" spans="1:19" ht="7.9" customHeight="1" x14ac:dyDescent="0.25">
      <c r="E1319" s="8"/>
      <c r="F1319" s="8"/>
      <c r="G1319" s="8"/>
      <c r="H1319" s="8"/>
      <c r="I1319" s="1"/>
      <c r="J1319" s="1"/>
      <c r="K1319" s="1"/>
      <c r="L1319" s="1"/>
      <c r="M1319" s="1"/>
      <c r="N1319" s="8"/>
      <c r="O1319" s="12"/>
      <c r="Q1319" s="1"/>
      <c r="R1319" s="8"/>
      <c r="S1319" s="12"/>
    </row>
    <row r="1320" spans="1:19" ht="13.5" customHeight="1" x14ac:dyDescent="0.25">
      <c r="E1320" s="271" t="s">
        <v>40</v>
      </c>
      <c r="F1320" s="271"/>
      <c r="G1320" s="271"/>
      <c r="H1320" s="30"/>
      <c r="I1320" s="270" t="s">
        <v>41</v>
      </c>
      <c r="J1320" s="270"/>
      <c r="K1320" s="270"/>
      <c r="L1320" s="30"/>
      <c r="M1320" s="270" t="s">
        <v>291</v>
      </c>
      <c r="N1320" s="270"/>
      <c r="O1320" s="270"/>
      <c r="P1320" s="33"/>
      <c r="Q1320" s="274"/>
      <c r="R1320" s="274"/>
      <c r="S1320" s="274"/>
    </row>
    <row r="1321" spans="1:19" ht="13.5" customHeight="1" x14ac:dyDescent="0.25">
      <c r="A1321" s="1">
        <v>4012404</v>
      </c>
      <c r="B1321" s="1">
        <v>4012403</v>
      </c>
      <c r="C1321" s="1">
        <v>4054003</v>
      </c>
      <c r="E1321" s="32" t="s">
        <v>43</v>
      </c>
      <c r="F1321" s="33"/>
      <c r="G1321" s="34">
        <f>VLOOKUP(A1321,'[2]Tarifs brosserie'!B:H,6,0)*(1+$V$8)</f>
        <v>2.75</v>
      </c>
      <c r="H1321" s="33"/>
      <c r="I1321" s="32" t="s">
        <v>44</v>
      </c>
      <c r="J1321" s="33"/>
      <c r="K1321" s="34">
        <f>VLOOKUP(B1321,'[2]Tarifs brosserie'!B:H,6,0)*(1+$V$8)</f>
        <v>6</v>
      </c>
      <c r="L1321" s="33"/>
      <c r="M1321" s="32" t="s">
        <v>292</v>
      </c>
      <c r="N1321" s="33"/>
      <c r="O1321" s="34">
        <f>VLOOKUP(C1321,'[2]Tarifs brosserie'!B:H,6,0)*(1+$V$8)</f>
        <v>34.666666666666671</v>
      </c>
      <c r="P1321" s="33"/>
      <c r="Q1321" s="46"/>
      <c r="S1321" s="39"/>
    </row>
    <row r="1322" spans="1:19" ht="13.5" customHeight="1" x14ac:dyDescent="0.25">
      <c r="E1322" s="44"/>
      <c r="F1322" s="44"/>
      <c r="G1322" s="44"/>
      <c r="H1322" s="8"/>
      <c r="I1322" s="274"/>
      <c r="J1322" s="274"/>
      <c r="K1322" s="274"/>
      <c r="L1322" s="1"/>
      <c r="M1322" s="36"/>
      <c r="N1322" s="37"/>
      <c r="O1322" s="38"/>
      <c r="P1322" s="37"/>
      <c r="Q1322" s="1"/>
      <c r="R1322" s="37"/>
      <c r="S1322" s="36"/>
    </row>
    <row r="1323" spans="1:19" ht="13.5" customHeight="1" x14ac:dyDescent="0.25">
      <c r="E1323" s="264"/>
      <c r="F1323" s="264"/>
      <c r="G1323" s="264"/>
      <c r="H1323" s="8"/>
      <c r="I1323" s="9" t="s">
        <v>395</v>
      </c>
      <c r="N1323" s="8"/>
      <c r="P1323" s="8"/>
    </row>
    <row r="1324" spans="1:19" ht="7.9" customHeight="1" x14ac:dyDescent="0.25">
      <c r="E1324" s="264"/>
      <c r="F1324" s="264"/>
      <c r="G1324" s="264"/>
      <c r="H1324" s="8"/>
      <c r="I1324" s="1"/>
      <c r="J1324" s="1"/>
      <c r="K1324" s="1"/>
      <c r="L1324" s="1"/>
      <c r="M1324" s="1"/>
      <c r="N1324" s="8"/>
      <c r="O1324" s="12"/>
      <c r="P1324" s="8"/>
      <c r="Q1324" s="12"/>
      <c r="R1324" s="8"/>
      <c r="S1324" s="13"/>
    </row>
    <row r="1325" spans="1:19" ht="25.15" customHeight="1" x14ac:dyDescent="0.25">
      <c r="E1325" s="264"/>
      <c r="F1325" s="264"/>
      <c r="G1325" s="264"/>
      <c r="H1325" s="8"/>
      <c r="I1325" s="300" t="s">
        <v>9</v>
      </c>
      <c r="J1325" s="300"/>
      <c r="K1325" s="300" t="s">
        <v>10</v>
      </c>
      <c r="L1325" s="300"/>
      <c r="M1325" s="14" t="s">
        <v>11</v>
      </c>
      <c r="N1325" s="15"/>
      <c r="O1325" s="301" t="s">
        <v>12</v>
      </c>
      <c r="P1325" s="301"/>
      <c r="Q1325" s="301"/>
      <c r="R1325" s="15"/>
      <c r="S1325" s="16" t="s">
        <v>13</v>
      </c>
    </row>
    <row r="1326" spans="1:19" ht="7.9" customHeight="1" x14ac:dyDescent="0.25">
      <c r="E1326" s="264"/>
      <c r="F1326" s="264"/>
      <c r="G1326" s="264"/>
      <c r="H1326" s="8"/>
      <c r="I1326" s="41"/>
      <c r="J1326" s="41"/>
      <c r="K1326" s="41"/>
      <c r="L1326" s="41"/>
      <c r="M1326" s="41"/>
      <c r="N1326" s="23"/>
      <c r="O1326" s="42"/>
      <c r="P1326" s="23"/>
      <c r="Q1326" s="42"/>
      <c r="R1326" s="23"/>
      <c r="S1326" s="43"/>
    </row>
    <row r="1327" spans="1:19" ht="13.5" customHeight="1" x14ac:dyDescent="0.25">
      <c r="A1327" s="1" t="s">
        <v>289</v>
      </c>
      <c r="E1327" s="264"/>
      <c r="F1327" s="264"/>
      <c r="G1327" s="264"/>
      <c r="H1327" s="8"/>
      <c r="I1327" s="297" t="s">
        <v>289</v>
      </c>
      <c r="J1327" s="297"/>
      <c r="K1327" s="297" t="s">
        <v>19</v>
      </c>
      <c r="L1327" s="297"/>
      <c r="M1327" s="22">
        <f>VLOOKUP(A1327,'[2]Tarif bases juil-24'!B:G,6,0)*(1+$V$3)</f>
        <v>44.965000000000003</v>
      </c>
      <c r="N1327" s="23"/>
      <c r="O1327" s="298">
        <v>16</v>
      </c>
      <c r="P1327" s="256"/>
      <c r="Q1327" s="24" t="s">
        <v>17</v>
      </c>
      <c r="R1327" s="23"/>
      <c r="S1327" s="25">
        <f>M1327/O1327</f>
        <v>2.8103125000000002</v>
      </c>
    </row>
    <row r="1328" spans="1:19" ht="13.5" customHeight="1" x14ac:dyDescent="0.25">
      <c r="A1328" s="1" t="s">
        <v>290</v>
      </c>
      <c r="E1328" s="264"/>
      <c r="F1328" s="264"/>
      <c r="G1328" s="264"/>
      <c r="H1328" s="8"/>
      <c r="I1328" s="297" t="s">
        <v>290</v>
      </c>
      <c r="J1328" s="297"/>
      <c r="K1328" s="297" t="s">
        <v>21</v>
      </c>
      <c r="L1328" s="297"/>
      <c r="M1328" s="22">
        <f>VLOOKUP(A1328,'[2]Tarif bases juil-24'!B:G,6,0)*(1+$V$3)</f>
        <v>89.42</v>
      </c>
      <c r="N1328" s="23"/>
      <c r="O1328" s="298">
        <v>40</v>
      </c>
      <c r="P1328" s="256"/>
      <c r="Q1328" s="24" t="s">
        <v>17</v>
      </c>
      <c r="R1328" s="23"/>
      <c r="S1328" s="25">
        <f>M1328/O1328</f>
        <v>2.2355</v>
      </c>
    </row>
    <row r="1329" spans="1:19" ht="13.5" customHeight="1" x14ac:dyDescent="0.25">
      <c r="E1329" s="264"/>
      <c r="F1329" s="264"/>
      <c r="G1329" s="264"/>
      <c r="H1329" s="8"/>
      <c r="I1329" s="126"/>
      <c r="J1329" s="1"/>
      <c r="K1329" s="9"/>
      <c r="L1329" s="1"/>
      <c r="M1329" s="36"/>
      <c r="N1329" s="37"/>
      <c r="O1329" s="38"/>
      <c r="P1329" s="37"/>
      <c r="Q1329" s="1"/>
      <c r="R1329" s="37"/>
      <c r="S1329" s="36"/>
    </row>
    <row r="1330" spans="1:19" ht="13.5" customHeight="1" x14ac:dyDescent="0.25">
      <c r="E1330" s="264"/>
      <c r="F1330" s="264"/>
      <c r="G1330" s="264"/>
      <c r="H1330" s="8"/>
    </row>
    <row r="1331" spans="1:19" ht="13.5" customHeight="1" x14ac:dyDescent="0.25">
      <c r="E1331" s="264"/>
      <c r="F1331" s="264"/>
      <c r="G1331" s="264"/>
      <c r="H1331" s="8"/>
    </row>
    <row r="1332" spans="1:19" ht="7.9" customHeight="1" x14ac:dyDescent="0.25">
      <c r="E1332" s="76"/>
      <c r="F1332" s="76"/>
      <c r="G1332" s="76"/>
      <c r="H1332" s="6"/>
      <c r="I1332" s="6"/>
      <c r="J1332" s="6"/>
      <c r="K1332" s="77"/>
      <c r="L1332" s="77"/>
      <c r="M1332" s="77"/>
      <c r="N1332" s="77"/>
      <c r="O1332" s="77"/>
      <c r="P1332" s="77"/>
      <c r="Q1332" s="77"/>
      <c r="R1332" s="77"/>
      <c r="S1332" s="77"/>
    </row>
    <row r="1333" spans="1:19" ht="13.5" customHeight="1" x14ac:dyDescent="0.25">
      <c r="E1333" s="9" t="s">
        <v>37</v>
      </c>
    </row>
    <row r="1334" spans="1:19" ht="7.9" customHeight="1" x14ac:dyDescent="0.25"/>
    <row r="1335" spans="1:19" ht="13.5" customHeight="1" x14ac:dyDescent="0.25">
      <c r="E1335" s="299"/>
      <c r="F1335" s="299"/>
      <c r="G1335" s="299"/>
      <c r="H1335" s="6"/>
      <c r="I1335" s="6"/>
      <c r="J1335" s="6"/>
      <c r="K1335" s="77"/>
      <c r="L1335" s="77"/>
      <c r="M1335" s="77"/>
      <c r="N1335" s="77"/>
      <c r="O1335" s="77"/>
      <c r="P1335" s="77"/>
      <c r="Q1335" s="77"/>
      <c r="R1335" s="77"/>
      <c r="S1335" s="77"/>
    </row>
    <row r="1336" spans="1:19" ht="13.5" customHeight="1" x14ac:dyDescent="0.25">
      <c r="E1336" s="299"/>
      <c r="F1336" s="299"/>
      <c r="G1336" s="299"/>
      <c r="H1336" s="6"/>
      <c r="I1336" s="6"/>
      <c r="J1336" s="6"/>
      <c r="K1336" s="77"/>
      <c r="L1336" s="77"/>
      <c r="M1336" s="77"/>
      <c r="N1336" s="77"/>
      <c r="O1336" s="77"/>
      <c r="P1336" s="77"/>
      <c r="Q1336" s="77"/>
      <c r="R1336" s="77"/>
      <c r="S1336" s="77"/>
    </row>
    <row r="1337" spans="1:19" ht="13.5" customHeight="1" x14ac:dyDescent="0.25">
      <c r="E1337" s="299"/>
      <c r="F1337" s="299"/>
      <c r="G1337" s="299"/>
      <c r="H1337" s="6"/>
      <c r="I1337" s="6"/>
      <c r="J1337" s="6"/>
      <c r="K1337" s="77"/>
      <c r="L1337" s="77"/>
      <c r="M1337" s="77"/>
      <c r="N1337" s="77"/>
      <c r="O1337" s="77"/>
      <c r="P1337" s="77"/>
      <c r="Q1337" s="77"/>
      <c r="R1337" s="77"/>
      <c r="S1337" s="77"/>
    </row>
    <row r="1338" spans="1:19" ht="13.5" customHeight="1" x14ac:dyDescent="0.25">
      <c r="E1338" s="299"/>
      <c r="F1338" s="299"/>
      <c r="G1338" s="299"/>
      <c r="H1338" s="6"/>
      <c r="I1338" s="6"/>
      <c r="J1338" s="6"/>
      <c r="K1338" s="77"/>
      <c r="L1338" s="77"/>
      <c r="M1338" s="77"/>
      <c r="N1338" s="77"/>
      <c r="O1338" s="77"/>
      <c r="P1338" s="77"/>
      <c r="Q1338" s="77"/>
      <c r="R1338" s="77"/>
      <c r="S1338" s="77"/>
    </row>
    <row r="1339" spans="1:19" ht="13.5" customHeight="1" x14ac:dyDescent="0.25">
      <c r="E1339" s="299"/>
      <c r="F1339" s="299"/>
      <c r="G1339" s="299"/>
      <c r="H1339" s="6"/>
      <c r="I1339" s="6"/>
      <c r="J1339" s="6"/>
      <c r="K1339" s="77"/>
      <c r="L1339" s="77"/>
      <c r="M1339" s="77"/>
      <c r="N1339" s="77"/>
      <c r="O1339" s="77"/>
      <c r="P1339" s="77"/>
      <c r="Q1339" s="77"/>
      <c r="R1339" s="77"/>
      <c r="S1339" s="77"/>
    </row>
    <row r="1340" spans="1:19" ht="7.9" customHeight="1" x14ac:dyDescent="0.25">
      <c r="E1340" s="1"/>
      <c r="F1340" s="8"/>
      <c r="G1340" s="12"/>
      <c r="H1340" s="6"/>
      <c r="I1340" s="6"/>
      <c r="J1340" s="6"/>
      <c r="K1340" s="77"/>
      <c r="L1340" s="77"/>
      <c r="M1340" s="77"/>
      <c r="N1340" s="77"/>
      <c r="O1340" s="77"/>
      <c r="P1340" s="77"/>
      <c r="Q1340" s="77"/>
      <c r="R1340" s="77"/>
      <c r="S1340" s="77"/>
    </row>
    <row r="1341" spans="1:19" ht="13.5" customHeight="1" x14ac:dyDescent="0.25">
      <c r="E1341" s="270" t="s">
        <v>291</v>
      </c>
      <c r="F1341" s="270"/>
      <c r="G1341" s="270"/>
      <c r="H1341" s="6"/>
      <c r="I1341" s="6"/>
      <c r="J1341" s="6"/>
      <c r="K1341" s="77"/>
      <c r="L1341" s="77"/>
      <c r="M1341" s="77"/>
      <c r="N1341" s="77"/>
      <c r="O1341" s="77"/>
      <c r="P1341" s="77"/>
      <c r="Q1341" s="77"/>
      <c r="R1341" s="77"/>
      <c r="S1341" s="77"/>
    </row>
    <row r="1342" spans="1:19" ht="13.5" customHeight="1" x14ac:dyDescent="0.25">
      <c r="A1342" s="1">
        <v>4054003</v>
      </c>
      <c r="E1342" s="32" t="s">
        <v>292</v>
      </c>
      <c r="F1342" s="33"/>
      <c r="G1342" s="34">
        <f>VLOOKUP(A1342,'[2]Tarifs brosserie'!B:H,6,0)*(1+$V$8)</f>
        <v>34.666666666666671</v>
      </c>
      <c r="H1342" s="6"/>
      <c r="I1342" s="6"/>
      <c r="J1342" s="6"/>
      <c r="K1342" s="77"/>
      <c r="L1342" s="77"/>
      <c r="M1342" s="77"/>
      <c r="N1342" s="77"/>
      <c r="O1342" s="77"/>
      <c r="P1342" s="77"/>
      <c r="Q1342" s="77"/>
      <c r="R1342" s="77"/>
      <c r="S1342" s="77"/>
    </row>
    <row r="1343" spans="1:19" ht="13.5" customHeight="1" x14ac:dyDescent="0.25">
      <c r="E1343" s="143"/>
      <c r="F1343" s="143"/>
      <c r="G1343" s="143"/>
      <c r="H1343" s="6"/>
      <c r="I1343" s="6"/>
      <c r="J1343" s="6"/>
      <c r="K1343" s="77"/>
      <c r="L1343" s="77"/>
      <c r="M1343" s="77"/>
      <c r="N1343" s="77"/>
      <c r="O1343" s="77"/>
      <c r="P1343" s="77"/>
      <c r="Q1343" s="77"/>
      <c r="R1343" s="77"/>
      <c r="S1343" s="77"/>
    </row>
    <row r="1344" spans="1:19" ht="13.5" customHeight="1" x14ac:dyDescent="0.25">
      <c r="E1344" s="264"/>
      <c r="F1344" s="264"/>
      <c r="G1344" s="264"/>
      <c r="H1344" s="8"/>
      <c r="I1344" s="9" t="s">
        <v>396</v>
      </c>
      <c r="N1344" s="8"/>
      <c r="P1344" s="8"/>
    </row>
    <row r="1345" spans="1:19" ht="7.9" customHeight="1" x14ac:dyDescent="0.25">
      <c r="E1345" s="264"/>
      <c r="F1345" s="264"/>
      <c r="G1345" s="264"/>
      <c r="H1345" s="8"/>
      <c r="I1345" s="1"/>
      <c r="J1345" s="1"/>
      <c r="K1345" s="1"/>
      <c r="L1345" s="1"/>
      <c r="M1345" s="1"/>
      <c r="N1345" s="8"/>
      <c r="O1345" s="12"/>
      <c r="P1345" s="8"/>
      <c r="Q1345" s="12"/>
      <c r="R1345" s="8"/>
      <c r="S1345" s="13"/>
    </row>
    <row r="1346" spans="1:19" ht="25.15" customHeight="1" x14ac:dyDescent="0.25">
      <c r="E1346" s="264"/>
      <c r="F1346" s="264"/>
      <c r="G1346" s="264"/>
      <c r="H1346" s="8"/>
      <c r="I1346" s="300" t="s">
        <v>9</v>
      </c>
      <c r="J1346" s="300"/>
      <c r="K1346" s="300" t="s">
        <v>10</v>
      </c>
      <c r="L1346" s="300"/>
      <c r="M1346" s="14" t="s">
        <v>11</v>
      </c>
      <c r="N1346" s="15"/>
      <c r="O1346" s="301" t="s">
        <v>12</v>
      </c>
      <c r="P1346" s="301"/>
      <c r="Q1346" s="301"/>
      <c r="R1346" s="15"/>
      <c r="S1346" s="16" t="s">
        <v>13</v>
      </c>
    </row>
    <row r="1347" spans="1:19" ht="7.9" customHeight="1" x14ac:dyDescent="0.25">
      <c r="E1347" s="264"/>
      <c r="F1347" s="264"/>
      <c r="G1347" s="264"/>
      <c r="H1347" s="8"/>
      <c r="I1347" s="41"/>
      <c r="J1347" s="41"/>
      <c r="K1347" s="41"/>
      <c r="L1347" s="41"/>
      <c r="M1347" s="41"/>
      <c r="N1347" s="23"/>
      <c r="O1347" s="42"/>
      <c r="P1347" s="23"/>
      <c r="Q1347" s="42"/>
      <c r="R1347" s="23"/>
      <c r="S1347" s="43"/>
    </row>
    <row r="1348" spans="1:19" ht="13.5" customHeight="1" x14ac:dyDescent="0.25">
      <c r="A1348" s="1" t="s">
        <v>397</v>
      </c>
      <c r="E1348" s="264"/>
      <c r="F1348" s="264"/>
      <c r="G1348" s="264"/>
      <c r="H1348" s="8"/>
      <c r="I1348" s="297" t="s">
        <v>397</v>
      </c>
      <c r="J1348" s="297"/>
      <c r="K1348" s="297" t="s">
        <v>19</v>
      </c>
      <c r="L1348" s="297"/>
      <c r="M1348" s="22">
        <f>VLOOKUP(A1348,'[2]Tarif bases juil-24'!B:G,6,0)*(1+$V$3)</f>
        <v>49.999600000000008</v>
      </c>
      <c r="N1348" s="23"/>
      <c r="O1348" s="298">
        <v>10</v>
      </c>
      <c r="P1348" s="256"/>
      <c r="Q1348" s="24" t="s">
        <v>17</v>
      </c>
      <c r="R1348" s="23"/>
      <c r="S1348" s="25">
        <f>M1348/O1348</f>
        <v>4.9999600000000006</v>
      </c>
    </row>
    <row r="1349" spans="1:19" ht="13.5" customHeight="1" x14ac:dyDescent="0.25">
      <c r="A1349" s="1" t="s">
        <v>398</v>
      </c>
      <c r="E1349" s="264"/>
      <c r="F1349" s="264"/>
      <c r="G1349" s="264"/>
      <c r="H1349" s="8"/>
      <c r="I1349" s="297" t="s">
        <v>398</v>
      </c>
      <c r="J1349" s="297"/>
      <c r="K1349" s="297" t="s">
        <v>21</v>
      </c>
      <c r="L1349" s="297"/>
      <c r="M1349" s="22">
        <f>VLOOKUP(A1349,'[2]Tarif bases juil-24'!B:G,6,0)*(1+$V$3)</f>
        <v>109.8313125</v>
      </c>
      <c r="N1349" s="23"/>
      <c r="O1349" s="298">
        <v>25</v>
      </c>
      <c r="P1349" s="256"/>
      <c r="Q1349" s="24" t="s">
        <v>17</v>
      </c>
      <c r="R1349" s="23"/>
      <c r="S1349" s="25">
        <f>M1349/O1349</f>
        <v>4.3932525</v>
      </c>
    </row>
    <row r="1350" spans="1:19" ht="13.5" customHeight="1" x14ac:dyDescent="0.25">
      <c r="E1350" s="264"/>
      <c r="F1350" s="264"/>
      <c r="G1350" s="264"/>
      <c r="H1350" s="8"/>
      <c r="S1350" s="5" t="s">
        <v>399</v>
      </c>
    </row>
    <row r="1351" spans="1:19" ht="13.5" customHeight="1" x14ac:dyDescent="0.25">
      <c r="E1351" s="264"/>
      <c r="F1351" s="264"/>
      <c r="G1351" s="264"/>
      <c r="H1351" s="8"/>
      <c r="S1351" s="5" t="s">
        <v>399</v>
      </c>
    </row>
    <row r="1352" spans="1:19" ht="13.5" customHeight="1" x14ac:dyDescent="0.25">
      <c r="E1352" s="264"/>
      <c r="F1352" s="264"/>
      <c r="G1352" s="264"/>
      <c r="H1352" s="8"/>
    </row>
    <row r="1353" spans="1:19" ht="7.9" customHeight="1" x14ac:dyDescent="0.25">
      <c r="E1353" s="76"/>
      <c r="F1353" s="76"/>
      <c r="G1353" s="76"/>
      <c r="H1353" s="6"/>
      <c r="I1353" s="6"/>
      <c r="J1353" s="6"/>
      <c r="K1353" s="77"/>
      <c r="L1353" s="77"/>
      <c r="M1353" s="77"/>
      <c r="N1353" s="77"/>
      <c r="O1353" s="77"/>
      <c r="P1353" s="77"/>
      <c r="Q1353" s="77"/>
      <c r="R1353" s="77"/>
      <c r="S1353" s="77"/>
    </row>
    <row r="1354" spans="1:19" ht="13.5" customHeight="1" x14ac:dyDescent="0.25">
      <c r="E1354" s="9" t="s">
        <v>37</v>
      </c>
    </row>
    <row r="1355" spans="1:19" ht="7.9" customHeight="1" x14ac:dyDescent="0.25"/>
    <row r="1356" spans="1:19" ht="13.5" customHeight="1" x14ac:dyDescent="0.25">
      <c r="E1356" s="299"/>
      <c r="F1356" s="299"/>
      <c r="G1356" s="299"/>
      <c r="H1356" s="6"/>
      <c r="I1356" s="299"/>
      <c r="J1356" s="299"/>
      <c r="K1356" s="264"/>
      <c r="M1356" s="299"/>
      <c r="N1356" s="299"/>
      <c r="O1356" s="264"/>
      <c r="P1356" s="77"/>
      <c r="Q1356" s="77"/>
      <c r="R1356" s="77"/>
      <c r="S1356" s="77"/>
    </row>
    <row r="1357" spans="1:19" ht="13.5" customHeight="1" x14ac:dyDescent="0.25">
      <c r="E1357" s="299"/>
      <c r="F1357" s="299"/>
      <c r="G1357" s="299"/>
      <c r="H1357" s="6"/>
      <c r="I1357" s="264"/>
      <c r="J1357" s="264"/>
      <c r="K1357" s="264"/>
      <c r="M1357" s="264"/>
      <c r="N1357" s="264"/>
      <c r="O1357" s="264"/>
      <c r="P1357" s="77"/>
      <c r="Q1357" s="77"/>
      <c r="R1357" s="77"/>
      <c r="S1357" s="77"/>
    </row>
    <row r="1358" spans="1:19" ht="13.5" customHeight="1" x14ac:dyDescent="0.25">
      <c r="E1358" s="299"/>
      <c r="F1358" s="299"/>
      <c r="G1358" s="299"/>
      <c r="H1358" s="6"/>
      <c r="I1358" s="264"/>
      <c r="J1358" s="264"/>
      <c r="K1358" s="264"/>
      <c r="M1358" s="264"/>
      <c r="N1358" s="264"/>
      <c r="O1358" s="264"/>
      <c r="P1358" s="77"/>
      <c r="Q1358" s="77"/>
      <c r="R1358" s="77"/>
      <c r="S1358" s="77"/>
    </row>
    <row r="1359" spans="1:19" ht="13.5" customHeight="1" x14ac:dyDescent="0.25">
      <c r="E1359" s="299"/>
      <c r="F1359" s="299"/>
      <c r="G1359" s="299"/>
      <c r="H1359" s="6"/>
      <c r="I1359" s="264"/>
      <c r="J1359" s="264"/>
      <c r="K1359" s="264"/>
      <c r="M1359" s="264"/>
      <c r="N1359" s="264"/>
      <c r="O1359" s="264"/>
      <c r="P1359" s="77"/>
      <c r="Q1359" s="77"/>
      <c r="R1359" s="77"/>
      <c r="S1359" s="77"/>
    </row>
    <row r="1360" spans="1:19" ht="13.5" customHeight="1" x14ac:dyDescent="0.25">
      <c r="E1360" s="299"/>
      <c r="F1360" s="299"/>
      <c r="G1360" s="299"/>
      <c r="H1360" s="6"/>
      <c r="I1360" s="264"/>
      <c r="J1360" s="264"/>
      <c r="K1360" s="264"/>
      <c r="M1360" s="264"/>
      <c r="N1360" s="264"/>
      <c r="O1360" s="264"/>
      <c r="P1360" s="77"/>
      <c r="Q1360" s="77"/>
      <c r="R1360" s="77"/>
      <c r="S1360" s="77"/>
    </row>
    <row r="1361" spans="1:19" ht="7.9" customHeight="1" x14ac:dyDescent="0.25">
      <c r="E1361" s="41"/>
      <c r="F1361" s="23"/>
      <c r="G1361" s="42"/>
      <c r="H1361" s="41"/>
      <c r="I1361" s="23"/>
      <c r="J1361" s="23"/>
      <c r="K1361" s="23"/>
      <c r="L1361" s="23"/>
      <c r="M1361" s="41"/>
      <c r="N1361" s="41"/>
      <c r="O1361" s="41"/>
      <c r="P1361" s="77"/>
      <c r="Q1361" s="77"/>
      <c r="R1361" s="77"/>
      <c r="S1361" s="77"/>
    </row>
    <row r="1362" spans="1:19" ht="13.5" customHeight="1" x14ac:dyDescent="0.25">
      <c r="E1362" s="270" t="s">
        <v>400</v>
      </c>
      <c r="F1362" s="270"/>
      <c r="G1362" s="270"/>
      <c r="H1362" s="41"/>
      <c r="I1362" s="270" t="s">
        <v>40</v>
      </c>
      <c r="J1362" s="270"/>
      <c r="K1362" s="270"/>
      <c r="L1362" s="30"/>
      <c r="M1362" s="270" t="s">
        <v>41</v>
      </c>
      <c r="N1362" s="270"/>
      <c r="O1362" s="270"/>
      <c r="P1362" s="77"/>
      <c r="Q1362" s="77"/>
      <c r="R1362" s="77"/>
      <c r="S1362" s="77"/>
    </row>
    <row r="1363" spans="1:19" ht="13.5" customHeight="1" x14ac:dyDescent="0.25">
      <c r="A1363" s="1">
        <v>4017018</v>
      </c>
      <c r="B1363" s="1">
        <v>4012404</v>
      </c>
      <c r="C1363" s="1">
        <v>4012403</v>
      </c>
      <c r="E1363" s="32" t="s">
        <v>401</v>
      </c>
      <c r="F1363" s="33"/>
      <c r="G1363" s="34">
        <f>VLOOKUP(A1363,'[2]Tarifs brosserie'!B:H,6,0)*(1+$V$8)</f>
        <v>10.250000000000002</v>
      </c>
      <c r="H1363" s="41"/>
      <c r="I1363" s="32" t="s">
        <v>43</v>
      </c>
      <c r="J1363" s="33"/>
      <c r="K1363" s="34">
        <f>VLOOKUP(B1363,'[2]Tarifs brosserie'!B:H,6,0)*(1+$V$8)</f>
        <v>2.75</v>
      </c>
      <c r="L1363" s="33"/>
      <c r="M1363" s="32" t="s">
        <v>44</v>
      </c>
      <c r="N1363" s="33"/>
      <c r="O1363" s="34">
        <f>VLOOKUP(C1363,'[2]Tarifs brosserie'!B:H,6,0)*(1+$V$8)</f>
        <v>6</v>
      </c>
      <c r="P1363" s="77"/>
      <c r="Q1363" s="77"/>
      <c r="R1363" s="77"/>
      <c r="S1363" s="77"/>
    </row>
    <row r="1364" spans="1:19" s="68" customFormat="1" ht="13.5" customHeight="1" x14ac:dyDescent="0.25">
      <c r="A1364" s="18"/>
      <c r="B1364" s="18"/>
      <c r="C1364" s="18"/>
      <c r="D1364" s="18"/>
      <c r="E1364" s="64" t="s">
        <v>393</v>
      </c>
      <c r="F1364" s="64"/>
      <c r="G1364" s="64"/>
      <c r="H1364" s="67"/>
      <c r="I1364" s="67"/>
      <c r="J1364" s="67"/>
      <c r="L1364" s="69"/>
      <c r="M1364" s="69"/>
      <c r="N1364" s="69"/>
      <c r="O1364" s="267" t="s">
        <v>0</v>
      </c>
      <c r="P1364" s="267"/>
      <c r="Q1364" s="267"/>
      <c r="R1364" s="267"/>
      <c r="S1364" s="267"/>
    </row>
    <row r="1365" spans="1:19" ht="13.5" customHeight="1" x14ac:dyDescent="0.25">
      <c r="E1365" s="6"/>
      <c r="O1365" s="6"/>
      <c r="P1365" s="6"/>
      <c r="Q1365" s="6"/>
      <c r="R1365" s="6"/>
      <c r="S1365" s="6"/>
    </row>
    <row r="1366" spans="1:19" ht="13.5" customHeight="1" x14ac:dyDescent="0.25">
      <c r="E1366" s="6"/>
      <c r="O1366" s="6"/>
      <c r="P1366" s="6"/>
      <c r="Q1366" s="6"/>
      <c r="R1366" s="6"/>
      <c r="S1366" s="6"/>
    </row>
    <row r="1367" spans="1:19" ht="13.5" customHeight="1" x14ac:dyDescent="0.25">
      <c r="E1367" s="35"/>
      <c r="F1367" s="35"/>
      <c r="G1367" s="35"/>
      <c r="H1367" s="8"/>
      <c r="I1367" s="9" t="s">
        <v>402</v>
      </c>
      <c r="N1367" s="8"/>
      <c r="P1367" s="8"/>
    </row>
    <row r="1368" spans="1:19" ht="7.9" customHeight="1" x14ac:dyDescent="0.25">
      <c r="E1368" s="35"/>
      <c r="F1368" s="35"/>
      <c r="G1368" s="35"/>
      <c r="H1368" s="8"/>
      <c r="I1368" s="1"/>
      <c r="J1368" s="1"/>
      <c r="K1368" s="1"/>
      <c r="L1368" s="1"/>
      <c r="M1368" s="1"/>
      <c r="N1368" s="8"/>
      <c r="O1368" s="12"/>
      <c r="P1368" s="8"/>
      <c r="Q1368" s="12"/>
      <c r="R1368" s="8"/>
      <c r="S1368" s="13"/>
    </row>
    <row r="1369" spans="1:19" ht="25.15" customHeight="1" x14ac:dyDescent="0.25">
      <c r="E1369" s="35"/>
      <c r="F1369" s="35"/>
      <c r="G1369" s="35"/>
      <c r="H1369" s="8"/>
      <c r="I1369" s="300" t="s">
        <v>9</v>
      </c>
      <c r="J1369" s="300"/>
      <c r="K1369" s="300" t="s">
        <v>10</v>
      </c>
      <c r="L1369" s="300"/>
      <c r="M1369" s="14" t="s">
        <v>11</v>
      </c>
      <c r="N1369" s="15"/>
      <c r="O1369" s="301" t="s">
        <v>12</v>
      </c>
      <c r="P1369" s="301"/>
      <c r="Q1369" s="301"/>
      <c r="R1369" s="15"/>
      <c r="S1369" s="16" t="s">
        <v>13</v>
      </c>
    </row>
    <row r="1370" spans="1:19" ht="7.9" customHeight="1" x14ac:dyDescent="0.25">
      <c r="E1370" s="35"/>
      <c r="F1370" s="35"/>
      <c r="G1370" s="35"/>
      <c r="H1370" s="8"/>
      <c r="I1370" s="41"/>
      <c r="J1370" s="41"/>
      <c r="K1370" s="41"/>
      <c r="L1370" s="41"/>
      <c r="M1370" s="41"/>
      <c r="N1370" s="23"/>
      <c r="O1370" s="42"/>
      <c r="P1370" s="23"/>
      <c r="Q1370" s="42"/>
      <c r="R1370" s="23"/>
      <c r="S1370" s="43"/>
    </row>
    <row r="1371" spans="1:19" ht="13.5" customHeight="1" x14ac:dyDescent="0.25">
      <c r="A1371" s="1" t="s">
        <v>403</v>
      </c>
      <c r="E1371" s="35"/>
      <c r="F1371" s="35"/>
      <c r="G1371" s="35"/>
      <c r="H1371" s="8"/>
      <c r="I1371" s="297" t="s">
        <v>403</v>
      </c>
      <c r="J1371" s="297"/>
      <c r="K1371" s="297" t="s">
        <v>16</v>
      </c>
      <c r="L1371" s="297"/>
      <c r="M1371" s="22">
        <f>VLOOKUP(A1371,'[2]Tarif bases juil-24'!B:G,6,0)*(1+$V$3)</f>
        <v>35.247394000000007</v>
      </c>
      <c r="N1371" s="23"/>
      <c r="O1371" s="298">
        <v>6.75</v>
      </c>
      <c r="P1371" s="256"/>
      <c r="Q1371" s="24" t="s">
        <v>17</v>
      </c>
      <c r="R1371" s="23"/>
      <c r="S1371" s="25">
        <f>M1371/O1371</f>
        <v>5.2218361481481494</v>
      </c>
    </row>
    <row r="1372" spans="1:19" ht="13.5" customHeight="1" x14ac:dyDescent="0.25">
      <c r="A1372" s="1" t="s">
        <v>404</v>
      </c>
      <c r="E1372" s="35"/>
      <c r="F1372" s="35"/>
      <c r="G1372" s="35"/>
      <c r="H1372" s="8"/>
      <c r="I1372" s="297" t="s">
        <v>404</v>
      </c>
      <c r="J1372" s="297"/>
      <c r="K1372" s="297" t="s">
        <v>19</v>
      </c>
      <c r="L1372" s="297"/>
      <c r="M1372" s="22">
        <f>VLOOKUP(A1372,'[2]Tarif bases juil-24'!B:G,6,0)*(1+$V$3)</f>
        <v>62.832624750000001</v>
      </c>
      <c r="N1372" s="23"/>
      <c r="O1372" s="298">
        <v>13.5</v>
      </c>
      <c r="P1372" s="256"/>
      <c r="Q1372" s="24" t="s">
        <v>17</v>
      </c>
      <c r="R1372" s="23"/>
      <c r="S1372" s="25">
        <f>M1372/O1372</f>
        <v>4.6542684999999997</v>
      </c>
    </row>
    <row r="1373" spans="1:19" ht="13.5" customHeight="1" x14ac:dyDescent="0.25">
      <c r="A1373" s="1" t="s">
        <v>405</v>
      </c>
      <c r="E1373" s="35"/>
      <c r="F1373" s="35"/>
      <c r="G1373" s="35"/>
      <c r="H1373" s="8"/>
      <c r="I1373" s="297" t="s">
        <v>405</v>
      </c>
      <c r="J1373" s="297"/>
      <c r="K1373" s="297" t="s">
        <v>21</v>
      </c>
      <c r="L1373" s="297"/>
      <c r="M1373" s="22">
        <f>VLOOKUP(A1373,'[2]Tarif bases juil-24'!B:G,6,0)*(1+$V$3)</f>
        <v>144.08206250000001</v>
      </c>
      <c r="N1373" s="23"/>
      <c r="O1373" s="298">
        <v>33.75</v>
      </c>
      <c r="P1373" s="256"/>
      <c r="Q1373" s="24" t="s">
        <v>17</v>
      </c>
      <c r="R1373" s="23"/>
      <c r="S1373" s="25">
        <f>M1373/O1373</f>
        <v>4.2690981481481485</v>
      </c>
    </row>
    <row r="1374" spans="1:19" ht="13.5" customHeight="1" x14ac:dyDescent="0.25">
      <c r="E1374" s="35"/>
      <c r="F1374" s="35"/>
      <c r="G1374" s="35"/>
      <c r="H1374" s="8"/>
      <c r="I1374" s="140"/>
      <c r="J1374" s="140"/>
      <c r="K1374" s="140"/>
      <c r="L1374" s="140"/>
      <c r="M1374" s="129"/>
      <c r="N1374" s="23"/>
      <c r="O1374" s="144"/>
      <c r="P1374" s="144"/>
      <c r="Q1374" s="41"/>
      <c r="R1374" s="23"/>
      <c r="S1374" s="129"/>
    </row>
    <row r="1375" spans="1:19" ht="13.5" customHeight="1" x14ac:dyDescent="0.25">
      <c r="E1375" s="35"/>
      <c r="F1375" s="35"/>
      <c r="G1375" s="35"/>
      <c r="H1375" s="8"/>
    </row>
    <row r="1376" spans="1:19" ht="13.5" customHeight="1" x14ac:dyDescent="0.25">
      <c r="E1376" s="40"/>
      <c r="F1376" s="40"/>
      <c r="G1376" s="40"/>
      <c r="H1376" s="8"/>
    </row>
    <row r="1377" spans="1:19" ht="13.5" customHeight="1" x14ac:dyDescent="0.25">
      <c r="E1377" s="302"/>
      <c r="F1377" s="302"/>
      <c r="G1377" s="302"/>
      <c r="H1377" s="8"/>
      <c r="I1377" s="9" t="s">
        <v>406</v>
      </c>
      <c r="N1377" s="8"/>
      <c r="P1377" s="8"/>
    </row>
    <row r="1378" spans="1:19" ht="7.9" customHeight="1" x14ac:dyDescent="0.25">
      <c r="E1378" s="302"/>
      <c r="F1378" s="302"/>
      <c r="G1378" s="302"/>
      <c r="H1378" s="8"/>
      <c r="I1378" s="1"/>
      <c r="J1378" s="1"/>
      <c r="K1378" s="1"/>
      <c r="L1378" s="1"/>
      <c r="M1378" s="1"/>
      <c r="N1378" s="8"/>
      <c r="O1378" s="12"/>
      <c r="P1378" s="8"/>
      <c r="Q1378" s="12"/>
      <c r="R1378" s="8"/>
      <c r="S1378" s="13"/>
    </row>
    <row r="1379" spans="1:19" s="98" customFormat="1" ht="25.15" customHeight="1" x14ac:dyDescent="0.25">
      <c r="A1379" s="60"/>
      <c r="B1379" s="60"/>
      <c r="C1379" s="60"/>
      <c r="D1379" s="60"/>
      <c r="E1379" s="302"/>
      <c r="F1379" s="302"/>
      <c r="G1379" s="302"/>
      <c r="H1379" s="61"/>
      <c r="I1379" s="300" t="s">
        <v>9</v>
      </c>
      <c r="J1379" s="300"/>
      <c r="K1379" s="300" t="s">
        <v>10</v>
      </c>
      <c r="L1379" s="300"/>
      <c r="M1379" s="14" t="s">
        <v>11</v>
      </c>
      <c r="N1379" s="15"/>
      <c r="O1379" s="301" t="s">
        <v>12</v>
      </c>
      <c r="P1379" s="301"/>
      <c r="Q1379" s="301"/>
      <c r="R1379" s="15"/>
      <c r="S1379" s="16" t="s">
        <v>13</v>
      </c>
    </row>
    <row r="1380" spans="1:19" ht="7.9" customHeight="1" x14ac:dyDescent="0.25">
      <c r="E1380" s="302"/>
      <c r="F1380" s="302"/>
      <c r="G1380" s="302"/>
      <c r="H1380" s="8"/>
      <c r="I1380" s="41"/>
      <c r="J1380" s="41"/>
      <c r="K1380" s="41"/>
      <c r="L1380" s="41"/>
      <c r="M1380" s="41"/>
      <c r="N1380" s="23"/>
      <c r="O1380" s="42"/>
      <c r="P1380" s="23"/>
      <c r="Q1380" s="42"/>
      <c r="R1380" s="23"/>
      <c r="S1380" s="43"/>
    </row>
    <row r="1381" spans="1:19" ht="13.5" customHeight="1" x14ac:dyDescent="0.25">
      <c r="A1381" s="296" t="s">
        <v>407</v>
      </c>
      <c r="B1381" s="296"/>
      <c r="E1381" s="302"/>
      <c r="F1381" s="302"/>
      <c r="G1381" s="302"/>
      <c r="H1381" s="8"/>
      <c r="I1381" s="297" t="s">
        <v>407</v>
      </c>
      <c r="J1381" s="297"/>
      <c r="K1381" s="297" t="s">
        <v>16</v>
      </c>
      <c r="L1381" s="297"/>
      <c r="M1381" s="22">
        <f>VLOOKUP(A1381,'[2]Tarif bases juil-24'!B:G,6,0)*(1+$V$3)</f>
        <v>52.916666666666671</v>
      </c>
      <c r="N1381" s="23"/>
      <c r="O1381" s="298">
        <v>8.75</v>
      </c>
      <c r="P1381" s="256"/>
      <c r="Q1381" s="24" t="s">
        <v>17</v>
      </c>
      <c r="R1381" s="23"/>
      <c r="S1381" s="25">
        <f>M1381/O1381</f>
        <v>6.0476190476190483</v>
      </c>
    </row>
    <row r="1382" spans="1:19" ht="7.9" customHeight="1" x14ac:dyDescent="0.25">
      <c r="E1382" s="76"/>
      <c r="F1382" s="76"/>
      <c r="G1382" s="76"/>
      <c r="H1382" s="6"/>
      <c r="I1382" s="6"/>
      <c r="J1382" s="6"/>
      <c r="K1382" s="77"/>
      <c r="L1382" s="77"/>
      <c r="M1382" s="77"/>
      <c r="N1382" s="77"/>
      <c r="O1382" s="77"/>
      <c r="P1382" s="77"/>
      <c r="Q1382" s="77"/>
      <c r="R1382" s="77"/>
      <c r="S1382" s="77"/>
    </row>
    <row r="1383" spans="1:19" ht="13.5" customHeight="1" x14ac:dyDescent="0.25">
      <c r="E1383" s="9" t="s">
        <v>37</v>
      </c>
    </row>
    <row r="1384" spans="1:19" ht="7.9" customHeight="1" x14ac:dyDescent="0.25"/>
    <row r="1385" spans="1:19" ht="13.5" customHeight="1" x14ac:dyDescent="0.25">
      <c r="E1385" s="299"/>
      <c r="F1385" s="299"/>
      <c r="G1385" s="264"/>
      <c r="I1385" s="299"/>
      <c r="J1385" s="299"/>
      <c r="K1385" s="264"/>
      <c r="L1385" s="77"/>
      <c r="M1385" s="299"/>
      <c r="N1385" s="299"/>
      <c r="O1385" s="299"/>
      <c r="P1385" s="77"/>
      <c r="Q1385" s="109"/>
      <c r="R1385" s="109"/>
      <c r="S1385" s="109"/>
    </row>
    <row r="1386" spans="1:19" ht="13.5" customHeight="1" x14ac:dyDescent="0.25">
      <c r="E1386" s="264"/>
      <c r="F1386" s="264"/>
      <c r="G1386" s="264"/>
      <c r="I1386" s="264"/>
      <c r="J1386" s="264"/>
      <c r="K1386" s="264"/>
      <c r="L1386" s="77"/>
      <c r="M1386" s="299"/>
      <c r="N1386" s="299"/>
      <c r="O1386" s="299"/>
      <c r="P1386" s="77"/>
      <c r="Q1386" s="109"/>
      <c r="R1386" s="109"/>
      <c r="S1386" s="109"/>
    </row>
    <row r="1387" spans="1:19" ht="13.5" customHeight="1" x14ac:dyDescent="0.25">
      <c r="E1387" s="264"/>
      <c r="F1387" s="264"/>
      <c r="G1387" s="264"/>
      <c r="I1387" s="264"/>
      <c r="J1387" s="264"/>
      <c r="K1387" s="264"/>
      <c r="L1387" s="77"/>
      <c r="M1387" s="299"/>
      <c r="N1387" s="299"/>
      <c r="O1387" s="299"/>
      <c r="P1387" s="77"/>
      <c r="Q1387" s="109"/>
      <c r="R1387" s="109"/>
      <c r="S1387" s="109"/>
    </row>
    <row r="1388" spans="1:19" ht="13.5" customHeight="1" x14ac:dyDescent="0.25">
      <c r="E1388" s="264"/>
      <c r="F1388" s="264"/>
      <c r="G1388" s="264"/>
      <c r="I1388" s="264"/>
      <c r="J1388" s="264"/>
      <c r="K1388" s="264"/>
      <c r="L1388" s="77"/>
      <c r="M1388" s="299"/>
      <c r="N1388" s="299"/>
      <c r="O1388" s="299"/>
      <c r="P1388" s="77"/>
      <c r="Q1388" s="109"/>
      <c r="R1388" s="109"/>
      <c r="S1388" s="109"/>
    </row>
    <row r="1389" spans="1:19" ht="13.5" customHeight="1" x14ac:dyDescent="0.25">
      <c r="E1389" s="264"/>
      <c r="F1389" s="264"/>
      <c r="G1389" s="264"/>
      <c r="I1389" s="264"/>
      <c r="J1389" s="264"/>
      <c r="K1389" s="264"/>
      <c r="L1389" s="77"/>
      <c r="M1389" s="299"/>
      <c r="N1389" s="299"/>
      <c r="O1389" s="299"/>
      <c r="P1389" s="77"/>
      <c r="Q1389" s="109"/>
      <c r="R1389" s="109"/>
      <c r="S1389" s="109"/>
    </row>
    <row r="1390" spans="1:19" ht="7.9" customHeight="1" x14ac:dyDescent="0.25">
      <c r="E1390" s="8"/>
      <c r="F1390" s="8"/>
      <c r="G1390" s="8"/>
      <c r="H1390" s="8"/>
      <c r="I1390" s="1"/>
      <c r="J1390" s="1"/>
      <c r="K1390" s="1"/>
      <c r="L1390" s="77"/>
      <c r="M1390" s="1"/>
      <c r="N1390" s="8"/>
      <c r="O1390" s="12"/>
      <c r="P1390" s="77"/>
      <c r="Q1390" s="1"/>
      <c r="R1390" s="8"/>
      <c r="S1390" s="12"/>
    </row>
    <row r="1391" spans="1:19" ht="13.5" customHeight="1" x14ac:dyDescent="0.25">
      <c r="E1391" s="270" t="s">
        <v>39</v>
      </c>
      <c r="F1391" s="270"/>
      <c r="G1391" s="270"/>
      <c r="H1391" s="30"/>
      <c r="I1391" s="270" t="s">
        <v>142</v>
      </c>
      <c r="J1391" s="270"/>
      <c r="K1391" s="270"/>
      <c r="L1391" s="145"/>
      <c r="M1391" s="270" t="s">
        <v>143</v>
      </c>
      <c r="N1391" s="270"/>
      <c r="O1391" s="270"/>
      <c r="P1391" s="77"/>
      <c r="Q1391" s="63"/>
      <c r="R1391" s="63"/>
      <c r="S1391" s="63"/>
    </row>
    <row r="1392" spans="1:19" ht="13.5" customHeight="1" x14ac:dyDescent="0.25">
      <c r="A1392" s="1">
        <v>4012407</v>
      </c>
      <c r="B1392" s="1">
        <v>4012402</v>
      </c>
      <c r="C1392" s="1">
        <v>4012401</v>
      </c>
      <c r="E1392" s="32" t="s">
        <v>42</v>
      </c>
      <c r="F1392" s="33"/>
      <c r="G1392" s="34">
        <f>VLOOKUP(A1392,'[2]Tarifs brosserie'!B:H,6,0)*(1+$V$8)</f>
        <v>5.8333333333333339</v>
      </c>
      <c r="H1392" s="33"/>
      <c r="I1392" s="32" t="s">
        <v>144</v>
      </c>
      <c r="J1392" s="33"/>
      <c r="K1392" s="34">
        <f>VLOOKUP(B1392,'[2]Tarifs brosserie'!B:H,6,0)*(1+$V$8)</f>
        <v>2.2500000000000004</v>
      </c>
      <c r="L1392" s="145"/>
      <c r="M1392" s="32" t="s">
        <v>145</v>
      </c>
      <c r="N1392" s="33"/>
      <c r="O1392" s="34">
        <f>VLOOKUP(C1392,'[2]Tarifs brosserie'!B:H,6,0)*(1+$V$8)</f>
        <v>6.083333333333333</v>
      </c>
      <c r="P1392" s="77"/>
      <c r="Q1392" s="46"/>
      <c r="S1392" s="39"/>
    </row>
    <row r="1393" spans="1:19" ht="13.5" customHeight="1" x14ac:dyDescent="0.25">
      <c r="E1393" s="146"/>
      <c r="F1393" s="146"/>
      <c r="G1393" s="146"/>
      <c r="H1393" s="8"/>
      <c r="I1393" s="1"/>
      <c r="J1393" s="1"/>
      <c r="K1393" s="1"/>
      <c r="L1393" s="1"/>
      <c r="M1393" s="36"/>
      <c r="N1393" s="37"/>
      <c r="O1393" s="38"/>
      <c r="P1393" s="37"/>
      <c r="Q1393" s="1"/>
      <c r="R1393" s="37"/>
      <c r="S1393" s="36"/>
    </row>
    <row r="1394" spans="1:19" ht="13.5" customHeight="1" x14ac:dyDescent="0.25">
      <c r="E1394" s="302"/>
      <c r="F1394" s="302"/>
      <c r="G1394" s="302"/>
      <c r="H1394" s="8"/>
      <c r="I1394" s="9" t="s">
        <v>408</v>
      </c>
      <c r="N1394" s="8"/>
      <c r="P1394" s="8"/>
    </row>
    <row r="1395" spans="1:19" ht="7.9" customHeight="1" x14ac:dyDescent="0.25">
      <c r="E1395" s="302"/>
      <c r="F1395" s="302"/>
      <c r="G1395" s="302"/>
      <c r="H1395" s="8"/>
      <c r="I1395" s="1"/>
      <c r="J1395" s="1"/>
      <c r="K1395" s="1"/>
      <c r="L1395" s="1"/>
      <c r="M1395" s="1"/>
      <c r="N1395" s="8"/>
      <c r="O1395" s="12"/>
      <c r="P1395" s="8"/>
      <c r="Q1395" s="12"/>
      <c r="R1395" s="8"/>
      <c r="S1395" s="13"/>
    </row>
    <row r="1396" spans="1:19" s="98" customFormat="1" ht="25.15" customHeight="1" x14ac:dyDescent="0.25">
      <c r="A1396" s="60"/>
      <c r="B1396" s="60"/>
      <c r="C1396" s="60"/>
      <c r="D1396" s="60"/>
      <c r="E1396" s="302"/>
      <c r="F1396" s="302"/>
      <c r="G1396" s="302"/>
      <c r="H1396" s="61"/>
      <c r="I1396" s="300" t="s">
        <v>9</v>
      </c>
      <c r="J1396" s="300"/>
      <c r="K1396" s="300" t="s">
        <v>10</v>
      </c>
      <c r="L1396" s="300"/>
      <c r="M1396" s="14" t="s">
        <v>11</v>
      </c>
      <c r="N1396" s="15"/>
      <c r="O1396" s="301" t="s">
        <v>12</v>
      </c>
      <c r="P1396" s="301"/>
      <c r="Q1396" s="301"/>
      <c r="R1396" s="15"/>
      <c r="S1396" s="16" t="s">
        <v>13</v>
      </c>
    </row>
    <row r="1397" spans="1:19" ht="7.9" customHeight="1" x14ac:dyDescent="0.25">
      <c r="E1397" s="302"/>
      <c r="F1397" s="302"/>
      <c r="G1397" s="302"/>
      <c r="H1397" s="8"/>
      <c r="I1397" s="41"/>
      <c r="J1397" s="41"/>
      <c r="K1397" s="41"/>
      <c r="L1397" s="41"/>
      <c r="M1397" s="41"/>
      <c r="N1397" s="23"/>
      <c r="O1397" s="42"/>
      <c r="P1397" s="23"/>
      <c r="Q1397" s="42"/>
      <c r="R1397" s="23"/>
      <c r="S1397" s="43"/>
    </row>
    <row r="1398" spans="1:19" ht="13.5" customHeight="1" x14ac:dyDescent="0.25">
      <c r="A1398" s="296" t="s">
        <v>409</v>
      </c>
      <c r="B1398" s="296"/>
      <c r="E1398" s="302"/>
      <c r="F1398" s="302"/>
      <c r="G1398" s="302"/>
      <c r="H1398" s="8"/>
      <c r="I1398" s="297" t="s">
        <v>409</v>
      </c>
      <c r="J1398" s="297"/>
      <c r="K1398" s="297" t="s">
        <v>410</v>
      </c>
      <c r="L1398" s="297"/>
      <c r="M1398" s="22">
        <f>VLOOKUP(A1398,'[2]Tarif bases juil-24'!B:G,6,0)*(1+$V$3)</f>
        <v>16.253799333333337</v>
      </c>
      <c r="N1398" s="23"/>
      <c r="O1398" s="298">
        <v>3.25</v>
      </c>
      <c r="P1398" s="256"/>
      <c r="Q1398" s="24" t="s">
        <v>17</v>
      </c>
      <c r="R1398" s="23"/>
      <c r="S1398" s="25">
        <f>M1398/O1398</f>
        <v>5.0011690256410271</v>
      </c>
    </row>
    <row r="1399" spans="1:19" ht="13.5" customHeight="1" x14ac:dyDescent="0.25">
      <c r="E1399" s="46"/>
      <c r="G1399" s="39"/>
      <c r="H1399" s="6"/>
      <c r="I1399" s="46"/>
      <c r="K1399" s="39"/>
      <c r="L1399" s="77"/>
      <c r="M1399" s="46"/>
      <c r="O1399" s="39"/>
      <c r="P1399" s="77"/>
      <c r="Q1399" s="77"/>
      <c r="R1399" s="77"/>
      <c r="S1399" s="77"/>
    </row>
    <row r="1400" spans="1:19" s="68" customFormat="1" ht="13.5" customHeight="1" x14ac:dyDescent="0.25">
      <c r="A1400" s="18"/>
      <c r="B1400" s="18"/>
      <c r="C1400" s="18"/>
      <c r="D1400" s="18"/>
      <c r="E1400" s="64"/>
      <c r="F1400" s="64"/>
      <c r="G1400" s="64"/>
      <c r="H1400" s="67"/>
      <c r="I1400" s="67"/>
      <c r="J1400" s="67"/>
      <c r="L1400" s="69"/>
      <c r="M1400" s="69"/>
      <c r="N1400" s="69"/>
      <c r="O1400" s="267" t="s">
        <v>0</v>
      </c>
      <c r="P1400" s="267"/>
      <c r="Q1400" s="267"/>
      <c r="R1400" s="267"/>
      <c r="S1400" s="267"/>
    </row>
    <row r="1401" spans="1:19" ht="13.5" customHeight="1" x14ac:dyDescent="0.25">
      <c r="E1401" s="6"/>
      <c r="O1401" s="268"/>
      <c r="P1401" s="268"/>
      <c r="Q1401" s="268"/>
      <c r="R1401" s="268"/>
      <c r="S1401" s="268"/>
    </row>
    <row r="1402" spans="1:19" ht="24.95" customHeight="1" x14ac:dyDescent="0.25">
      <c r="E1402" s="269" t="s">
        <v>411</v>
      </c>
      <c r="F1402" s="269"/>
      <c r="G1402" s="269"/>
      <c r="H1402" s="269"/>
      <c r="I1402" s="269"/>
      <c r="J1402" s="269"/>
      <c r="K1402" s="269"/>
      <c r="L1402" s="269"/>
      <c r="M1402" s="269"/>
      <c r="N1402" s="269"/>
      <c r="O1402" s="269"/>
      <c r="P1402" s="269"/>
      <c r="Q1402" s="269"/>
      <c r="R1402" s="269"/>
      <c r="S1402" s="269"/>
    </row>
    <row r="1403" spans="1:19" ht="13.5" customHeight="1" x14ac:dyDescent="0.25">
      <c r="E1403" s="6"/>
      <c r="O1403" s="268"/>
      <c r="P1403" s="268"/>
      <c r="Q1403" s="268"/>
      <c r="R1403" s="268"/>
      <c r="S1403" s="268"/>
    </row>
    <row r="1404" spans="1:19" ht="13.5" customHeight="1" x14ac:dyDescent="0.25">
      <c r="E1404" s="264"/>
      <c r="F1404" s="264"/>
      <c r="G1404" s="264"/>
      <c r="H1404" s="8"/>
      <c r="I1404" s="9" t="s">
        <v>56</v>
      </c>
      <c r="N1404" s="8"/>
      <c r="P1404" s="8"/>
    </row>
    <row r="1405" spans="1:19" ht="7.9" customHeight="1" x14ac:dyDescent="0.25">
      <c r="E1405" s="264"/>
      <c r="F1405" s="264"/>
      <c r="G1405" s="264"/>
      <c r="H1405" s="8"/>
      <c r="I1405" s="1"/>
      <c r="J1405" s="1"/>
      <c r="K1405" s="1"/>
      <c r="L1405" s="1"/>
      <c r="M1405" s="1"/>
      <c r="N1405" s="8"/>
      <c r="O1405" s="12"/>
      <c r="P1405" s="8"/>
      <c r="Q1405" s="12"/>
      <c r="R1405" s="8"/>
      <c r="S1405" s="13"/>
    </row>
    <row r="1406" spans="1:19" s="98" customFormat="1" ht="25.15" customHeight="1" x14ac:dyDescent="0.25">
      <c r="A1406" s="60"/>
      <c r="B1406" s="60"/>
      <c r="C1406" s="60"/>
      <c r="D1406" s="60"/>
      <c r="E1406" s="264"/>
      <c r="F1406" s="264"/>
      <c r="G1406" s="264"/>
      <c r="H1406" s="61"/>
      <c r="I1406" s="300" t="s">
        <v>9</v>
      </c>
      <c r="J1406" s="300"/>
      <c r="K1406" s="300" t="s">
        <v>10</v>
      </c>
      <c r="L1406" s="300"/>
      <c r="M1406" s="14" t="s">
        <v>11</v>
      </c>
      <c r="N1406" s="15"/>
      <c r="O1406" s="301" t="s">
        <v>12</v>
      </c>
      <c r="P1406" s="301"/>
      <c r="Q1406" s="301"/>
      <c r="R1406" s="15"/>
      <c r="S1406" s="16" t="s">
        <v>13</v>
      </c>
    </row>
    <row r="1407" spans="1:19" ht="7.9" customHeight="1" x14ac:dyDescent="0.25">
      <c r="E1407" s="264"/>
      <c r="F1407" s="264"/>
      <c r="G1407" s="264"/>
      <c r="H1407" s="8"/>
      <c r="I1407" s="41"/>
      <c r="J1407" s="41"/>
      <c r="K1407" s="41"/>
      <c r="L1407" s="41"/>
      <c r="M1407" s="41"/>
      <c r="N1407" s="23"/>
      <c r="O1407" s="42"/>
      <c r="P1407" s="23"/>
      <c r="Q1407" s="42"/>
      <c r="R1407" s="23"/>
      <c r="S1407" s="43"/>
    </row>
    <row r="1408" spans="1:19" ht="13.5" customHeight="1" x14ac:dyDescent="0.25">
      <c r="A1408" s="296" t="s">
        <v>58</v>
      </c>
      <c r="B1408" s="296"/>
      <c r="E1408" s="264"/>
      <c r="F1408" s="264"/>
      <c r="G1408" s="264"/>
      <c r="H1408" s="8"/>
      <c r="I1408" s="297" t="s">
        <v>58</v>
      </c>
      <c r="J1408" s="297"/>
      <c r="K1408" s="297" t="s">
        <v>19</v>
      </c>
      <c r="L1408" s="297"/>
      <c r="M1408" s="22">
        <f>VLOOKUP(A1408,'[2]Tarif bases juil-24'!B:G,6,0)*(1+$V$3)</f>
        <v>32.834800000000001</v>
      </c>
      <c r="N1408" s="23"/>
      <c r="O1408" s="298">
        <v>12.5</v>
      </c>
      <c r="P1408" s="256"/>
      <c r="Q1408" s="24" t="s">
        <v>17</v>
      </c>
      <c r="R1408" s="23"/>
      <c r="S1408" s="25">
        <f>M1408/O1408</f>
        <v>2.6267840000000002</v>
      </c>
    </row>
    <row r="1409" spans="1:19" ht="13.5" customHeight="1" x14ac:dyDescent="0.25">
      <c r="A1409" s="296" t="s">
        <v>59</v>
      </c>
      <c r="B1409" s="296"/>
      <c r="E1409" s="264"/>
      <c r="F1409" s="264"/>
      <c r="G1409" s="264"/>
      <c r="H1409" s="8"/>
      <c r="I1409" s="297" t="s">
        <v>59</v>
      </c>
      <c r="J1409" s="297"/>
      <c r="K1409" s="297" t="s">
        <v>21</v>
      </c>
      <c r="L1409" s="297"/>
      <c r="M1409" s="22">
        <f>VLOOKUP(A1409,'[2]Tarif bases juil-24'!B:G,6,0)*(1+$V$3)</f>
        <v>72.419666666666686</v>
      </c>
      <c r="N1409" s="23"/>
      <c r="O1409" s="298">
        <v>31.25</v>
      </c>
      <c r="P1409" s="256"/>
      <c r="Q1409" s="24" t="s">
        <v>17</v>
      </c>
      <c r="R1409" s="23"/>
      <c r="S1409" s="25">
        <f>M1409/O1409</f>
        <v>2.317429333333334</v>
      </c>
    </row>
    <row r="1410" spans="1:19" ht="13.5" customHeight="1" x14ac:dyDescent="0.25">
      <c r="A1410" s="296" t="s">
        <v>60</v>
      </c>
      <c r="B1410" s="296"/>
      <c r="E1410" s="264"/>
      <c r="F1410" s="264"/>
      <c r="G1410" s="264"/>
      <c r="H1410" s="8"/>
      <c r="I1410" s="297" t="s">
        <v>60</v>
      </c>
      <c r="J1410" s="297"/>
      <c r="K1410" s="297" t="s">
        <v>61</v>
      </c>
      <c r="L1410" s="297"/>
      <c r="M1410" s="22">
        <f>VLOOKUP(A1410,'[2]Tarif bases juil-24'!B:G,6,0)*(1+$V$3)</f>
        <v>275.00337499999995</v>
      </c>
      <c r="N1410" s="23"/>
      <c r="O1410" s="298">
        <v>150</v>
      </c>
      <c r="P1410" s="256"/>
      <c r="Q1410" s="24" t="s">
        <v>17</v>
      </c>
      <c r="R1410" s="23"/>
      <c r="S1410" s="25">
        <f>M1410/O1410</f>
        <v>1.8333558333333331</v>
      </c>
    </row>
    <row r="1411" spans="1:19" ht="13.5" customHeight="1" x14ac:dyDescent="0.25">
      <c r="E1411" s="264"/>
      <c r="F1411" s="264"/>
      <c r="G1411" s="264"/>
      <c r="H1411" s="8"/>
    </row>
    <row r="1412" spans="1:19" ht="13.5" customHeight="1" x14ac:dyDescent="0.25">
      <c r="E1412" s="264"/>
      <c r="F1412" s="264"/>
      <c r="G1412" s="264"/>
      <c r="H1412" s="8"/>
    </row>
    <row r="1413" spans="1:19" ht="7.9" customHeight="1" x14ac:dyDescent="0.25">
      <c r="E1413" s="8"/>
      <c r="F1413" s="8"/>
      <c r="G1413" s="8"/>
      <c r="H1413" s="8"/>
    </row>
    <row r="1414" spans="1:19" ht="13.5" customHeight="1" x14ac:dyDescent="0.25">
      <c r="E1414" s="264"/>
      <c r="F1414" s="264"/>
      <c r="G1414" s="264"/>
      <c r="H1414" s="8"/>
      <c r="I1414" s="9" t="s">
        <v>412</v>
      </c>
      <c r="N1414" s="8"/>
      <c r="P1414" s="8"/>
    </row>
    <row r="1415" spans="1:19" ht="7.9" customHeight="1" x14ac:dyDescent="0.25">
      <c r="E1415" s="264"/>
      <c r="F1415" s="264"/>
      <c r="G1415" s="264"/>
      <c r="H1415" s="8"/>
      <c r="I1415" s="1"/>
      <c r="J1415" s="1"/>
      <c r="K1415" s="1"/>
      <c r="L1415" s="1"/>
      <c r="M1415" s="1"/>
      <c r="N1415" s="8"/>
      <c r="O1415" s="12"/>
      <c r="P1415" s="8"/>
      <c r="Q1415" s="12"/>
      <c r="R1415" s="8"/>
      <c r="S1415" s="13"/>
    </row>
    <row r="1416" spans="1:19" s="98" customFormat="1" ht="25.15" customHeight="1" x14ac:dyDescent="0.25">
      <c r="A1416" s="60"/>
      <c r="B1416" s="60"/>
      <c r="C1416" s="60"/>
      <c r="D1416" s="60"/>
      <c r="E1416" s="264"/>
      <c r="F1416" s="264"/>
      <c r="G1416" s="264"/>
      <c r="H1416" s="61"/>
      <c r="I1416" s="300" t="s">
        <v>9</v>
      </c>
      <c r="J1416" s="300"/>
      <c r="K1416" s="300" t="s">
        <v>10</v>
      </c>
      <c r="L1416" s="300"/>
      <c r="M1416" s="14" t="s">
        <v>11</v>
      </c>
      <c r="N1416" s="15"/>
      <c r="O1416" s="301" t="s">
        <v>12</v>
      </c>
      <c r="P1416" s="301"/>
      <c r="Q1416" s="301"/>
      <c r="R1416" s="15"/>
      <c r="S1416" s="16" t="s">
        <v>13</v>
      </c>
    </row>
    <row r="1417" spans="1:19" ht="7.9" customHeight="1" x14ac:dyDescent="0.25">
      <c r="E1417" s="264"/>
      <c r="F1417" s="264"/>
      <c r="G1417" s="264"/>
      <c r="H1417" s="8"/>
      <c r="I1417" s="41"/>
      <c r="J1417" s="41"/>
      <c r="K1417" s="41"/>
      <c r="L1417" s="41"/>
      <c r="M1417" s="41"/>
      <c r="N1417" s="23"/>
      <c r="O1417" s="42"/>
      <c r="P1417" s="23"/>
      <c r="Q1417" s="42"/>
      <c r="R1417" s="23"/>
      <c r="S1417" s="43"/>
    </row>
    <row r="1418" spans="1:19" ht="13.5" customHeight="1" x14ac:dyDescent="0.25">
      <c r="A1418" s="296" t="s">
        <v>413</v>
      </c>
      <c r="B1418" s="296"/>
      <c r="E1418" s="264"/>
      <c r="F1418" s="264"/>
      <c r="G1418" s="264"/>
      <c r="H1418" s="8"/>
      <c r="I1418" s="297" t="s">
        <v>413</v>
      </c>
      <c r="J1418" s="297"/>
      <c r="K1418" s="297" t="s">
        <v>21</v>
      </c>
      <c r="L1418" s="297"/>
      <c r="M1418" s="22">
        <f>VLOOKUP(A1418,'[2]Tarif bases juil-24'!B:G,6,0)*(1+$V$3)</f>
        <v>77.166666666666671</v>
      </c>
      <c r="N1418" s="23"/>
      <c r="O1418" s="298">
        <v>30</v>
      </c>
      <c r="P1418" s="256"/>
      <c r="Q1418" s="24" t="s">
        <v>17</v>
      </c>
      <c r="R1418" s="23"/>
      <c r="S1418" s="25">
        <f>M1418/O1418</f>
        <v>2.5722222222222224</v>
      </c>
    </row>
    <row r="1419" spans="1:19" ht="13.5" customHeight="1" x14ac:dyDescent="0.25">
      <c r="A1419" s="296" t="s">
        <v>414</v>
      </c>
      <c r="B1419" s="296"/>
      <c r="E1419" s="264"/>
      <c r="F1419" s="264"/>
      <c r="G1419" s="264"/>
      <c r="H1419" s="8"/>
      <c r="I1419" s="297" t="s">
        <v>414</v>
      </c>
      <c r="J1419" s="297"/>
      <c r="K1419" s="297" t="s">
        <v>23</v>
      </c>
      <c r="L1419" s="297"/>
      <c r="M1419" s="22">
        <f>VLOOKUP(A1419,'[2]Tarif bases juil-24'!B:G,6,0)*(1+$V$3)</f>
        <v>124.58308333333333</v>
      </c>
      <c r="N1419" s="23"/>
      <c r="O1419" s="298">
        <v>60</v>
      </c>
      <c r="P1419" s="256"/>
      <c r="Q1419" s="24" t="s">
        <v>17</v>
      </c>
      <c r="R1419" s="23"/>
      <c r="S1419" s="25">
        <f>M1419/O1419</f>
        <v>2.076384722222222</v>
      </c>
    </row>
    <row r="1420" spans="1:19" ht="13.5" customHeight="1" x14ac:dyDescent="0.25">
      <c r="A1420" s="296" t="s">
        <v>415</v>
      </c>
      <c r="B1420" s="296"/>
      <c r="E1420" s="264"/>
      <c r="F1420" s="264"/>
      <c r="G1420" s="264"/>
      <c r="H1420" s="8"/>
      <c r="I1420" s="297" t="s">
        <v>415</v>
      </c>
      <c r="J1420" s="297"/>
      <c r="K1420" s="297" t="s">
        <v>61</v>
      </c>
      <c r="L1420" s="297"/>
      <c r="M1420" s="22">
        <f>VLOOKUP(A1420,'[2]Tarif bases juil-24'!B:G,6,0)*(1+$V$3)</f>
        <v>267.41810000000004</v>
      </c>
      <c r="N1420" s="23"/>
      <c r="O1420" s="298">
        <v>144</v>
      </c>
      <c r="P1420" s="256"/>
      <c r="Q1420" s="24" t="s">
        <v>17</v>
      </c>
      <c r="R1420" s="23"/>
      <c r="S1420" s="25">
        <f>M1420/O1420</f>
        <v>1.8570701388888891</v>
      </c>
    </row>
    <row r="1421" spans="1:19" ht="13.5" customHeight="1" x14ac:dyDescent="0.25">
      <c r="E1421" s="264"/>
      <c r="F1421" s="264"/>
      <c r="G1421" s="264"/>
      <c r="H1421" s="8"/>
    </row>
    <row r="1422" spans="1:19" ht="13.5" customHeight="1" x14ac:dyDescent="0.25">
      <c r="E1422" s="264"/>
      <c r="F1422" s="264"/>
      <c r="G1422" s="264"/>
      <c r="H1422" s="8"/>
    </row>
    <row r="1423" spans="1:19" ht="7.9" customHeight="1" x14ac:dyDescent="0.25">
      <c r="E1423" s="8"/>
      <c r="F1423" s="8"/>
      <c r="G1423" s="8"/>
      <c r="H1423" s="8"/>
    </row>
    <row r="1424" spans="1:19" ht="13.5" customHeight="1" x14ac:dyDescent="0.25">
      <c r="E1424" s="9" t="s">
        <v>37</v>
      </c>
      <c r="M1424" s="46"/>
      <c r="O1424" s="39"/>
      <c r="Q1424" s="46"/>
      <c r="S1424" s="39"/>
    </row>
    <row r="1425" spans="1:19" ht="7.9" customHeight="1" x14ac:dyDescent="0.25">
      <c r="M1425" s="46"/>
      <c r="O1425" s="39"/>
      <c r="Q1425" s="46"/>
      <c r="S1425" s="39"/>
    </row>
    <row r="1426" spans="1:19" ht="13.5" customHeight="1" x14ac:dyDescent="0.25">
      <c r="E1426" s="299"/>
      <c r="F1426" s="299"/>
      <c r="G1426" s="264"/>
      <c r="I1426" s="299"/>
      <c r="J1426" s="299"/>
      <c r="K1426" s="264"/>
      <c r="M1426" s="299"/>
      <c r="N1426" s="299"/>
      <c r="O1426" s="299"/>
      <c r="Q1426" s="109"/>
      <c r="R1426" s="109"/>
      <c r="S1426" s="109"/>
    </row>
    <row r="1427" spans="1:19" ht="13.5" customHeight="1" x14ac:dyDescent="0.25">
      <c r="E1427" s="264"/>
      <c r="F1427" s="264"/>
      <c r="G1427" s="264"/>
      <c r="I1427" s="264"/>
      <c r="J1427" s="264"/>
      <c r="K1427" s="264"/>
      <c r="M1427" s="299"/>
      <c r="N1427" s="299"/>
      <c r="O1427" s="299"/>
      <c r="Q1427" s="109"/>
      <c r="R1427" s="109"/>
      <c r="S1427" s="109"/>
    </row>
    <row r="1428" spans="1:19" ht="13.5" customHeight="1" x14ac:dyDescent="0.25">
      <c r="E1428" s="264"/>
      <c r="F1428" s="264"/>
      <c r="G1428" s="264"/>
      <c r="I1428" s="264"/>
      <c r="J1428" s="264"/>
      <c r="K1428" s="264"/>
      <c r="M1428" s="299"/>
      <c r="N1428" s="299"/>
      <c r="O1428" s="299"/>
      <c r="Q1428" s="109"/>
      <c r="R1428" s="109"/>
      <c r="S1428" s="109"/>
    </row>
    <row r="1429" spans="1:19" ht="13.5" customHeight="1" x14ac:dyDescent="0.25">
      <c r="E1429" s="264"/>
      <c r="F1429" s="264"/>
      <c r="G1429" s="264"/>
      <c r="I1429" s="264"/>
      <c r="J1429" s="264"/>
      <c r="K1429" s="264"/>
      <c r="M1429" s="299"/>
      <c r="N1429" s="299"/>
      <c r="O1429" s="299"/>
      <c r="Q1429" s="109"/>
      <c r="R1429" s="109"/>
      <c r="S1429" s="109"/>
    </row>
    <row r="1430" spans="1:19" ht="13.5" customHeight="1" x14ac:dyDescent="0.25">
      <c r="E1430" s="264"/>
      <c r="F1430" s="264"/>
      <c r="G1430" s="264"/>
      <c r="I1430" s="264"/>
      <c r="J1430" s="264"/>
      <c r="K1430" s="264"/>
      <c r="M1430" s="299"/>
      <c r="N1430" s="299"/>
      <c r="O1430" s="299"/>
      <c r="Q1430" s="109"/>
      <c r="R1430" s="109"/>
      <c r="S1430" s="109"/>
    </row>
    <row r="1431" spans="1:19" ht="7.9" customHeight="1" x14ac:dyDescent="0.25">
      <c r="E1431" s="8"/>
      <c r="F1431" s="8"/>
      <c r="G1431" s="8"/>
      <c r="I1431" s="8"/>
      <c r="J1431" s="8"/>
      <c r="K1431" s="8"/>
      <c r="M1431" s="147"/>
      <c r="N1431" s="147"/>
      <c r="O1431" s="147"/>
      <c r="Q1431" s="147"/>
      <c r="R1431" s="147"/>
      <c r="S1431" s="147"/>
    </row>
    <row r="1432" spans="1:19" ht="13.5" customHeight="1" x14ac:dyDescent="0.25">
      <c r="E1432" s="270" t="s">
        <v>238</v>
      </c>
      <c r="F1432" s="270"/>
      <c r="G1432" s="270"/>
      <c r="H1432" s="30"/>
      <c r="I1432" s="270" t="s">
        <v>40</v>
      </c>
      <c r="J1432" s="270"/>
      <c r="K1432" s="270"/>
      <c r="L1432" s="33"/>
      <c r="M1432" s="270" t="s">
        <v>41</v>
      </c>
      <c r="N1432" s="270"/>
      <c r="O1432" s="270"/>
      <c r="P1432" s="45"/>
      <c r="Q1432" s="63"/>
      <c r="R1432" s="63"/>
      <c r="S1432" s="63"/>
    </row>
    <row r="1433" spans="1:19" ht="13.5" customHeight="1" x14ac:dyDescent="0.25">
      <c r="A1433" s="1">
        <v>4016025</v>
      </c>
      <c r="B1433" s="1">
        <v>4012404</v>
      </c>
      <c r="C1433" s="1">
        <v>4012403</v>
      </c>
      <c r="E1433" s="32" t="s">
        <v>63</v>
      </c>
      <c r="F1433" s="33"/>
      <c r="G1433" s="34">
        <f>VLOOKUP(A1433,'[2]Tarifs brosserie'!B:H,6,0)*(1+$V$8)</f>
        <v>5.5833333333333339</v>
      </c>
      <c r="H1433" s="33"/>
      <c r="I1433" s="32" t="s">
        <v>43</v>
      </c>
      <c r="J1433" s="33"/>
      <c r="K1433" s="34">
        <f>VLOOKUP(B1433,'[2]Tarifs brosserie'!B:H,6,0)*(1+$V$8)</f>
        <v>2.75</v>
      </c>
      <c r="L1433" s="33"/>
      <c r="M1433" s="32" t="s">
        <v>44</v>
      </c>
      <c r="N1433" s="33"/>
      <c r="O1433" s="34">
        <f>VLOOKUP(C1433,'[2]Tarifs brosserie'!B:H,6,0)*(1+$V$8)</f>
        <v>6</v>
      </c>
      <c r="Q1433" s="46"/>
      <c r="S1433" s="39"/>
    </row>
    <row r="1434" spans="1:19" ht="13.5" customHeight="1" x14ac:dyDescent="0.25">
      <c r="E1434" s="76"/>
      <c r="F1434" s="76"/>
      <c r="G1434" s="76"/>
      <c r="H1434" s="6"/>
      <c r="I1434" s="6"/>
      <c r="J1434" s="6"/>
      <c r="K1434" s="77"/>
      <c r="L1434" s="77"/>
    </row>
    <row r="1435" spans="1:19" s="68" customFormat="1" ht="13.5" customHeight="1" x14ac:dyDescent="0.25">
      <c r="A1435" s="18"/>
      <c r="B1435" s="18"/>
      <c r="C1435" s="18"/>
      <c r="D1435" s="18"/>
      <c r="E1435" s="64" t="s">
        <v>416</v>
      </c>
      <c r="F1435" s="64"/>
      <c r="G1435" s="64"/>
      <c r="H1435" s="67"/>
      <c r="I1435" s="67"/>
      <c r="J1435" s="67"/>
      <c r="L1435" s="69"/>
      <c r="M1435" s="69"/>
      <c r="N1435" s="69"/>
      <c r="O1435" s="267" t="s">
        <v>0</v>
      </c>
      <c r="P1435" s="267"/>
      <c r="Q1435" s="267"/>
      <c r="R1435" s="267"/>
      <c r="S1435" s="267"/>
    </row>
    <row r="1436" spans="1:19" ht="13.5" customHeight="1" x14ac:dyDescent="0.25">
      <c r="E1436" s="6"/>
      <c r="O1436" s="6"/>
      <c r="P1436" s="6"/>
      <c r="Q1436" s="6"/>
      <c r="R1436" s="6"/>
      <c r="S1436" s="6"/>
    </row>
    <row r="1437" spans="1:19" ht="30" customHeight="1" x14ac:dyDescent="0.25">
      <c r="E1437" s="269" t="s">
        <v>417</v>
      </c>
      <c r="F1437" s="269"/>
      <c r="G1437" s="269"/>
      <c r="H1437" s="269"/>
      <c r="I1437" s="269"/>
      <c r="J1437" s="269"/>
      <c r="K1437" s="269"/>
      <c r="L1437" s="269"/>
      <c r="M1437" s="269"/>
      <c r="N1437" s="269"/>
      <c r="O1437" s="269"/>
      <c r="P1437" s="269"/>
      <c r="Q1437" s="269"/>
      <c r="R1437" s="269"/>
      <c r="S1437" s="269"/>
    </row>
    <row r="1438" spans="1:19" ht="13.5" customHeight="1" x14ac:dyDescent="0.25">
      <c r="E1438" s="6"/>
      <c r="O1438" s="6"/>
      <c r="P1438" s="6"/>
      <c r="Q1438" s="6"/>
      <c r="R1438" s="6"/>
      <c r="S1438" s="6"/>
    </row>
    <row r="1439" spans="1:19" ht="13.5" customHeight="1" x14ac:dyDescent="0.3">
      <c r="E1439" s="148"/>
      <c r="F1439" s="76"/>
      <c r="M1439" s="284" t="s">
        <v>418</v>
      </c>
      <c r="N1439" s="284"/>
      <c r="O1439" s="284"/>
      <c r="P1439" s="149"/>
      <c r="Q1439" s="284" t="s">
        <v>419</v>
      </c>
      <c r="R1439" s="284"/>
      <c r="S1439" s="284"/>
    </row>
    <row r="1440" spans="1:19" ht="13.5" customHeight="1" x14ac:dyDescent="0.25">
      <c r="E1440" s="76"/>
      <c r="F1440" s="76"/>
      <c r="M1440" s="150"/>
      <c r="N1440" s="150"/>
      <c r="O1440" s="150"/>
      <c r="Q1440" s="150"/>
      <c r="R1440" s="150"/>
      <c r="S1440" s="150"/>
    </row>
    <row r="1441" spans="1:19" s="68" customFormat="1" ht="25.15" customHeight="1" x14ac:dyDescent="0.25">
      <c r="A1441" s="18"/>
      <c r="B1441" s="18"/>
      <c r="C1441" s="18"/>
      <c r="D1441" s="18"/>
      <c r="E1441" s="151"/>
      <c r="G1441" s="14" t="s">
        <v>420</v>
      </c>
      <c r="H1441" s="101"/>
      <c r="I1441" s="152" t="s">
        <v>421</v>
      </c>
      <c r="J1441" s="153"/>
      <c r="K1441" s="14" t="s">
        <v>422</v>
      </c>
      <c r="L1441" s="101"/>
      <c r="M1441" s="152" t="s">
        <v>9</v>
      </c>
      <c r="N1441" s="153"/>
      <c r="O1441" s="14" t="s">
        <v>11</v>
      </c>
      <c r="P1441" s="101"/>
      <c r="Q1441" s="152" t="s">
        <v>9</v>
      </c>
      <c r="R1441" s="153"/>
      <c r="S1441" s="14" t="s">
        <v>11</v>
      </c>
    </row>
    <row r="1442" spans="1:19" s="68" customFormat="1" ht="7.9" customHeight="1" x14ac:dyDescent="0.25">
      <c r="A1442" s="18"/>
      <c r="B1442" s="18"/>
      <c r="C1442" s="18"/>
      <c r="D1442" s="18"/>
      <c r="E1442" s="151"/>
      <c r="G1442" s="154"/>
      <c r="H1442" s="101"/>
      <c r="I1442" s="154"/>
      <c r="J1442" s="101"/>
      <c r="K1442" s="154"/>
      <c r="L1442" s="101"/>
      <c r="M1442" s="154"/>
      <c r="N1442" s="101"/>
      <c r="O1442" s="154"/>
      <c r="P1442" s="101"/>
      <c r="Q1442" s="154"/>
      <c r="R1442" s="101"/>
      <c r="S1442" s="154"/>
    </row>
    <row r="1443" spans="1:19" ht="13.5" customHeight="1" x14ac:dyDescent="0.25">
      <c r="E1443" s="155" t="s">
        <v>423</v>
      </c>
      <c r="G1443" s="156"/>
      <c r="H1443" s="1"/>
      <c r="I1443" s="156"/>
      <c r="J1443" s="1"/>
      <c r="K1443" s="156"/>
      <c r="L1443" s="1"/>
      <c r="M1443" s="156"/>
      <c r="N1443" s="1"/>
      <c r="O1443" s="156"/>
      <c r="P1443" s="1"/>
      <c r="Q1443" s="156"/>
      <c r="R1443" s="1"/>
      <c r="S1443" s="156"/>
    </row>
    <row r="1444" spans="1:19" ht="7.9" customHeight="1" x14ac:dyDescent="0.25">
      <c r="E1444" s="76"/>
      <c r="F1444" s="76"/>
      <c r="M1444" s="150"/>
      <c r="N1444" s="150"/>
      <c r="O1444" s="150"/>
      <c r="Q1444" s="150"/>
      <c r="R1444" s="150"/>
      <c r="S1444" s="150"/>
    </row>
    <row r="1445" spans="1:19" s="157" customFormat="1" ht="24" customHeight="1" x14ac:dyDescent="0.25">
      <c r="A1445" s="115" t="s">
        <v>424</v>
      </c>
      <c r="B1445" s="115" t="s">
        <v>425</v>
      </c>
      <c r="C1445" s="115"/>
      <c r="D1445" s="115"/>
      <c r="E1445" s="19"/>
      <c r="G1445" s="158" t="s">
        <v>426</v>
      </c>
      <c r="H1445" s="159"/>
      <c r="I1445" s="276" t="s">
        <v>427</v>
      </c>
      <c r="J1445" s="277"/>
      <c r="K1445" s="160" t="s">
        <v>428</v>
      </c>
      <c r="L1445" s="159"/>
      <c r="M1445" s="294" t="s">
        <v>424</v>
      </c>
      <c r="N1445" s="294"/>
      <c r="O1445" s="162">
        <f>VLOOKUP(A1445,'[2]Tarifs Forestine'!$A:$M,13,0)*(1+$V$5)</f>
        <v>245</v>
      </c>
      <c r="P1445" s="159"/>
      <c r="Q1445" s="276" t="s">
        <v>425</v>
      </c>
      <c r="R1445" s="277"/>
      <c r="S1445" s="162">
        <f>VLOOKUP(B1445,'[2]Tarifs Forestine'!$A:$M,13,0)*(1+$V$5)</f>
        <v>358.33333333333337</v>
      </c>
    </row>
    <row r="1446" spans="1:19" s="68" customFormat="1" ht="7.9" customHeight="1" x14ac:dyDescent="0.25">
      <c r="A1446" s="18"/>
      <c r="B1446" s="18"/>
      <c r="C1446" s="18"/>
      <c r="D1446" s="18"/>
      <c r="E1446" s="20"/>
      <c r="G1446" s="163"/>
      <c r="H1446" s="159"/>
      <c r="I1446" s="159"/>
      <c r="J1446" s="159"/>
      <c r="K1446" s="159"/>
      <c r="L1446" s="159"/>
      <c r="M1446" s="159"/>
      <c r="N1446" s="159"/>
      <c r="O1446" s="164"/>
      <c r="P1446" s="159"/>
      <c r="Q1446" s="159"/>
      <c r="R1446" s="159"/>
      <c r="S1446" s="162"/>
    </row>
    <row r="1447" spans="1:19" s="68" customFormat="1" ht="24" customHeight="1" x14ac:dyDescent="0.25">
      <c r="A1447" s="115" t="s">
        <v>424</v>
      </c>
      <c r="B1447" s="115" t="s">
        <v>425</v>
      </c>
      <c r="C1447" s="18"/>
      <c r="D1447" s="18"/>
      <c r="E1447" s="20"/>
      <c r="G1447" s="165" t="s">
        <v>429</v>
      </c>
      <c r="H1447" s="159"/>
      <c r="I1447" s="276" t="s">
        <v>427</v>
      </c>
      <c r="J1447" s="277"/>
      <c r="K1447" s="160" t="s">
        <v>428</v>
      </c>
      <c r="L1447" s="159"/>
      <c r="M1447" s="294" t="s">
        <v>430</v>
      </c>
      <c r="N1447" s="294"/>
      <c r="O1447" s="162">
        <f>VLOOKUP(A1447,'[2]Tarifs Forestine'!$A:$M,13,0)*(1+$V$5)</f>
        <v>245</v>
      </c>
      <c r="P1447" s="159"/>
      <c r="Q1447" s="276" t="s">
        <v>431</v>
      </c>
      <c r="R1447" s="277"/>
      <c r="S1447" s="162">
        <f>VLOOKUP(B1447,'[2]Tarifs Forestine'!$A:$M,13,0)*(1+$V$5)</f>
        <v>358.33333333333337</v>
      </c>
    </row>
    <row r="1448" spans="1:19" s="68" customFormat="1" ht="7.9" customHeight="1" x14ac:dyDescent="0.25">
      <c r="A1448" s="18"/>
      <c r="B1448" s="18"/>
      <c r="C1448" s="18"/>
      <c r="D1448" s="18"/>
      <c r="E1448" s="151"/>
      <c r="F1448" s="151"/>
      <c r="G1448" s="166"/>
      <c r="H1448" s="101"/>
      <c r="I1448" s="166"/>
      <c r="J1448" s="167"/>
      <c r="K1448" s="101"/>
      <c r="L1448" s="101"/>
      <c r="M1448" s="168"/>
      <c r="N1448" s="168"/>
      <c r="O1448" s="164"/>
      <c r="P1448" s="101"/>
      <c r="Q1448" s="168"/>
      <c r="R1448" s="168"/>
      <c r="S1448" s="162"/>
    </row>
    <row r="1449" spans="1:19" s="68" customFormat="1" ht="24" customHeight="1" x14ac:dyDescent="0.25">
      <c r="A1449" s="115" t="s">
        <v>424</v>
      </c>
      <c r="B1449" s="115" t="s">
        <v>425</v>
      </c>
      <c r="C1449" s="18"/>
      <c r="D1449" s="18"/>
      <c r="E1449" s="20"/>
      <c r="G1449" s="165" t="s">
        <v>432</v>
      </c>
      <c r="H1449" s="159"/>
      <c r="I1449" s="276" t="s">
        <v>427</v>
      </c>
      <c r="J1449" s="277"/>
      <c r="K1449" s="160" t="s">
        <v>428</v>
      </c>
      <c r="L1449" s="159"/>
      <c r="M1449" s="294" t="s">
        <v>433</v>
      </c>
      <c r="N1449" s="294"/>
      <c r="O1449" s="162">
        <f>VLOOKUP(A1449,'[2]Tarifs Forestine'!$A:$M,13,0)*(1+$V$5)</f>
        <v>245</v>
      </c>
      <c r="P1449" s="159"/>
      <c r="Q1449" s="276" t="s">
        <v>434</v>
      </c>
      <c r="R1449" s="277"/>
      <c r="S1449" s="162">
        <f>VLOOKUP(B1449,'[2]Tarifs Forestine'!$A:$M,13,0)*(1+$V$5)</f>
        <v>358.33333333333337</v>
      </c>
    </row>
    <row r="1450" spans="1:19" s="68" customFormat="1" ht="7.9" customHeight="1" x14ac:dyDescent="0.25">
      <c r="A1450" s="18"/>
      <c r="B1450" s="18"/>
      <c r="C1450" s="18"/>
      <c r="D1450" s="18"/>
      <c r="E1450" s="20"/>
      <c r="G1450" s="163"/>
      <c r="H1450" s="159"/>
      <c r="I1450" s="159"/>
      <c r="J1450" s="159"/>
      <c r="K1450" s="159"/>
      <c r="L1450" s="159"/>
      <c r="M1450" s="159"/>
      <c r="N1450" s="159"/>
      <c r="O1450" s="164"/>
      <c r="P1450" s="159"/>
      <c r="Q1450" s="159"/>
      <c r="R1450" s="159"/>
      <c r="S1450" s="162"/>
    </row>
    <row r="1451" spans="1:19" s="68" customFormat="1" ht="24" customHeight="1" x14ac:dyDescent="0.25">
      <c r="A1451" s="115" t="s">
        <v>424</v>
      </c>
      <c r="B1451" s="115" t="s">
        <v>425</v>
      </c>
      <c r="C1451" s="18"/>
      <c r="D1451" s="18"/>
      <c r="E1451" s="20"/>
      <c r="G1451" s="165" t="s">
        <v>435</v>
      </c>
      <c r="H1451" s="159"/>
      <c r="I1451" s="276" t="s">
        <v>427</v>
      </c>
      <c r="J1451" s="277"/>
      <c r="K1451" s="160" t="s">
        <v>428</v>
      </c>
      <c r="L1451" s="159"/>
      <c r="M1451" s="294" t="s">
        <v>436</v>
      </c>
      <c r="N1451" s="294"/>
      <c r="O1451" s="169">
        <f>VLOOKUP(A1451,'[2]Tarifs Forestine'!$A:$M,13,0)*(1+$V$5)</f>
        <v>245</v>
      </c>
      <c r="P1451" s="159"/>
      <c r="Q1451" s="276" t="s">
        <v>437</v>
      </c>
      <c r="R1451" s="277"/>
      <c r="S1451" s="169">
        <f>VLOOKUP(B1451,'[2]Tarifs Forestine'!$A:$M,13,0)*(1+$V$5)</f>
        <v>358.33333333333337</v>
      </c>
    </row>
    <row r="1452" spans="1:19" ht="7.9" customHeight="1" x14ac:dyDescent="0.25">
      <c r="E1452" s="155"/>
      <c r="F1452" s="76"/>
      <c r="G1452" s="114"/>
      <c r="H1452" s="114"/>
      <c r="I1452" s="114"/>
      <c r="J1452" s="114"/>
      <c r="K1452" s="114"/>
      <c r="L1452" s="114"/>
      <c r="M1452" s="170"/>
      <c r="N1452" s="170"/>
      <c r="O1452" s="171"/>
      <c r="P1452" s="114"/>
      <c r="Q1452" s="170"/>
      <c r="R1452" s="170"/>
      <c r="S1452" s="171"/>
    </row>
    <row r="1453" spans="1:19" ht="13.5" customHeight="1" x14ac:dyDescent="0.25">
      <c r="E1453" s="155" t="s">
        <v>438</v>
      </c>
      <c r="F1453" s="76"/>
      <c r="G1453" s="114"/>
      <c r="H1453" s="114"/>
      <c r="I1453" s="114"/>
      <c r="J1453" s="114"/>
      <c r="K1453" s="114"/>
      <c r="L1453" s="114"/>
      <c r="M1453" s="170"/>
      <c r="N1453" s="170"/>
      <c r="O1453" s="171"/>
      <c r="P1453" s="114"/>
      <c r="Q1453" s="170"/>
      <c r="R1453" s="170"/>
      <c r="S1453" s="171"/>
    </row>
    <row r="1454" spans="1:19" ht="7.9" customHeight="1" x14ac:dyDescent="0.25">
      <c r="E1454" s="1"/>
      <c r="G1454" s="114"/>
      <c r="H1454" s="114"/>
      <c r="I1454" s="114"/>
      <c r="J1454" s="114"/>
      <c r="K1454" s="114"/>
      <c r="L1454" s="114"/>
      <c r="M1454" s="114"/>
      <c r="N1454" s="114"/>
      <c r="O1454" s="171"/>
      <c r="P1454" s="114"/>
      <c r="Q1454" s="114"/>
      <c r="R1454" s="114"/>
      <c r="S1454" s="171"/>
    </row>
    <row r="1455" spans="1:19" s="68" customFormat="1" ht="24" customHeight="1" x14ac:dyDescent="0.25">
      <c r="A1455" s="115" t="s">
        <v>439</v>
      </c>
      <c r="B1455" s="115" t="s">
        <v>440</v>
      </c>
      <c r="C1455" s="18"/>
      <c r="D1455" s="18"/>
      <c r="E1455" s="20"/>
      <c r="G1455" s="165" t="s">
        <v>441</v>
      </c>
      <c r="H1455" s="159"/>
      <c r="I1455" s="294" t="s">
        <v>442</v>
      </c>
      <c r="J1455" s="294"/>
      <c r="K1455" s="160" t="s">
        <v>443</v>
      </c>
      <c r="L1455" s="159"/>
      <c r="M1455" s="294" t="s">
        <v>439</v>
      </c>
      <c r="N1455" s="294"/>
      <c r="O1455" s="169">
        <f>VLOOKUP(A1455,'[2]Tarifs Forestine'!$A:$M,13,0)*(1+$V$5)</f>
        <v>80.833333333333343</v>
      </c>
      <c r="P1455" s="159"/>
      <c r="Q1455" s="294" t="s">
        <v>440</v>
      </c>
      <c r="R1455" s="294"/>
      <c r="S1455" s="169">
        <f>VLOOKUP(B1455,'[2]Tarifs Forestine'!$A:$M,13,0)*(1+$V$5)</f>
        <v>117.5</v>
      </c>
    </row>
    <row r="1456" spans="1:19" s="68" customFormat="1" ht="7.9" customHeight="1" x14ac:dyDescent="0.25">
      <c r="A1456" s="18"/>
      <c r="B1456" s="18"/>
      <c r="C1456" s="18"/>
      <c r="D1456" s="18"/>
      <c r="E1456" s="20"/>
      <c r="G1456" s="163"/>
      <c r="H1456" s="159"/>
      <c r="I1456" s="159"/>
      <c r="J1456" s="159"/>
      <c r="K1456" s="159"/>
      <c r="L1456" s="159"/>
      <c r="M1456" s="159"/>
      <c r="N1456" s="159"/>
      <c r="O1456" s="171"/>
      <c r="P1456" s="159"/>
      <c r="Q1456" s="159"/>
      <c r="R1456" s="159"/>
      <c r="S1456" s="172"/>
    </row>
    <row r="1457" spans="1:19" s="68" customFormat="1" ht="24" customHeight="1" x14ac:dyDescent="0.25">
      <c r="A1457" s="115" t="s">
        <v>439</v>
      </c>
      <c r="B1457" s="115" t="s">
        <v>440</v>
      </c>
      <c r="C1457" s="18"/>
      <c r="D1457" s="18"/>
      <c r="E1457" s="20"/>
      <c r="G1457" s="165" t="s">
        <v>444</v>
      </c>
      <c r="H1457" s="159"/>
      <c r="I1457" s="294" t="s">
        <v>442</v>
      </c>
      <c r="J1457" s="294"/>
      <c r="K1457" s="160" t="s">
        <v>443</v>
      </c>
      <c r="L1457" s="159"/>
      <c r="M1457" s="294" t="s">
        <v>445</v>
      </c>
      <c r="N1457" s="294"/>
      <c r="O1457" s="169">
        <f>VLOOKUP(A1457,'[2]Tarifs Forestine'!$A:$M,13,0)*(1+$V$5)</f>
        <v>80.833333333333343</v>
      </c>
      <c r="P1457" s="159"/>
      <c r="Q1457" s="294" t="s">
        <v>446</v>
      </c>
      <c r="R1457" s="294"/>
      <c r="S1457" s="162">
        <f>VLOOKUP(B1457,'[2]Tarifs Forestine'!$A:$M,13,0)*(1+$V$5)</f>
        <v>117.5</v>
      </c>
    </row>
    <row r="1458" spans="1:19" s="68" customFormat="1" ht="7.9" customHeight="1" x14ac:dyDescent="0.25">
      <c r="A1458" s="18"/>
      <c r="B1458" s="18"/>
      <c r="C1458" s="18"/>
      <c r="D1458" s="18"/>
      <c r="E1458" s="20"/>
      <c r="G1458" s="163"/>
      <c r="H1458" s="159"/>
      <c r="I1458" s="159"/>
      <c r="J1458" s="159"/>
      <c r="K1458" s="159"/>
      <c r="L1458" s="159"/>
      <c r="M1458" s="159"/>
      <c r="N1458" s="159"/>
      <c r="O1458" s="171"/>
      <c r="P1458" s="159"/>
      <c r="Q1458" s="159"/>
      <c r="R1458" s="159"/>
      <c r="S1458" s="162"/>
    </row>
    <row r="1459" spans="1:19" s="68" customFormat="1" ht="24" customHeight="1" x14ac:dyDescent="0.25">
      <c r="A1459" s="115" t="s">
        <v>439</v>
      </c>
      <c r="B1459" s="115" t="s">
        <v>440</v>
      </c>
      <c r="C1459" s="18"/>
      <c r="D1459" s="18"/>
      <c r="E1459" s="20"/>
      <c r="G1459" s="165" t="s">
        <v>447</v>
      </c>
      <c r="H1459" s="159"/>
      <c r="I1459" s="294" t="s">
        <v>442</v>
      </c>
      <c r="J1459" s="294"/>
      <c r="K1459" s="160" t="s">
        <v>443</v>
      </c>
      <c r="L1459" s="159"/>
      <c r="M1459" s="294" t="s">
        <v>448</v>
      </c>
      <c r="N1459" s="294"/>
      <c r="O1459" s="169">
        <f>VLOOKUP(A1459,'[2]Tarifs Forestine'!$A:$M,13,0)*(1+$V$5)</f>
        <v>80.833333333333343</v>
      </c>
      <c r="P1459" s="159"/>
      <c r="Q1459" s="294" t="s">
        <v>449</v>
      </c>
      <c r="R1459" s="294"/>
      <c r="S1459" s="162">
        <f>VLOOKUP(B1459,'[2]Tarifs Forestine'!$A:$M,13,0)*(1+$V$5)</f>
        <v>117.5</v>
      </c>
    </row>
    <row r="1460" spans="1:19" s="68" customFormat="1" ht="7.9" customHeight="1" x14ac:dyDescent="0.25">
      <c r="A1460" s="18"/>
      <c r="B1460" s="18"/>
      <c r="C1460" s="18"/>
      <c r="D1460" s="18"/>
      <c r="E1460" s="20"/>
      <c r="G1460" s="163"/>
      <c r="H1460" s="159"/>
      <c r="I1460" s="159"/>
      <c r="J1460" s="159"/>
      <c r="K1460" s="159"/>
      <c r="L1460" s="159"/>
      <c r="M1460" s="159"/>
      <c r="N1460" s="159"/>
      <c r="O1460" s="171"/>
      <c r="P1460" s="159"/>
      <c r="Q1460" s="159"/>
      <c r="R1460" s="159"/>
      <c r="S1460" s="173"/>
    </row>
    <row r="1461" spans="1:19" s="68" customFormat="1" ht="24" customHeight="1" x14ac:dyDescent="0.25">
      <c r="A1461" s="115" t="s">
        <v>439</v>
      </c>
      <c r="B1461" s="115" t="s">
        <v>440</v>
      </c>
      <c r="C1461" s="18"/>
      <c r="D1461" s="18"/>
      <c r="E1461" s="20"/>
      <c r="G1461" s="165" t="s">
        <v>450</v>
      </c>
      <c r="H1461" s="159"/>
      <c r="I1461" s="294" t="s">
        <v>442</v>
      </c>
      <c r="J1461" s="294"/>
      <c r="K1461" s="160" t="s">
        <v>443</v>
      </c>
      <c r="L1461" s="159"/>
      <c r="M1461" s="294" t="s">
        <v>451</v>
      </c>
      <c r="N1461" s="294"/>
      <c r="O1461" s="169">
        <f>VLOOKUP(A1461,'[2]Tarifs Forestine'!$A:$M,13,0)*(1+$V$5)</f>
        <v>80.833333333333343</v>
      </c>
      <c r="P1461" s="159"/>
      <c r="Q1461" s="294" t="s">
        <v>452</v>
      </c>
      <c r="R1461" s="294"/>
      <c r="S1461" s="169">
        <f>VLOOKUP(B1461,'[2]Tarifs Forestine'!$A:$M,13,0)*(1+$V$5)</f>
        <v>117.5</v>
      </c>
    </row>
    <row r="1462" spans="1:19" ht="7.9" customHeight="1" x14ac:dyDescent="0.25">
      <c r="E1462" s="1"/>
      <c r="G1462" s="140"/>
      <c r="H1462" s="140"/>
      <c r="I1462" s="140"/>
      <c r="J1462" s="140"/>
      <c r="K1462" s="140"/>
      <c r="L1462" s="140"/>
      <c r="M1462" s="140"/>
      <c r="N1462" s="140"/>
      <c r="O1462" s="171"/>
      <c r="P1462" s="140"/>
      <c r="Q1462" s="140"/>
      <c r="R1462" s="140"/>
      <c r="S1462" s="171"/>
    </row>
    <row r="1463" spans="1:19" ht="13.5" customHeight="1" x14ac:dyDescent="0.25">
      <c r="E1463" s="156" t="s">
        <v>453</v>
      </c>
      <c r="G1463" s="140"/>
      <c r="H1463" s="140"/>
      <c r="I1463" s="140"/>
      <c r="J1463" s="140"/>
      <c r="K1463" s="140"/>
      <c r="L1463" s="140"/>
      <c r="M1463" s="140"/>
      <c r="N1463" s="140"/>
      <c r="O1463" s="171"/>
      <c r="P1463" s="140"/>
      <c r="Q1463" s="140"/>
      <c r="R1463" s="140"/>
      <c r="S1463" s="171"/>
    </row>
    <row r="1464" spans="1:19" ht="7.9" customHeight="1" x14ac:dyDescent="0.25">
      <c r="E1464" s="1"/>
      <c r="G1464" s="140"/>
      <c r="H1464" s="140"/>
      <c r="I1464" s="140"/>
      <c r="J1464" s="140"/>
      <c r="K1464" s="140"/>
      <c r="L1464" s="140"/>
      <c r="M1464" s="140"/>
      <c r="N1464" s="140"/>
      <c r="O1464" s="171"/>
      <c r="P1464" s="140"/>
      <c r="Q1464" s="140"/>
      <c r="R1464" s="140"/>
      <c r="S1464" s="171"/>
    </row>
    <row r="1465" spans="1:19" s="68" customFormat="1" ht="24" customHeight="1" x14ac:dyDescent="0.25">
      <c r="A1465" s="115" t="s">
        <v>454</v>
      </c>
      <c r="B1465" s="115" t="s">
        <v>455</v>
      </c>
      <c r="C1465" s="18"/>
      <c r="D1465" s="18"/>
      <c r="E1465" s="18"/>
      <c r="G1465" s="174" t="s">
        <v>456</v>
      </c>
      <c r="H1465" s="159"/>
      <c r="I1465" s="294" t="s">
        <v>427</v>
      </c>
      <c r="J1465" s="294"/>
      <c r="K1465" s="160" t="s">
        <v>457</v>
      </c>
      <c r="L1465" s="159"/>
      <c r="M1465" s="294" t="s">
        <v>454</v>
      </c>
      <c r="N1465" s="294"/>
      <c r="O1465" s="169">
        <f>VLOOKUP(A1465,'[2]Tarifs Forestine'!$A:$M,13,0)*(1+$V$5)</f>
        <v>273.33333333333337</v>
      </c>
      <c r="P1465" s="159"/>
      <c r="Q1465" s="294" t="s">
        <v>455</v>
      </c>
      <c r="R1465" s="294"/>
      <c r="S1465" s="169">
        <f>VLOOKUP(B1465,'[2]Tarifs Forestine'!$A:$M,13,0)*(1+$V$5)</f>
        <v>399.16666666666669</v>
      </c>
    </row>
    <row r="1466" spans="1:19" s="68" customFormat="1" ht="7.9" customHeight="1" x14ac:dyDescent="0.25">
      <c r="A1466" s="18"/>
      <c r="B1466" s="18"/>
      <c r="C1466" s="18"/>
      <c r="D1466" s="18"/>
      <c r="E1466" s="18"/>
      <c r="G1466" s="175"/>
      <c r="H1466" s="159"/>
      <c r="I1466" s="159"/>
      <c r="J1466" s="159"/>
      <c r="K1466" s="159"/>
      <c r="L1466" s="159"/>
      <c r="M1466" s="159"/>
      <c r="N1466" s="159"/>
      <c r="O1466" s="171"/>
      <c r="P1466" s="159"/>
      <c r="Q1466" s="159"/>
      <c r="R1466" s="159"/>
      <c r="S1466" s="172"/>
    </row>
    <row r="1467" spans="1:19" s="68" customFormat="1" ht="24" customHeight="1" x14ac:dyDescent="0.25">
      <c r="A1467" s="115" t="s">
        <v>454</v>
      </c>
      <c r="B1467" s="115" t="s">
        <v>455</v>
      </c>
      <c r="C1467" s="18"/>
      <c r="D1467" s="18"/>
      <c r="E1467" s="18"/>
      <c r="G1467" s="174" t="s">
        <v>458</v>
      </c>
      <c r="H1467" s="159"/>
      <c r="I1467" s="294" t="s">
        <v>427</v>
      </c>
      <c r="J1467" s="294"/>
      <c r="K1467" s="160" t="s">
        <v>457</v>
      </c>
      <c r="L1467" s="159"/>
      <c r="M1467" s="294" t="s">
        <v>459</v>
      </c>
      <c r="N1467" s="294"/>
      <c r="O1467" s="169">
        <f>VLOOKUP(A1467,'[2]Tarifs Forestine'!$A:$M,13,0)*(1+$V$5)</f>
        <v>273.33333333333337</v>
      </c>
      <c r="P1467" s="159"/>
      <c r="Q1467" s="294" t="s">
        <v>460</v>
      </c>
      <c r="R1467" s="294"/>
      <c r="S1467" s="162">
        <f>VLOOKUP(B1467,'[2]Tarifs Forestine'!$A:$M,13,0)*(1+$V$5)</f>
        <v>399.16666666666669</v>
      </c>
    </row>
    <row r="1468" spans="1:19" s="68" customFormat="1" ht="7.9" customHeight="1" x14ac:dyDescent="0.25">
      <c r="A1468" s="18"/>
      <c r="B1468" s="18"/>
      <c r="C1468" s="18"/>
      <c r="D1468" s="18"/>
      <c r="E1468" s="18"/>
      <c r="G1468" s="175"/>
      <c r="H1468" s="159"/>
      <c r="I1468" s="159"/>
      <c r="J1468" s="159"/>
      <c r="K1468" s="159"/>
      <c r="L1468" s="159"/>
      <c r="M1468" s="159"/>
      <c r="N1468" s="159"/>
      <c r="O1468" s="171"/>
      <c r="P1468" s="159"/>
      <c r="Q1468" s="159"/>
      <c r="R1468" s="159"/>
      <c r="S1468" s="162"/>
    </row>
    <row r="1469" spans="1:19" s="68" customFormat="1" ht="24" customHeight="1" x14ac:dyDescent="0.25">
      <c r="A1469" s="115" t="s">
        <v>454</v>
      </c>
      <c r="B1469" s="115" t="s">
        <v>455</v>
      </c>
      <c r="C1469" s="18"/>
      <c r="D1469" s="18"/>
      <c r="E1469" s="18"/>
      <c r="G1469" s="174" t="s">
        <v>461</v>
      </c>
      <c r="H1469" s="159"/>
      <c r="I1469" s="294" t="s">
        <v>427</v>
      </c>
      <c r="J1469" s="294"/>
      <c r="K1469" s="160" t="s">
        <v>457</v>
      </c>
      <c r="L1469" s="159"/>
      <c r="M1469" s="294" t="s">
        <v>462</v>
      </c>
      <c r="N1469" s="294"/>
      <c r="O1469" s="169">
        <f>VLOOKUP(A1469,'[2]Tarifs Forestine'!$A:$M,13,0)*(1+$V$5)</f>
        <v>273.33333333333337</v>
      </c>
      <c r="P1469" s="159"/>
      <c r="Q1469" s="294" t="s">
        <v>463</v>
      </c>
      <c r="R1469" s="294"/>
      <c r="S1469" s="162">
        <f>VLOOKUP(B1469,'[2]Tarifs Forestine'!$A:$M,13,0)*(1+$V$5)</f>
        <v>399.16666666666669</v>
      </c>
    </row>
    <row r="1470" spans="1:19" s="68" customFormat="1" ht="7.9" customHeight="1" x14ac:dyDescent="0.25">
      <c r="A1470" s="18"/>
      <c r="B1470" s="18"/>
      <c r="C1470" s="18"/>
      <c r="D1470" s="18"/>
      <c r="E1470" s="18"/>
      <c r="G1470" s="175"/>
      <c r="H1470" s="159"/>
      <c r="I1470" s="159"/>
      <c r="J1470" s="159"/>
      <c r="K1470" s="159"/>
      <c r="L1470" s="159"/>
      <c r="M1470" s="159"/>
      <c r="N1470" s="159"/>
      <c r="O1470" s="171"/>
      <c r="P1470" s="159"/>
      <c r="Q1470" s="159"/>
      <c r="R1470" s="159"/>
      <c r="S1470" s="173"/>
    </row>
    <row r="1471" spans="1:19" s="68" customFormat="1" ht="24" customHeight="1" x14ac:dyDescent="0.25">
      <c r="A1471" s="115" t="s">
        <v>454</v>
      </c>
      <c r="B1471" s="115" t="s">
        <v>455</v>
      </c>
      <c r="C1471" s="18"/>
      <c r="D1471" s="18"/>
      <c r="E1471" s="18"/>
      <c r="G1471" s="174" t="s">
        <v>464</v>
      </c>
      <c r="H1471" s="159"/>
      <c r="I1471" s="294" t="s">
        <v>427</v>
      </c>
      <c r="J1471" s="294"/>
      <c r="K1471" s="160" t="s">
        <v>457</v>
      </c>
      <c r="L1471" s="159"/>
      <c r="M1471" s="294" t="s">
        <v>465</v>
      </c>
      <c r="N1471" s="294"/>
      <c r="O1471" s="169">
        <f>VLOOKUP(A1471,'[2]Tarifs Forestine'!$A:$M,13,0)*(1+$V$5)</f>
        <v>273.33333333333337</v>
      </c>
      <c r="P1471" s="159"/>
      <c r="Q1471" s="294" t="s">
        <v>466</v>
      </c>
      <c r="R1471" s="294"/>
      <c r="S1471" s="169">
        <f>VLOOKUP(B1471,'[2]Tarifs Forestine'!$A:$M,13,0)*(1+$V$5)</f>
        <v>399.16666666666669</v>
      </c>
    </row>
    <row r="1472" spans="1:19" ht="7.9" customHeight="1" x14ac:dyDescent="0.25">
      <c r="E1472" s="1"/>
      <c r="G1472" s="140"/>
      <c r="H1472" s="140"/>
      <c r="I1472" s="140"/>
      <c r="J1472" s="140"/>
      <c r="K1472" s="140"/>
      <c r="L1472" s="140"/>
      <c r="M1472" s="140"/>
      <c r="N1472" s="140"/>
      <c r="O1472" s="171"/>
      <c r="P1472" s="140"/>
      <c r="Q1472" s="140"/>
      <c r="R1472" s="140"/>
      <c r="S1472" s="171"/>
    </row>
    <row r="1473" spans="1:19" ht="13.5" customHeight="1" x14ac:dyDescent="0.25">
      <c r="E1473" s="156" t="s">
        <v>467</v>
      </c>
      <c r="G1473" s="140"/>
      <c r="H1473" s="140"/>
      <c r="I1473" s="140"/>
      <c r="J1473" s="140"/>
      <c r="K1473" s="140"/>
      <c r="L1473" s="140"/>
      <c r="M1473" s="140"/>
      <c r="N1473" s="140"/>
      <c r="O1473" s="171"/>
      <c r="P1473" s="140"/>
      <c r="Q1473" s="140"/>
      <c r="R1473" s="140"/>
      <c r="S1473" s="171"/>
    </row>
    <row r="1474" spans="1:19" ht="7.9" customHeight="1" x14ac:dyDescent="0.25">
      <c r="E1474" s="1"/>
      <c r="G1474" s="140"/>
      <c r="H1474" s="140"/>
      <c r="I1474" s="140"/>
      <c r="J1474" s="140"/>
      <c r="K1474" s="140"/>
      <c r="L1474" s="140"/>
      <c r="M1474" s="140"/>
      <c r="N1474" s="140"/>
      <c r="O1474" s="171"/>
      <c r="P1474" s="140"/>
      <c r="Q1474" s="140"/>
      <c r="R1474" s="140"/>
      <c r="S1474" s="172"/>
    </row>
    <row r="1475" spans="1:19" s="68" customFormat="1" ht="24" customHeight="1" x14ac:dyDescent="0.25">
      <c r="A1475" s="115" t="s">
        <v>468</v>
      </c>
      <c r="B1475" s="115" t="s">
        <v>469</v>
      </c>
      <c r="C1475" s="18"/>
      <c r="D1475" s="18"/>
      <c r="E1475" s="18"/>
      <c r="G1475" s="174" t="s">
        <v>470</v>
      </c>
      <c r="H1475" s="159"/>
      <c r="I1475" s="294" t="s">
        <v>442</v>
      </c>
      <c r="J1475" s="294"/>
      <c r="K1475" s="160" t="s">
        <v>471</v>
      </c>
      <c r="L1475" s="159"/>
      <c r="M1475" s="276" t="s">
        <v>468</v>
      </c>
      <c r="N1475" s="277"/>
      <c r="O1475" s="169">
        <f>VLOOKUP(A1475,'[2]Tarifs Forestine'!$A:$M,13,0)*(1+$V$5)</f>
        <v>73.333333333333343</v>
      </c>
      <c r="P1475" s="159"/>
      <c r="Q1475" s="333" t="s">
        <v>469</v>
      </c>
      <c r="R1475" s="334"/>
      <c r="S1475" s="162">
        <f>VLOOKUP(B1475,'[2]Tarifs Forestine'!$A:$M,13,0)*(1+$V$5)</f>
        <v>106.66666666666667</v>
      </c>
    </row>
    <row r="1476" spans="1:19" s="68" customFormat="1" ht="7.9" customHeight="1" x14ac:dyDescent="0.25">
      <c r="A1476" s="18"/>
      <c r="B1476" s="18"/>
      <c r="C1476" s="18"/>
      <c r="D1476" s="18"/>
      <c r="E1476" s="18"/>
      <c r="G1476" s="175"/>
      <c r="H1476" s="159"/>
      <c r="I1476" s="159"/>
      <c r="J1476" s="159"/>
      <c r="K1476" s="159"/>
      <c r="L1476" s="159"/>
      <c r="M1476" s="159"/>
      <c r="N1476" s="159"/>
      <c r="O1476" s="164"/>
      <c r="P1476" s="159"/>
      <c r="Q1476" s="335"/>
      <c r="R1476" s="335"/>
      <c r="S1476" s="162"/>
    </row>
    <row r="1477" spans="1:19" s="68" customFormat="1" ht="24" customHeight="1" x14ac:dyDescent="0.25">
      <c r="A1477" s="115" t="s">
        <v>468</v>
      </c>
      <c r="B1477" s="115" t="s">
        <v>469</v>
      </c>
      <c r="C1477" s="18"/>
      <c r="D1477" s="18"/>
      <c r="E1477" s="18"/>
      <c r="G1477" s="174" t="s">
        <v>472</v>
      </c>
      <c r="H1477" s="159"/>
      <c r="I1477" s="294" t="s">
        <v>442</v>
      </c>
      <c r="J1477" s="294"/>
      <c r="K1477" s="160" t="s">
        <v>471</v>
      </c>
      <c r="L1477" s="159"/>
      <c r="M1477" s="276" t="s">
        <v>473</v>
      </c>
      <c r="N1477" s="277"/>
      <c r="O1477" s="162">
        <f>VLOOKUP(A1477,'[2]Tarifs Forestine'!$A:$M,13,0)*(1+$V$5)</f>
        <v>73.333333333333343</v>
      </c>
      <c r="P1477" s="159"/>
      <c r="Q1477" s="333" t="s">
        <v>1940</v>
      </c>
      <c r="R1477" s="334"/>
      <c r="S1477" s="162">
        <f>VLOOKUP(B1477,'[2]Tarifs Forestine'!$A:$M,13,0)*(1+$V$5)</f>
        <v>106.66666666666667</v>
      </c>
    </row>
    <row r="1478" spans="1:19" s="68" customFormat="1" ht="7.9" customHeight="1" x14ac:dyDescent="0.25">
      <c r="A1478" s="18"/>
      <c r="B1478" s="18"/>
      <c r="C1478" s="18"/>
      <c r="D1478" s="18"/>
      <c r="E1478" s="18"/>
      <c r="G1478" s="175"/>
      <c r="H1478" s="159"/>
      <c r="I1478" s="159"/>
      <c r="J1478" s="159"/>
      <c r="K1478" s="159"/>
      <c r="L1478" s="159"/>
      <c r="M1478" s="159"/>
      <c r="N1478" s="159"/>
      <c r="O1478" s="164"/>
      <c r="P1478" s="159"/>
      <c r="Q1478" s="335"/>
      <c r="R1478" s="335"/>
      <c r="S1478" s="162"/>
    </row>
    <row r="1479" spans="1:19" s="68" customFormat="1" ht="24" customHeight="1" x14ac:dyDescent="0.25">
      <c r="A1479" s="115" t="s">
        <v>468</v>
      </c>
      <c r="B1479" s="115" t="s">
        <v>469</v>
      </c>
      <c r="C1479" s="18"/>
      <c r="D1479" s="18"/>
      <c r="E1479" s="18"/>
      <c r="G1479" s="174" t="s">
        <v>474</v>
      </c>
      <c r="H1479" s="159"/>
      <c r="I1479" s="294" t="s">
        <v>442</v>
      </c>
      <c r="J1479" s="294"/>
      <c r="K1479" s="160" t="s">
        <v>471</v>
      </c>
      <c r="L1479" s="159"/>
      <c r="M1479" s="276" t="s">
        <v>475</v>
      </c>
      <c r="N1479" s="277"/>
      <c r="O1479" s="162">
        <f>VLOOKUP(A1479,'[2]Tarifs Forestine'!$A:$M,13,0)*(1+$V$5)</f>
        <v>73.333333333333343</v>
      </c>
      <c r="P1479" s="159"/>
      <c r="Q1479" s="333" t="s">
        <v>1941</v>
      </c>
      <c r="R1479" s="334"/>
      <c r="S1479" s="162">
        <f>VLOOKUP(B1479,'[2]Tarifs Forestine'!$A:$M,13,0)*(1+$V$5)</f>
        <v>106.66666666666667</v>
      </c>
    </row>
    <row r="1480" spans="1:19" ht="7.9" customHeight="1" x14ac:dyDescent="0.25">
      <c r="E1480" s="1"/>
      <c r="G1480" s="140"/>
      <c r="H1480" s="140"/>
      <c r="I1480" s="140"/>
      <c r="J1480" s="140"/>
      <c r="K1480" s="140"/>
      <c r="L1480" s="140"/>
      <c r="M1480" s="140"/>
      <c r="N1480" s="140"/>
      <c r="O1480" s="176"/>
      <c r="P1480" s="140"/>
      <c r="Q1480" s="140"/>
      <c r="R1480" s="140"/>
      <c r="S1480" s="173"/>
    </row>
    <row r="1481" spans="1:19" ht="13.5" customHeight="1" x14ac:dyDescent="0.25">
      <c r="E1481" s="156" t="s">
        <v>476</v>
      </c>
      <c r="G1481" s="140"/>
      <c r="H1481" s="140"/>
      <c r="I1481" s="140"/>
      <c r="J1481" s="140"/>
      <c r="K1481" s="140"/>
      <c r="L1481" s="140"/>
      <c r="M1481" s="140"/>
      <c r="N1481" s="140"/>
      <c r="O1481" s="171"/>
      <c r="P1481" s="140"/>
      <c r="Q1481" s="140"/>
      <c r="R1481" s="140"/>
      <c r="S1481" s="171"/>
    </row>
    <row r="1482" spans="1:19" ht="7.9" customHeight="1" x14ac:dyDescent="0.25">
      <c r="E1482" s="1"/>
      <c r="G1482" s="140"/>
      <c r="H1482" s="140"/>
      <c r="I1482" s="140"/>
      <c r="J1482" s="140"/>
      <c r="K1482" s="140"/>
      <c r="L1482" s="140"/>
      <c r="M1482" s="140"/>
      <c r="N1482" s="140"/>
      <c r="O1482" s="177"/>
      <c r="P1482" s="140"/>
      <c r="Q1482" s="140"/>
      <c r="R1482" s="140"/>
      <c r="S1482" s="172"/>
    </row>
    <row r="1483" spans="1:19" s="68" customFormat="1" ht="24" customHeight="1" x14ac:dyDescent="0.25">
      <c r="A1483" s="115" t="s">
        <v>477</v>
      </c>
      <c r="B1483" s="115" t="s">
        <v>478</v>
      </c>
      <c r="C1483" s="18"/>
      <c r="D1483" s="18"/>
      <c r="E1483" s="18"/>
      <c r="G1483" s="174" t="s">
        <v>479</v>
      </c>
      <c r="H1483" s="159"/>
      <c r="I1483" s="294" t="s">
        <v>442</v>
      </c>
      <c r="J1483" s="294"/>
      <c r="K1483" s="160" t="s">
        <v>480</v>
      </c>
      <c r="L1483" s="159"/>
      <c r="M1483" s="294" t="s">
        <v>477</v>
      </c>
      <c r="N1483" s="294"/>
      <c r="O1483" s="162">
        <f>VLOOKUP(A1483,'[2]Tarifs Forestine'!$A:$M,13,0)*(1+$V$5)</f>
        <v>65</v>
      </c>
      <c r="P1483" s="159"/>
      <c r="Q1483" s="294" t="s">
        <v>478</v>
      </c>
      <c r="R1483" s="294"/>
      <c r="S1483" s="162">
        <f>VLOOKUP(B1483,'[2]Tarifs Forestine'!$A:$M,13,0)*(1+$V$5)</f>
        <v>86.666666666666671</v>
      </c>
    </row>
    <row r="1484" spans="1:19" s="68" customFormat="1" ht="7.9" customHeight="1" x14ac:dyDescent="0.25">
      <c r="A1484" s="18"/>
      <c r="B1484" s="18"/>
      <c r="C1484" s="18"/>
      <c r="D1484" s="18"/>
      <c r="E1484" s="18"/>
      <c r="G1484" s="175"/>
      <c r="H1484" s="159"/>
      <c r="I1484" s="159"/>
      <c r="J1484" s="159"/>
      <c r="K1484" s="159"/>
      <c r="L1484" s="159"/>
      <c r="M1484" s="159"/>
      <c r="N1484" s="159"/>
      <c r="O1484" s="164"/>
      <c r="P1484" s="159"/>
      <c r="Q1484" s="159"/>
      <c r="R1484" s="159"/>
      <c r="S1484" s="162"/>
    </row>
    <row r="1485" spans="1:19" s="68" customFormat="1" ht="24" customHeight="1" x14ac:dyDescent="0.25">
      <c r="A1485" s="115" t="s">
        <v>477</v>
      </c>
      <c r="B1485" s="115" t="s">
        <v>478</v>
      </c>
      <c r="C1485" s="18"/>
      <c r="D1485" s="18"/>
      <c r="E1485" s="18"/>
      <c r="G1485" s="174" t="s">
        <v>481</v>
      </c>
      <c r="H1485" s="159"/>
      <c r="I1485" s="294" t="s">
        <v>442</v>
      </c>
      <c r="J1485" s="294"/>
      <c r="K1485" s="160" t="s">
        <v>480</v>
      </c>
      <c r="L1485" s="159"/>
      <c r="M1485" s="294" t="s">
        <v>1939</v>
      </c>
      <c r="N1485" s="294"/>
      <c r="O1485" s="162">
        <f>VLOOKUP(A1485,'[2]Tarifs Forestine'!$A:$M,13,0)*(1+$V$5)</f>
        <v>65</v>
      </c>
      <c r="P1485" s="159"/>
      <c r="Q1485" s="294" t="s">
        <v>482</v>
      </c>
      <c r="R1485" s="294"/>
      <c r="S1485" s="162">
        <f>VLOOKUP(B1485,'[2]Tarifs Forestine'!$A:$M,13,0)*(1+$V$5)</f>
        <v>86.666666666666671</v>
      </c>
    </row>
    <row r="1486" spans="1:19" ht="7.9" customHeight="1" x14ac:dyDescent="0.25">
      <c r="E1486" s="150"/>
      <c r="G1486" s="128"/>
      <c r="H1486" s="41"/>
      <c r="I1486" s="128"/>
      <c r="J1486" s="41"/>
      <c r="K1486" s="128"/>
      <c r="L1486" s="41"/>
      <c r="M1486" s="128"/>
      <c r="N1486" s="41"/>
      <c r="O1486" s="176"/>
      <c r="P1486" s="41"/>
      <c r="Q1486" s="128"/>
      <c r="R1486" s="41"/>
      <c r="S1486" s="173"/>
    </row>
    <row r="1487" spans="1:19" ht="13.5" customHeight="1" x14ac:dyDescent="0.25">
      <c r="E1487" s="156" t="s">
        <v>483</v>
      </c>
      <c r="G1487" s="140"/>
      <c r="H1487" s="140"/>
      <c r="I1487" s="140"/>
      <c r="J1487" s="140"/>
      <c r="K1487" s="140"/>
      <c r="L1487" s="140"/>
      <c r="M1487" s="140"/>
      <c r="N1487" s="140"/>
      <c r="O1487" s="171"/>
      <c r="P1487" s="140"/>
      <c r="Q1487" s="140"/>
      <c r="R1487" s="140"/>
      <c r="S1487" s="171"/>
    </row>
    <row r="1488" spans="1:19" ht="7.9" customHeight="1" x14ac:dyDescent="0.25">
      <c r="E1488" s="1"/>
      <c r="G1488" s="140"/>
      <c r="H1488" s="140"/>
      <c r="I1488" s="140"/>
      <c r="J1488" s="140"/>
      <c r="K1488" s="140"/>
      <c r="L1488" s="140"/>
      <c r="M1488" s="140"/>
      <c r="N1488" s="140"/>
      <c r="O1488" s="177"/>
      <c r="P1488" s="140"/>
      <c r="Q1488" s="140"/>
      <c r="R1488" s="140"/>
      <c r="S1488" s="172"/>
    </row>
    <row r="1489" spans="1:19" s="68" customFormat="1" ht="24" customHeight="1" x14ac:dyDescent="0.25">
      <c r="A1489" s="115" t="s">
        <v>484</v>
      </c>
      <c r="B1489" s="115" t="s">
        <v>485</v>
      </c>
      <c r="C1489" s="18"/>
      <c r="D1489" s="18"/>
      <c r="E1489" s="18"/>
      <c r="G1489" s="174" t="s">
        <v>486</v>
      </c>
      <c r="H1489" s="159"/>
      <c r="I1489" s="276" t="s">
        <v>427</v>
      </c>
      <c r="J1489" s="277"/>
      <c r="K1489" s="160" t="s">
        <v>487</v>
      </c>
      <c r="L1489" s="159"/>
      <c r="M1489" s="294" t="s">
        <v>484</v>
      </c>
      <c r="N1489" s="294"/>
      <c r="O1489" s="162">
        <f>VLOOKUP(A1489,'[2]Tarifs Forestine'!$A:$M,13,0)*(1+$V$5)</f>
        <v>257.5</v>
      </c>
      <c r="P1489" s="159"/>
      <c r="Q1489" s="294" t="s">
        <v>485</v>
      </c>
      <c r="R1489" s="294"/>
      <c r="S1489" s="162">
        <f>VLOOKUP(B1489,'[2]Tarifs Forestine'!$A:$M,13,0)*(1+$V$5)</f>
        <v>376.66666666666669</v>
      </c>
    </row>
    <row r="1490" spans="1:19" s="68" customFormat="1" ht="7.9" customHeight="1" x14ac:dyDescent="0.25">
      <c r="A1490" s="18"/>
      <c r="B1490" s="18"/>
      <c r="C1490" s="18"/>
      <c r="D1490" s="18"/>
      <c r="E1490" s="18"/>
      <c r="G1490" s="175"/>
      <c r="H1490" s="159"/>
      <c r="I1490" s="159"/>
      <c r="J1490" s="159"/>
      <c r="K1490" s="159"/>
      <c r="L1490" s="159"/>
      <c r="M1490" s="159"/>
      <c r="N1490" s="159"/>
      <c r="O1490" s="164"/>
      <c r="P1490" s="159"/>
      <c r="Q1490" s="159"/>
      <c r="R1490" s="159"/>
      <c r="S1490" s="162"/>
    </row>
    <row r="1491" spans="1:19" s="68" customFormat="1" ht="24" customHeight="1" x14ac:dyDescent="0.25">
      <c r="A1491" s="115" t="s">
        <v>484</v>
      </c>
      <c r="B1491" s="115" t="s">
        <v>485</v>
      </c>
      <c r="C1491" s="18"/>
      <c r="D1491" s="18"/>
      <c r="E1491" s="18"/>
      <c r="G1491" s="174" t="s">
        <v>488</v>
      </c>
      <c r="H1491" s="159"/>
      <c r="I1491" s="276" t="s">
        <v>427</v>
      </c>
      <c r="J1491" s="277"/>
      <c r="K1491" s="160" t="s">
        <v>487</v>
      </c>
      <c r="L1491" s="159"/>
      <c r="M1491" s="294" t="s">
        <v>489</v>
      </c>
      <c r="N1491" s="294"/>
      <c r="O1491" s="162">
        <f>VLOOKUP(A1491,'[2]Tarifs Forestine'!$A:$M,13,0)*(1+$V$5)</f>
        <v>257.5</v>
      </c>
      <c r="P1491" s="159"/>
      <c r="Q1491" s="294" t="s">
        <v>490</v>
      </c>
      <c r="R1491" s="294"/>
      <c r="S1491" s="162">
        <f>VLOOKUP(B1491,'[2]Tarifs Forestine'!$A:$M,13,0)*(1+$V$5)</f>
        <v>376.66666666666669</v>
      </c>
    </row>
    <row r="1492" spans="1:19" ht="7.9" customHeight="1" x14ac:dyDescent="0.25">
      <c r="A1492" s="115"/>
      <c r="B1492" s="115"/>
      <c r="E1492" s="1"/>
      <c r="G1492" s="41"/>
      <c r="H1492" s="140"/>
      <c r="I1492" s="140"/>
      <c r="J1492" s="140"/>
      <c r="K1492" s="140"/>
      <c r="L1492" s="140"/>
      <c r="M1492" s="140"/>
      <c r="N1492" s="140"/>
      <c r="O1492" s="164"/>
      <c r="P1492" s="140"/>
      <c r="Q1492" s="140"/>
      <c r="R1492" s="140"/>
      <c r="S1492" s="162"/>
    </row>
    <row r="1493" spans="1:19" s="68" customFormat="1" ht="24" customHeight="1" x14ac:dyDescent="0.25">
      <c r="A1493" s="115" t="s">
        <v>484</v>
      </c>
      <c r="B1493" s="115" t="s">
        <v>485</v>
      </c>
      <c r="C1493" s="18"/>
      <c r="D1493" s="18"/>
      <c r="E1493" s="18"/>
      <c r="G1493" s="174" t="s">
        <v>491</v>
      </c>
      <c r="H1493" s="159"/>
      <c r="I1493" s="294" t="s">
        <v>427</v>
      </c>
      <c r="J1493" s="294"/>
      <c r="K1493" s="160" t="s">
        <v>487</v>
      </c>
      <c r="L1493" s="159"/>
      <c r="M1493" s="294" t="s">
        <v>492</v>
      </c>
      <c r="N1493" s="294"/>
      <c r="O1493" s="162">
        <f>VLOOKUP(A1493,'[2]Tarifs Forestine'!$A:$M,13,0)*(1+$V$5)</f>
        <v>257.5</v>
      </c>
      <c r="P1493" s="159"/>
      <c r="Q1493" s="294" t="s">
        <v>493</v>
      </c>
      <c r="R1493" s="294"/>
      <c r="S1493" s="162">
        <f>VLOOKUP(B1493,'[2]Tarifs Forestine'!$A:$M,13,0)*(1+$V$5)</f>
        <v>376.66666666666669</v>
      </c>
    </row>
    <row r="1494" spans="1:19" s="68" customFormat="1" ht="7.9" customHeight="1" x14ac:dyDescent="0.25">
      <c r="A1494" s="18"/>
      <c r="B1494" s="18"/>
      <c r="C1494" s="18"/>
      <c r="D1494" s="18"/>
      <c r="E1494" s="18"/>
      <c r="G1494" s="175"/>
      <c r="H1494" s="159"/>
      <c r="I1494" s="159"/>
      <c r="J1494" s="159"/>
      <c r="K1494" s="159"/>
      <c r="L1494" s="159"/>
      <c r="M1494" s="159"/>
      <c r="N1494" s="159"/>
      <c r="O1494" s="164"/>
      <c r="P1494" s="159"/>
      <c r="Q1494" s="159"/>
      <c r="R1494" s="159"/>
      <c r="S1494" s="162"/>
    </row>
    <row r="1495" spans="1:19" ht="13.5" customHeight="1" x14ac:dyDescent="0.3">
      <c r="E1495" s="64" t="s">
        <v>494</v>
      </c>
      <c r="F1495" s="3"/>
      <c r="G1495" s="3"/>
      <c r="H1495" s="4"/>
      <c r="I1495" s="4"/>
      <c r="J1495" s="4"/>
      <c r="L1495" s="6"/>
      <c r="M1495" s="6"/>
      <c r="N1495" s="6"/>
      <c r="O1495" s="267" t="s">
        <v>0</v>
      </c>
      <c r="P1495" s="267"/>
      <c r="Q1495" s="267"/>
      <c r="R1495" s="267"/>
      <c r="S1495" s="267"/>
    </row>
    <row r="1496" spans="1:19" ht="13.5" customHeight="1" x14ac:dyDescent="0.25">
      <c r="E1496" s="6"/>
      <c r="O1496" s="6"/>
      <c r="P1496" s="6"/>
      <c r="Q1496" s="6"/>
      <c r="R1496" s="6"/>
      <c r="S1496" s="6"/>
    </row>
    <row r="1497" spans="1:19" ht="13.5" customHeight="1" x14ac:dyDescent="0.25">
      <c r="E1497" s="6"/>
      <c r="O1497" s="6"/>
      <c r="P1497" s="6"/>
      <c r="Q1497" s="6"/>
      <c r="R1497" s="6"/>
      <c r="S1497" s="6"/>
    </row>
    <row r="1498" spans="1:19" ht="13.5" customHeight="1" x14ac:dyDescent="0.3">
      <c r="E1498" s="148"/>
      <c r="F1498" s="76"/>
      <c r="M1498" s="284" t="s">
        <v>418</v>
      </c>
      <c r="N1498" s="284"/>
      <c r="O1498" s="284"/>
      <c r="P1498" s="149"/>
      <c r="Q1498" s="284" t="s">
        <v>419</v>
      </c>
      <c r="R1498" s="284"/>
      <c r="S1498" s="284"/>
    </row>
    <row r="1499" spans="1:19" ht="13.5" customHeight="1" x14ac:dyDescent="0.25">
      <c r="E1499" s="76"/>
      <c r="F1499" s="76"/>
      <c r="G1499" s="76"/>
      <c r="M1499" s="150"/>
      <c r="N1499" s="150"/>
      <c r="O1499" s="150"/>
      <c r="Q1499" s="150"/>
      <c r="R1499" s="150"/>
      <c r="S1499" s="150"/>
    </row>
    <row r="1500" spans="1:19" s="68" customFormat="1" ht="27" customHeight="1" x14ac:dyDescent="0.25">
      <c r="A1500" s="18"/>
      <c r="B1500" s="18"/>
      <c r="C1500" s="18"/>
      <c r="D1500" s="18"/>
      <c r="E1500" s="151"/>
      <c r="G1500" s="14" t="s">
        <v>420</v>
      </c>
      <c r="H1500" s="101"/>
      <c r="I1500" s="152" t="s">
        <v>421</v>
      </c>
      <c r="J1500" s="153"/>
      <c r="K1500" s="14" t="s">
        <v>422</v>
      </c>
      <c r="L1500" s="101"/>
      <c r="M1500" s="152" t="s">
        <v>9</v>
      </c>
      <c r="N1500" s="153"/>
      <c r="O1500" s="14" t="s">
        <v>11</v>
      </c>
      <c r="P1500" s="101"/>
      <c r="Q1500" s="152" t="s">
        <v>9</v>
      </c>
      <c r="R1500" s="153"/>
      <c r="S1500" s="14" t="s">
        <v>11</v>
      </c>
    </row>
    <row r="1501" spans="1:19" ht="7.9" customHeight="1" x14ac:dyDescent="0.25">
      <c r="E1501" s="1"/>
      <c r="G1501" s="1"/>
      <c r="H1501" s="114"/>
      <c r="I1501" s="114"/>
      <c r="J1501" s="114"/>
      <c r="K1501" s="114"/>
      <c r="L1501" s="114"/>
      <c r="M1501" s="114"/>
      <c r="N1501" s="114"/>
      <c r="O1501" s="36"/>
      <c r="P1501" s="114"/>
      <c r="Q1501" s="114"/>
      <c r="R1501" s="114"/>
      <c r="S1501" s="36"/>
    </row>
    <row r="1502" spans="1:19" s="68" customFormat="1" ht="24" customHeight="1" x14ac:dyDescent="0.25">
      <c r="A1502" s="115" t="s">
        <v>484</v>
      </c>
      <c r="B1502" s="115" t="s">
        <v>485</v>
      </c>
      <c r="C1502" s="18"/>
      <c r="D1502" s="18"/>
      <c r="E1502" s="18"/>
      <c r="G1502" s="174" t="s">
        <v>495</v>
      </c>
      <c r="H1502" s="159"/>
      <c r="I1502" s="294" t="s">
        <v>427</v>
      </c>
      <c r="J1502" s="294"/>
      <c r="K1502" s="160" t="s">
        <v>487</v>
      </c>
      <c r="L1502" s="159"/>
      <c r="M1502" s="294" t="s">
        <v>496</v>
      </c>
      <c r="N1502" s="294"/>
      <c r="O1502" s="162">
        <f>VLOOKUP(A1502,'[2]Tarifs Forestine'!$A:$M,13,0)*(1+$V$5)</f>
        <v>257.5</v>
      </c>
      <c r="P1502" s="159"/>
      <c r="Q1502" s="294" t="s">
        <v>497</v>
      </c>
      <c r="R1502" s="294"/>
      <c r="S1502" s="162">
        <f>VLOOKUP(B1502,'[2]Tarifs Forestine'!$A:$M,13,0)*(1+$V$5)</f>
        <v>376.66666666666669</v>
      </c>
    </row>
    <row r="1503" spans="1:19" s="68" customFormat="1" ht="7.9" customHeight="1" x14ac:dyDescent="0.25">
      <c r="A1503" s="18"/>
      <c r="B1503" s="18"/>
      <c r="C1503" s="18"/>
      <c r="D1503" s="18"/>
      <c r="E1503" s="18"/>
      <c r="G1503" s="101"/>
      <c r="H1503" s="101"/>
      <c r="I1503" s="101"/>
      <c r="J1503" s="101"/>
      <c r="K1503" s="101"/>
      <c r="L1503" s="101"/>
      <c r="M1503" s="101"/>
      <c r="N1503" s="101"/>
      <c r="O1503" s="176"/>
      <c r="P1503" s="101"/>
      <c r="Q1503" s="101"/>
      <c r="R1503" s="101"/>
      <c r="S1503" s="173"/>
    </row>
    <row r="1504" spans="1:19" s="68" customFormat="1" ht="15.75" customHeight="1" x14ac:dyDescent="0.25">
      <c r="A1504" s="18"/>
      <c r="B1504" s="18"/>
      <c r="C1504" s="18"/>
      <c r="D1504" s="18"/>
      <c r="E1504" s="178" t="s">
        <v>498</v>
      </c>
      <c r="G1504" s="175"/>
      <c r="H1504" s="175"/>
      <c r="I1504" s="175"/>
      <c r="J1504" s="175"/>
      <c r="K1504" s="175"/>
      <c r="L1504" s="175"/>
      <c r="M1504" s="175"/>
      <c r="N1504" s="175"/>
      <c r="O1504" s="175"/>
      <c r="P1504" s="175"/>
      <c r="Q1504" s="175"/>
      <c r="R1504" s="175"/>
      <c r="S1504" s="175"/>
    </row>
    <row r="1505" spans="1:19" s="68" customFormat="1" ht="7.9" customHeight="1" x14ac:dyDescent="0.25">
      <c r="A1505" s="18"/>
      <c r="B1505" s="18"/>
      <c r="C1505" s="18"/>
      <c r="D1505" s="18"/>
      <c r="E1505" s="18"/>
      <c r="G1505" s="159"/>
      <c r="H1505" s="159"/>
      <c r="I1505" s="159"/>
      <c r="J1505" s="159"/>
      <c r="K1505" s="159"/>
      <c r="L1505" s="159"/>
      <c r="M1505" s="159"/>
      <c r="N1505" s="159"/>
      <c r="O1505" s="171"/>
      <c r="P1505" s="159"/>
      <c r="Q1505" s="159"/>
      <c r="R1505" s="159"/>
      <c r="S1505" s="171"/>
    </row>
    <row r="1506" spans="1:19" s="68" customFormat="1" ht="24" customHeight="1" x14ac:dyDescent="0.25">
      <c r="A1506" s="115" t="s">
        <v>499</v>
      </c>
      <c r="B1506" s="115" t="s">
        <v>500</v>
      </c>
      <c r="C1506" s="18"/>
      <c r="D1506" s="18"/>
      <c r="E1506" s="18"/>
      <c r="G1506" s="174" t="s">
        <v>501</v>
      </c>
      <c r="H1506" s="159"/>
      <c r="I1506" s="294" t="s">
        <v>442</v>
      </c>
      <c r="J1506" s="294"/>
      <c r="K1506" s="160" t="s">
        <v>502</v>
      </c>
      <c r="L1506" s="159"/>
      <c r="M1506" s="294" t="s">
        <v>499</v>
      </c>
      <c r="N1506" s="294"/>
      <c r="O1506" s="162">
        <f>VLOOKUP(A1506,'[2]Tarifs Forestine'!$A:$M,13,0)*(1+$V$5)</f>
        <v>65</v>
      </c>
      <c r="P1506" s="159"/>
      <c r="Q1506" s="294" t="s">
        <v>500</v>
      </c>
      <c r="R1506" s="294"/>
      <c r="S1506" s="162">
        <f>VLOOKUP(B1506,'[2]Tarifs Forestine'!$A:$M,13,0)*(1+$V$5)</f>
        <v>90.833333333333343</v>
      </c>
    </row>
    <row r="1507" spans="1:19" s="68" customFormat="1" ht="7.9" customHeight="1" x14ac:dyDescent="0.25">
      <c r="A1507" s="18"/>
      <c r="B1507" s="18"/>
      <c r="C1507" s="18"/>
      <c r="D1507" s="18"/>
      <c r="E1507" s="18"/>
      <c r="G1507" s="175"/>
      <c r="H1507" s="159"/>
      <c r="I1507" s="159"/>
      <c r="J1507" s="159"/>
      <c r="K1507" s="159"/>
      <c r="L1507" s="159"/>
      <c r="M1507" s="159"/>
      <c r="N1507" s="159"/>
      <c r="O1507" s="164"/>
      <c r="P1507" s="159"/>
      <c r="Q1507" s="159"/>
      <c r="R1507" s="159"/>
      <c r="S1507" s="162"/>
    </row>
    <row r="1508" spans="1:19" s="68" customFormat="1" ht="24" customHeight="1" x14ac:dyDescent="0.25">
      <c r="A1508" s="115" t="s">
        <v>499</v>
      </c>
      <c r="B1508" s="115" t="s">
        <v>500</v>
      </c>
      <c r="C1508" s="18"/>
      <c r="D1508" s="18"/>
      <c r="E1508" s="18"/>
      <c r="G1508" s="174" t="s">
        <v>503</v>
      </c>
      <c r="H1508" s="159"/>
      <c r="I1508" s="294" t="s">
        <v>442</v>
      </c>
      <c r="J1508" s="294"/>
      <c r="K1508" s="160" t="s">
        <v>502</v>
      </c>
      <c r="L1508" s="159"/>
      <c r="M1508" s="294" t="s">
        <v>504</v>
      </c>
      <c r="N1508" s="294"/>
      <c r="O1508" s="162">
        <f>VLOOKUP(A1508,'[2]Tarifs Forestine'!$A:$M,13,0)*(1+$V$5)</f>
        <v>65</v>
      </c>
      <c r="P1508" s="159"/>
      <c r="Q1508" s="294" t="s">
        <v>505</v>
      </c>
      <c r="R1508" s="294"/>
      <c r="S1508" s="162">
        <f>VLOOKUP(B1508,'[2]Tarifs Forestine'!$A:$M,13,0)*(1+$V$5)</f>
        <v>90.833333333333343</v>
      </c>
    </row>
    <row r="1509" spans="1:19" s="68" customFormat="1" ht="7.9" customHeight="1" x14ac:dyDescent="0.25">
      <c r="A1509" s="18"/>
      <c r="B1509" s="18"/>
      <c r="C1509" s="18"/>
      <c r="D1509" s="18"/>
      <c r="E1509" s="18"/>
      <c r="G1509" s="175"/>
      <c r="H1509" s="159"/>
      <c r="I1509" s="159"/>
      <c r="J1509" s="159"/>
      <c r="K1509" s="159"/>
      <c r="L1509" s="159"/>
      <c r="M1509" s="159"/>
      <c r="N1509" s="159"/>
      <c r="O1509" s="164"/>
      <c r="P1509" s="159"/>
      <c r="Q1509" s="159"/>
      <c r="R1509" s="159"/>
      <c r="S1509" s="162"/>
    </row>
    <row r="1510" spans="1:19" s="68" customFormat="1" ht="24" customHeight="1" x14ac:dyDescent="0.25">
      <c r="A1510" s="115" t="s">
        <v>499</v>
      </c>
      <c r="B1510" s="115" t="s">
        <v>500</v>
      </c>
      <c r="C1510" s="18"/>
      <c r="D1510" s="18"/>
      <c r="E1510" s="18"/>
      <c r="G1510" s="174" t="s">
        <v>506</v>
      </c>
      <c r="H1510" s="159"/>
      <c r="I1510" s="294" t="s">
        <v>442</v>
      </c>
      <c r="J1510" s="294"/>
      <c r="K1510" s="160" t="s">
        <v>502</v>
      </c>
      <c r="L1510" s="159"/>
      <c r="M1510" s="294" t="s">
        <v>507</v>
      </c>
      <c r="N1510" s="294"/>
      <c r="O1510" s="162">
        <f>VLOOKUP(A1510,'[2]Tarifs Forestine'!$A:$M,13,0)*(1+$V$5)</f>
        <v>65</v>
      </c>
      <c r="P1510" s="159"/>
      <c r="Q1510" s="294" t="s">
        <v>508</v>
      </c>
      <c r="R1510" s="294"/>
      <c r="S1510" s="162">
        <f>VLOOKUP(B1510,'[2]Tarifs Forestine'!$A:$M,13,0)*(1+$V$5)</f>
        <v>90.833333333333343</v>
      </c>
    </row>
    <row r="1511" spans="1:19" s="68" customFormat="1" ht="7.9" customHeight="1" x14ac:dyDescent="0.25">
      <c r="A1511" s="18"/>
      <c r="B1511" s="18"/>
      <c r="C1511" s="18"/>
      <c r="D1511" s="18"/>
      <c r="E1511" s="18"/>
      <c r="G1511" s="175"/>
      <c r="H1511" s="159"/>
      <c r="I1511" s="159"/>
      <c r="J1511" s="159"/>
      <c r="K1511" s="159"/>
      <c r="L1511" s="159"/>
      <c r="M1511" s="159"/>
      <c r="N1511" s="159"/>
      <c r="O1511" s="164"/>
      <c r="P1511" s="159"/>
      <c r="Q1511" s="159"/>
      <c r="R1511" s="159"/>
      <c r="S1511" s="162"/>
    </row>
    <row r="1512" spans="1:19" s="68" customFormat="1" ht="24" customHeight="1" x14ac:dyDescent="0.25">
      <c r="A1512" s="115" t="s">
        <v>499</v>
      </c>
      <c r="B1512" s="115" t="s">
        <v>500</v>
      </c>
      <c r="C1512" s="18"/>
      <c r="D1512" s="18"/>
      <c r="E1512" s="18"/>
      <c r="G1512" s="174" t="s">
        <v>509</v>
      </c>
      <c r="H1512" s="159"/>
      <c r="I1512" s="294" t="s">
        <v>442</v>
      </c>
      <c r="J1512" s="294"/>
      <c r="K1512" s="160" t="s">
        <v>502</v>
      </c>
      <c r="L1512" s="159"/>
      <c r="M1512" s="294" t="s">
        <v>510</v>
      </c>
      <c r="N1512" s="294"/>
      <c r="O1512" s="162">
        <f>VLOOKUP(A1512,'[2]Tarifs Forestine'!$A:$M,13,0)*(1+$V$5)</f>
        <v>65</v>
      </c>
      <c r="P1512" s="159"/>
      <c r="Q1512" s="294" t="s">
        <v>511</v>
      </c>
      <c r="R1512" s="294"/>
      <c r="S1512" s="162">
        <f>VLOOKUP(B1512,'[2]Tarifs Forestine'!$A:$M,13,0)*(1+$V$5)</f>
        <v>90.833333333333343</v>
      </c>
    </row>
    <row r="1513" spans="1:19" s="68" customFormat="1" ht="7.9" customHeight="1" x14ac:dyDescent="0.25">
      <c r="A1513" s="18"/>
      <c r="B1513" s="18"/>
      <c r="C1513" s="18"/>
      <c r="D1513" s="18"/>
      <c r="E1513" s="18"/>
      <c r="G1513" s="175"/>
      <c r="H1513" s="159"/>
      <c r="I1513" s="159"/>
      <c r="J1513" s="159"/>
      <c r="K1513" s="159"/>
      <c r="L1513" s="159"/>
      <c r="M1513" s="159"/>
      <c r="N1513" s="159"/>
      <c r="O1513" s="164"/>
      <c r="P1513" s="159"/>
      <c r="Q1513" s="159"/>
      <c r="R1513" s="159"/>
      <c r="S1513" s="162"/>
    </row>
    <row r="1514" spans="1:19" s="68" customFormat="1" ht="24" customHeight="1" x14ac:dyDescent="0.25">
      <c r="A1514" s="115" t="s">
        <v>499</v>
      </c>
      <c r="B1514" s="115" t="s">
        <v>500</v>
      </c>
      <c r="C1514" s="18"/>
      <c r="D1514" s="18"/>
      <c r="E1514" s="18"/>
      <c r="G1514" s="174" t="s">
        <v>512</v>
      </c>
      <c r="H1514" s="159"/>
      <c r="I1514" s="294" t="s">
        <v>442</v>
      </c>
      <c r="J1514" s="294"/>
      <c r="K1514" s="160" t="s">
        <v>502</v>
      </c>
      <c r="L1514" s="159"/>
      <c r="M1514" s="294" t="s">
        <v>513</v>
      </c>
      <c r="N1514" s="294"/>
      <c r="O1514" s="162">
        <f>VLOOKUP(A1514,'[2]Tarifs Forestine'!$A:$M,13,0)*(1+$V$5)</f>
        <v>65</v>
      </c>
      <c r="P1514" s="159"/>
      <c r="Q1514" s="294" t="s">
        <v>514</v>
      </c>
      <c r="R1514" s="294"/>
      <c r="S1514" s="162">
        <f>VLOOKUP(B1514,'[2]Tarifs Forestine'!$A:$M,13,0)*(1+$V$5)</f>
        <v>90.833333333333343</v>
      </c>
    </row>
    <row r="1515" spans="1:19" s="68" customFormat="1" ht="7.9" customHeight="1" x14ac:dyDescent="0.25">
      <c r="A1515" s="18"/>
      <c r="B1515" s="18"/>
      <c r="C1515" s="18"/>
      <c r="D1515" s="18"/>
      <c r="E1515" s="18"/>
      <c r="G1515" s="159"/>
      <c r="H1515" s="101"/>
      <c r="I1515" s="101"/>
      <c r="J1515" s="101"/>
      <c r="K1515" s="101"/>
      <c r="L1515" s="101"/>
      <c r="M1515" s="101"/>
      <c r="N1515" s="101"/>
      <c r="O1515" s="176"/>
      <c r="P1515" s="101"/>
      <c r="Q1515" s="101"/>
      <c r="R1515" s="101"/>
      <c r="S1515" s="173"/>
    </row>
    <row r="1516" spans="1:19" s="68" customFormat="1" x14ac:dyDescent="0.25">
      <c r="A1516" s="18"/>
      <c r="B1516" s="18"/>
      <c r="C1516" s="18"/>
      <c r="D1516" s="18"/>
      <c r="E1516" s="178" t="s">
        <v>515</v>
      </c>
      <c r="G1516" s="175"/>
      <c r="H1516" s="175"/>
      <c r="I1516" s="175"/>
      <c r="J1516" s="175"/>
      <c r="K1516" s="175"/>
      <c r="L1516" s="175"/>
      <c r="M1516" s="175"/>
      <c r="N1516" s="175"/>
      <c r="O1516" s="171"/>
      <c r="P1516" s="175"/>
      <c r="Q1516" s="175"/>
      <c r="R1516" s="175"/>
      <c r="S1516" s="171"/>
    </row>
    <row r="1517" spans="1:19" s="68" customFormat="1" ht="7.9" customHeight="1" x14ac:dyDescent="0.25">
      <c r="A1517" s="18"/>
      <c r="B1517" s="18"/>
      <c r="C1517" s="18"/>
      <c r="D1517" s="18"/>
      <c r="E1517" s="18"/>
      <c r="G1517" s="159"/>
      <c r="H1517" s="159"/>
      <c r="I1517" s="159"/>
      <c r="J1517" s="159"/>
      <c r="K1517" s="159"/>
      <c r="L1517" s="159"/>
      <c r="M1517" s="159"/>
      <c r="N1517" s="159"/>
      <c r="O1517" s="177"/>
      <c r="P1517" s="159"/>
      <c r="Q1517" s="159"/>
      <c r="R1517" s="159"/>
      <c r="S1517" s="172"/>
    </row>
    <row r="1518" spans="1:19" s="68" customFormat="1" ht="24" customHeight="1" x14ac:dyDescent="0.25">
      <c r="A1518" s="115" t="s">
        <v>516</v>
      </c>
      <c r="B1518" s="115" t="s">
        <v>517</v>
      </c>
      <c r="C1518" s="18"/>
      <c r="D1518" s="18"/>
      <c r="E1518" s="18"/>
      <c r="G1518" s="174" t="s">
        <v>518</v>
      </c>
      <c r="H1518" s="159"/>
      <c r="I1518" s="294" t="s">
        <v>442</v>
      </c>
      <c r="J1518" s="294"/>
      <c r="K1518" s="160" t="s">
        <v>519</v>
      </c>
      <c r="L1518" s="159"/>
      <c r="M1518" s="294" t="s">
        <v>516</v>
      </c>
      <c r="N1518" s="294"/>
      <c r="O1518" s="162">
        <f>VLOOKUP(A1518,'[2]Tarifs Forestine'!$A:$M,13,0)*(1+$V$5)</f>
        <v>65</v>
      </c>
      <c r="P1518" s="159"/>
      <c r="Q1518" s="294" t="s">
        <v>517</v>
      </c>
      <c r="R1518" s="294"/>
      <c r="S1518" s="162">
        <f>VLOOKUP(B1518,'[2]Tarifs Forestine'!$A:$M,13,0)*(1+$V$5)</f>
        <v>88.333333333333343</v>
      </c>
    </row>
    <row r="1519" spans="1:19" s="68" customFormat="1" ht="7.9" customHeight="1" x14ac:dyDescent="0.25">
      <c r="A1519" s="18"/>
      <c r="B1519" s="18"/>
      <c r="C1519" s="18"/>
      <c r="D1519" s="18"/>
      <c r="E1519" s="18"/>
      <c r="G1519" s="175"/>
      <c r="H1519" s="159"/>
      <c r="I1519" s="159"/>
      <c r="J1519" s="159"/>
      <c r="K1519" s="159"/>
      <c r="L1519" s="159"/>
      <c r="M1519" s="159"/>
      <c r="N1519" s="159"/>
      <c r="O1519" s="164"/>
      <c r="P1519" s="159"/>
      <c r="Q1519" s="159"/>
      <c r="R1519" s="159"/>
      <c r="S1519" s="162"/>
    </row>
    <row r="1520" spans="1:19" s="68" customFormat="1" ht="24" customHeight="1" x14ac:dyDescent="0.25">
      <c r="A1520" s="115" t="s">
        <v>516</v>
      </c>
      <c r="B1520" s="115" t="s">
        <v>517</v>
      </c>
      <c r="C1520" s="18"/>
      <c r="D1520" s="18"/>
      <c r="E1520" s="18"/>
      <c r="G1520" s="174" t="s">
        <v>520</v>
      </c>
      <c r="H1520" s="159"/>
      <c r="I1520" s="294" t="s">
        <v>442</v>
      </c>
      <c r="J1520" s="294"/>
      <c r="K1520" s="160" t="s">
        <v>519</v>
      </c>
      <c r="L1520" s="159"/>
      <c r="M1520" s="294" t="s">
        <v>521</v>
      </c>
      <c r="N1520" s="294"/>
      <c r="O1520" s="162">
        <f>VLOOKUP(A1520,'[2]Tarifs Forestine'!$A:$M,13,0)*(1+$V$5)</f>
        <v>65</v>
      </c>
      <c r="P1520" s="159"/>
      <c r="Q1520" s="294" t="s">
        <v>522</v>
      </c>
      <c r="R1520" s="294"/>
      <c r="S1520" s="162">
        <f>VLOOKUP(B1520,'[2]Tarifs Forestine'!$A:$M,13,0)*(1+$V$5)</f>
        <v>88.333333333333343</v>
      </c>
    </row>
    <row r="1521" spans="1:19" s="68" customFormat="1" ht="7.9" customHeight="1" x14ac:dyDescent="0.25">
      <c r="A1521" s="18"/>
      <c r="B1521" s="18"/>
      <c r="C1521" s="18"/>
      <c r="D1521" s="18"/>
      <c r="E1521" s="18"/>
      <c r="G1521" s="175"/>
      <c r="H1521" s="159"/>
      <c r="I1521" s="159"/>
      <c r="J1521" s="159"/>
      <c r="K1521" s="159"/>
      <c r="L1521" s="159"/>
      <c r="M1521" s="159"/>
      <c r="N1521" s="159"/>
      <c r="O1521" s="164"/>
      <c r="P1521" s="159"/>
      <c r="Q1521" s="159"/>
      <c r="R1521" s="159"/>
      <c r="S1521" s="162"/>
    </row>
    <row r="1522" spans="1:19" s="68" customFormat="1" ht="24" customHeight="1" x14ac:dyDescent="0.25">
      <c r="A1522" s="115" t="s">
        <v>516</v>
      </c>
      <c r="B1522" s="115" t="s">
        <v>517</v>
      </c>
      <c r="C1522" s="18"/>
      <c r="D1522" s="18"/>
      <c r="E1522" s="18"/>
      <c r="G1522" s="174" t="s">
        <v>523</v>
      </c>
      <c r="H1522" s="159"/>
      <c r="I1522" s="294" t="s">
        <v>442</v>
      </c>
      <c r="J1522" s="294"/>
      <c r="K1522" s="160" t="s">
        <v>519</v>
      </c>
      <c r="L1522" s="159"/>
      <c r="M1522" s="294" t="s">
        <v>524</v>
      </c>
      <c r="N1522" s="294"/>
      <c r="O1522" s="162">
        <f>VLOOKUP(A1522,'[2]Tarifs Forestine'!$A:$M,13,0)*(1+$V$5)</f>
        <v>65</v>
      </c>
      <c r="P1522" s="159"/>
      <c r="Q1522" s="294" t="s">
        <v>525</v>
      </c>
      <c r="R1522" s="294"/>
      <c r="S1522" s="162">
        <f>VLOOKUP(B1522,'[2]Tarifs Forestine'!$A:$M,13,0)*(1+$V$5)</f>
        <v>88.333333333333343</v>
      </c>
    </row>
    <row r="1523" spans="1:19" s="68" customFormat="1" ht="7.9" customHeight="1" x14ac:dyDescent="0.25">
      <c r="A1523" s="18"/>
      <c r="B1523" s="18"/>
      <c r="C1523" s="18"/>
      <c r="D1523" s="18"/>
      <c r="E1523" s="18"/>
      <c r="G1523" s="101"/>
      <c r="H1523" s="101"/>
      <c r="I1523" s="101"/>
      <c r="J1523" s="101"/>
      <c r="K1523" s="101"/>
      <c r="L1523" s="101"/>
      <c r="M1523" s="101"/>
      <c r="N1523" s="101"/>
      <c r="O1523" s="176"/>
      <c r="P1523" s="101"/>
      <c r="Q1523" s="101"/>
      <c r="R1523" s="101"/>
      <c r="S1523" s="173"/>
    </row>
    <row r="1524" spans="1:19" s="68" customFormat="1" ht="15.75" customHeight="1" x14ac:dyDescent="0.25">
      <c r="A1524" s="18"/>
      <c r="B1524" s="18"/>
      <c r="C1524" s="18"/>
      <c r="D1524" s="18"/>
      <c r="E1524" s="178" t="s">
        <v>526</v>
      </c>
      <c r="G1524" s="175"/>
      <c r="H1524" s="175"/>
      <c r="I1524" s="175"/>
      <c r="J1524" s="175"/>
      <c r="K1524" s="175"/>
      <c r="L1524" s="175"/>
      <c r="M1524" s="175"/>
      <c r="N1524" s="175"/>
      <c r="O1524" s="171"/>
      <c r="P1524" s="175"/>
      <c r="Q1524" s="175"/>
      <c r="R1524" s="175"/>
      <c r="S1524" s="171"/>
    </row>
    <row r="1525" spans="1:19" s="68" customFormat="1" ht="7.9" customHeight="1" x14ac:dyDescent="0.25">
      <c r="A1525" s="18"/>
      <c r="B1525" s="18"/>
      <c r="C1525" s="18"/>
      <c r="D1525" s="18"/>
      <c r="E1525" s="18"/>
      <c r="G1525" s="159"/>
      <c r="H1525" s="159"/>
      <c r="I1525" s="159"/>
      <c r="J1525" s="159"/>
      <c r="K1525" s="159"/>
      <c r="L1525" s="159"/>
      <c r="M1525" s="159"/>
      <c r="N1525" s="159"/>
      <c r="O1525" s="177"/>
      <c r="P1525" s="159"/>
      <c r="Q1525" s="159"/>
      <c r="R1525" s="159"/>
      <c r="S1525" s="172"/>
    </row>
    <row r="1526" spans="1:19" s="68" customFormat="1" ht="24" customHeight="1" x14ac:dyDescent="0.25">
      <c r="A1526" s="115" t="s">
        <v>527</v>
      </c>
      <c r="B1526" s="115" t="s">
        <v>528</v>
      </c>
      <c r="C1526" s="18"/>
      <c r="D1526" s="18"/>
      <c r="E1526" s="18"/>
      <c r="G1526" s="174" t="s">
        <v>529</v>
      </c>
      <c r="H1526" s="159"/>
      <c r="I1526" s="294" t="s">
        <v>442</v>
      </c>
      <c r="J1526" s="294"/>
      <c r="K1526" s="160" t="s">
        <v>530</v>
      </c>
      <c r="L1526" s="159"/>
      <c r="M1526" s="294" t="s">
        <v>527</v>
      </c>
      <c r="N1526" s="294"/>
      <c r="O1526" s="162">
        <f>VLOOKUP(A1526,'[2]Tarifs Forestine'!$A:$M,13,0)*(1+$V$5)</f>
        <v>76.666666666666671</v>
      </c>
      <c r="P1526" s="159"/>
      <c r="Q1526" s="294" t="s">
        <v>528</v>
      </c>
      <c r="R1526" s="294"/>
      <c r="S1526" s="162">
        <f>VLOOKUP(B1526,'[2]Tarifs Forestine'!$A:$M,13,0)*(1+$V$5)</f>
        <v>110.83333333333334</v>
      </c>
    </row>
    <row r="1527" spans="1:19" s="68" customFormat="1" ht="7.9" customHeight="1" x14ac:dyDescent="0.25">
      <c r="A1527" s="18"/>
      <c r="B1527" s="18"/>
      <c r="C1527" s="18"/>
      <c r="D1527" s="18"/>
      <c r="E1527" s="18"/>
      <c r="G1527" s="175"/>
      <c r="H1527" s="159"/>
      <c r="I1527" s="159"/>
      <c r="J1527" s="159"/>
      <c r="K1527" s="159"/>
      <c r="L1527" s="159"/>
      <c r="M1527" s="159"/>
      <c r="N1527" s="159"/>
      <c r="O1527" s="164"/>
      <c r="P1527" s="159"/>
      <c r="Q1527" s="159"/>
      <c r="R1527" s="159"/>
      <c r="S1527" s="162"/>
    </row>
    <row r="1528" spans="1:19" s="68" customFormat="1" ht="24" customHeight="1" x14ac:dyDescent="0.25">
      <c r="A1528" s="115" t="s">
        <v>527</v>
      </c>
      <c r="B1528" s="115" t="s">
        <v>528</v>
      </c>
      <c r="C1528" s="18"/>
      <c r="D1528" s="18"/>
      <c r="E1528" s="18"/>
      <c r="G1528" s="174" t="s">
        <v>531</v>
      </c>
      <c r="H1528" s="159"/>
      <c r="I1528" s="294" t="s">
        <v>442</v>
      </c>
      <c r="J1528" s="294"/>
      <c r="K1528" s="160" t="s">
        <v>530</v>
      </c>
      <c r="L1528" s="159"/>
      <c r="M1528" s="294" t="s">
        <v>532</v>
      </c>
      <c r="N1528" s="294"/>
      <c r="O1528" s="162">
        <f>VLOOKUP(A1528,'[2]Tarifs Forestine'!$A:$M,13,0)*(1+$V$5)</f>
        <v>76.666666666666671</v>
      </c>
      <c r="P1528" s="159"/>
      <c r="Q1528" s="294" t="s">
        <v>533</v>
      </c>
      <c r="R1528" s="294"/>
      <c r="S1528" s="162">
        <f>VLOOKUP(B1528,'[2]Tarifs Forestine'!$A:$M,13,0)*(1+$V$5)</f>
        <v>110.83333333333334</v>
      </c>
    </row>
    <row r="1529" spans="1:19" s="68" customFormat="1" ht="7.9" customHeight="1" x14ac:dyDescent="0.25">
      <c r="A1529" s="18"/>
      <c r="B1529" s="18"/>
      <c r="C1529" s="18"/>
      <c r="D1529" s="18"/>
      <c r="E1529" s="18"/>
      <c r="G1529" s="175"/>
      <c r="H1529" s="159"/>
      <c r="I1529" s="159"/>
      <c r="J1529" s="159"/>
      <c r="K1529" s="159"/>
      <c r="L1529" s="159"/>
      <c r="M1529" s="159"/>
      <c r="N1529" s="159"/>
      <c r="O1529" s="164"/>
      <c r="P1529" s="159"/>
      <c r="Q1529" s="159"/>
      <c r="R1529" s="159"/>
      <c r="S1529" s="162"/>
    </row>
    <row r="1530" spans="1:19" s="68" customFormat="1" ht="24" customHeight="1" x14ac:dyDescent="0.25">
      <c r="A1530" s="115" t="s">
        <v>527</v>
      </c>
      <c r="B1530" s="115" t="s">
        <v>528</v>
      </c>
      <c r="C1530" s="18"/>
      <c r="D1530" s="18"/>
      <c r="E1530" s="18"/>
      <c r="G1530" s="174" t="s">
        <v>534</v>
      </c>
      <c r="H1530" s="159"/>
      <c r="I1530" s="294" t="s">
        <v>442</v>
      </c>
      <c r="J1530" s="294"/>
      <c r="K1530" s="160" t="s">
        <v>530</v>
      </c>
      <c r="L1530" s="159"/>
      <c r="M1530" s="294" t="s">
        <v>535</v>
      </c>
      <c r="N1530" s="294"/>
      <c r="O1530" s="162">
        <f>VLOOKUP(A1530,'[2]Tarifs Forestine'!$A:$M,13,0)*(1+$V$5)</f>
        <v>76.666666666666671</v>
      </c>
      <c r="P1530" s="159"/>
      <c r="Q1530" s="294" t="s">
        <v>536</v>
      </c>
      <c r="R1530" s="294"/>
      <c r="S1530" s="162">
        <f>VLOOKUP(B1530,'[2]Tarifs Forestine'!$A:$M,13,0)*(1+$V$5)</f>
        <v>110.83333333333334</v>
      </c>
    </row>
    <row r="1531" spans="1:19" s="68" customFormat="1" ht="7.9" customHeight="1" x14ac:dyDescent="0.25">
      <c r="A1531" s="18"/>
      <c r="B1531" s="18"/>
      <c r="C1531" s="18"/>
      <c r="D1531" s="18"/>
      <c r="E1531" s="18"/>
      <c r="G1531" s="175"/>
      <c r="H1531" s="159"/>
      <c r="I1531" s="159"/>
      <c r="J1531" s="159"/>
      <c r="K1531" s="159"/>
      <c r="L1531" s="159"/>
      <c r="M1531" s="159"/>
      <c r="N1531" s="159"/>
      <c r="O1531" s="164"/>
      <c r="P1531" s="159"/>
      <c r="Q1531" s="159"/>
      <c r="R1531" s="159"/>
      <c r="S1531" s="162"/>
    </row>
    <row r="1532" spans="1:19" s="68" customFormat="1" ht="24" customHeight="1" x14ac:dyDescent="0.25">
      <c r="A1532" s="115" t="s">
        <v>527</v>
      </c>
      <c r="B1532" s="115" t="s">
        <v>528</v>
      </c>
      <c r="C1532" s="18"/>
      <c r="D1532" s="18"/>
      <c r="E1532" s="18"/>
      <c r="G1532" s="174" t="s">
        <v>537</v>
      </c>
      <c r="H1532" s="159"/>
      <c r="I1532" s="294" t="s">
        <v>442</v>
      </c>
      <c r="J1532" s="294"/>
      <c r="K1532" s="160" t="s">
        <v>530</v>
      </c>
      <c r="L1532" s="159"/>
      <c r="M1532" s="294" t="s">
        <v>538</v>
      </c>
      <c r="N1532" s="294"/>
      <c r="O1532" s="162">
        <f>VLOOKUP(A1532,'[2]Tarifs Forestine'!$A:$M,13,0)*(1+$V$5)</f>
        <v>76.666666666666671</v>
      </c>
      <c r="P1532" s="159"/>
      <c r="Q1532" s="294" t="s">
        <v>539</v>
      </c>
      <c r="R1532" s="294"/>
      <c r="S1532" s="162">
        <f>VLOOKUP(B1532,'[2]Tarifs Forestine'!$A:$M,13,0)*(1+$V$5)</f>
        <v>110.83333333333334</v>
      </c>
    </row>
    <row r="1533" spans="1:19" s="68" customFormat="1" ht="7.9" customHeight="1" x14ac:dyDescent="0.25">
      <c r="A1533" s="18"/>
      <c r="B1533" s="18"/>
      <c r="C1533" s="18"/>
      <c r="D1533" s="18"/>
      <c r="E1533" s="18"/>
      <c r="G1533" s="101"/>
      <c r="H1533" s="101"/>
      <c r="I1533" s="101"/>
      <c r="J1533" s="101"/>
      <c r="K1533" s="101"/>
      <c r="L1533" s="101"/>
      <c r="M1533" s="101"/>
      <c r="N1533" s="101"/>
      <c r="O1533" s="176"/>
      <c r="P1533" s="101"/>
      <c r="Q1533" s="101"/>
      <c r="R1533" s="101"/>
      <c r="S1533" s="173"/>
    </row>
    <row r="1534" spans="1:19" s="68" customFormat="1" x14ac:dyDescent="0.25">
      <c r="A1534" s="115"/>
      <c r="B1534" s="115"/>
      <c r="C1534" s="18"/>
      <c r="D1534" s="18"/>
      <c r="E1534" s="178" t="s">
        <v>540</v>
      </c>
      <c r="G1534" s="175"/>
      <c r="H1534" s="175"/>
      <c r="I1534" s="175"/>
      <c r="J1534" s="175"/>
      <c r="K1534" s="175"/>
      <c r="L1534" s="175"/>
      <c r="M1534" s="175"/>
      <c r="N1534" s="175"/>
      <c r="O1534" s="171"/>
      <c r="P1534" s="175"/>
      <c r="Q1534" s="175"/>
      <c r="R1534" s="175"/>
      <c r="S1534" s="171"/>
    </row>
    <row r="1535" spans="1:19" s="68" customFormat="1" ht="7.9" customHeight="1" x14ac:dyDescent="0.25">
      <c r="A1535" s="18"/>
      <c r="B1535" s="18"/>
      <c r="C1535" s="18"/>
      <c r="D1535" s="18"/>
      <c r="E1535" s="18"/>
      <c r="G1535" s="159"/>
      <c r="H1535" s="159"/>
      <c r="I1535" s="159"/>
      <c r="J1535" s="159"/>
      <c r="K1535" s="159"/>
      <c r="L1535" s="159"/>
      <c r="M1535" s="159"/>
      <c r="N1535" s="159"/>
      <c r="O1535" s="177"/>
      <c r="P1535" s="159"/>
      <c r="Q1535" s="159"/>
      <c r="R1535" s="159"/>
      <c r="S1535" s="172"/>
    </row>
    <row r="1536" spans="1:19" s="68" customFormat="1" ht="24" customHeight="1" x14ac:dyDescent="0.25">
      <c r="A1536" s="115" t="s">
        <v>541</v>
      </c>
      <c r="B1536" s="115" t="s">
        <v>542</v>
      </c>
      <c r="C1536" s="18"/>
      <c r="D1536" s="18"/>
      <c r="E1536" s="18"/>
      <c r="G1536" s="174" t="s">
        <v>543</v>
      </c>
      <c r="H1536" s="159"/>
      <c r="I1536" s="295" t="s">
        <v>442</v>
      </c>
      <c r="J1536" s="295"/>
      <c r="K1536" s="160" t="s">
        <v>530</v>
      </c>
      <c r="L1536" s="159"/>
      <c r="M1536" s="294" t="s">
        <v>541</v>
      </c>
      <c r="N1536" s="294"/>
      <c r="O1536" s="162">
        <f>VLOOKUP(A1536,'[2]Tarifs Forestine'!$A:$M,13,0)*(1+$V$5)</f>
        <v>76.666666666666671</v>
      </c>
      <c r="P1536" s="159"/>
      <c r="Q1536" s="294" t="s">
        <v>542</v>
      </c>
      <c r="R1536" s="294"/>
      <c r="S1536" s="162">
        <f>VLOOKUP(B1536,'[2]Tarifs Forestine'!$A:$M,13,0)*(1+$V$5)</f>
        <v>110.83333333333334</v>
      </c>
    </row>
    <row r="1537" spans="1:19" s="68" customFormat="1" ht="7.9" customHeight="1" x14ac:dyDescent="0.25">
      <c r="A1537" s="18"/>
      <c r="B1537" s="18"/>
      <c r="C1537" s="18"/>
      <c r="D1537" s="18"/>
      <c r="E1537" s="18"/>
      <c r="G1537" s="175"/>
      <c r="H1537" s="159"/>
      <c r="I1537" s="175"/>
      <c r="J1537" s="175"/>
      <c r="K1537" s="159"/>
      <c r="L1537" s="159"/>
      <c r="M1537" s="159"/>
      <c r="N1537" s="159"/>
      <c r="O1537" s="164"/>
      <c r="P1537" s="159"/>
      <c r="Q1537" s="159"/>
      <c r="R1537" s="159"/>
      <c r="S1537" s="162"/>
    </row>
    <row r="1538" spans="1:19" s="68" customFormat="1" ht="24" customHeight="1" x14ac:dyDescent="0.25">
      <c r="A1538" s="115" t="s">
        <v>541</v>
      </c>
      <c r="B1538" s="115" t="s">
        <v>542</v>
      </c>
      <c r="C1538" s="18"/>
      <c r="D1538" s="18"/>
      <c r="E1538" s="18"/>
      <c r="G1538" s="174" t="s">
        <v>544</v>
      </c>
      <c r="H1538" s="159"/>
      <c r="I1538" s="295" t="s">
        <v>442</v>
      </c>
      <c r="J1538" s="295"/>
      <c r="K1538" s="160" t="s">
        <v>530</v>
      </c>
      <c r="L1538" s="159"/>
      <c r="M1538" s="294" t="s">
        <v>545</v>
      </c>
      <c r="N1538" s="294"/>
      <c r="O1538" s="162">
        <f>VLOOKUP(A1538,'[2]Tarifs Forestine'!$A:$M,13,0)*(1+$V$5)</f>
        <v>76.666666666666671</v>
      </c>
      <c r="P1538" s="159"/>
      <c r="Q1538" s="294" t="s">
        <v>546</v>
      </c>
      <c r="R1538" s="294"/>
      <c r="S1538" s="162">
        <f>VLOOKUP(B1538,'[2]Tarifs Forestine'!$A:$M,13,0)*(1+$V$5)</f>
        <v>110.83333333333334</v>
      </c>
    </row>
    <row r="1539" spans="1:19" s="68" customFormat="1" ht="7.9" customHeight="1" x14ac:dyDescent="0.25">
      <c r="A1539" s="18"/>
      <c r="B1539" s="18"/>
      <c r="C1539" s="18"/>
      <c r="D1539" s="18"/>
      <c r="E1539" s="180"/>
      <c r="G1539" s="154"/>
      <c r="H1539" s="175"/>
      <c r="I1539" s="154"/>
      <c r="J1539" s="175"/>
      <c r="K1539" s="154"/>
      <c r="L1539" s="175"/>
      <c r="M1539" s="154"/>
      <c r="N1539" s="175"/>
      <c r="O1539" s="176"/>
      <c r="P1539" s="175"/>
      <c r="Q1539" s="154"/>
      <c r="R1539" s="175"/>
      <c r="S1539" s="173"/>
    </row>
    <row r="1540" spans="1:19" s="68" customFormat="1" x14ac:dyDescent="0.25">
      <c r="A1540" s="18"/>
      <c r="B1540" s="18"/>
      <c r="C1540" s="18"/>
      <c r="D1540" s="18"/>
      <c r="E1540" s="181" t="s">
        <v>547</v>
      </c>
      <c r="G1540" s="159"/>
      <c r="H1540" s="159"/>
      <c r="I1540" s="159"/>
      <c r="J1540" s="159"/>
      <c r="K1540" s="159"/>
      <c r="L1540" s="159"/>
      <c r="M1540" s="159"/>
      <c r="N1540" s="159"/>
      <c r="O1540" s="171"/>
      <c r="P1540" s="159"/>
      <c r="Q1540" s="159"/>
      <c r="R1540" s="159"/>
      <c r="S1540" s="171"/>
    </row>
    <row r="1541" spans="1:19" s="68" customFormat="1" ht="7.9" customHeight="1" x14ac:dyDescent="0.25">
      <c r="A1541" s="18"/>
      <c r="B1541" s="18"/>
      <c r="C1541" s="18"/>
      <c r="D1541" s="18"/>
      <c r="E1541" s="18"/>
      <c r="G1541" s="159"/>
      <c r="H1541" s="159"/>
      <c r="I1541" s="159"/>
      <c r="J1541" s="159"/>
      <c r="K1541" s="159"/>
      <c r="L1541" s="159"/>
      <c r="M1541" s="159"/>
      <c r="N1541" s="159"/>
      <c r="O1541" s="177"/>
      <c r="P1541" s="159"/>
      <c r="Q1541" s="159"/>
      <c r="R1541" s="159"/>
      <c r="S1541" s="172"/>
    </row>
    <row r="1542" spans="1:19" s="68" customFormat="1" ht="24" customHeight="1" x14ac:dyDescent="0.25">
      <c r="A1542" s="115" t="s">
        <v>548</v>
      </c>
      <c r="B1542" s="115" t="s">
        <v>549</v>
      </c>
      <c r="C1542" s="18"/>
      <c r="D1542" s="18"/>
      <c r="E1542" s="18"/>
      <c r="G1542" s="174" t="s">
        <v>550</v>
      </c>
      <c r="H1542" s="159"/>
      <c r="I1542" s="294" t="s">
        <v>442</v>
      </c>
      <c r="J1542" s="294"/>
      <c r="K1542" s="160" t="s">
        <v>551</v>
      </c>
      <c r="L1542" s="159"/>
      <c r="M1542" s="294" t="s">
        <v>548</v>
      </c>
      <c r="N1542" s="294"/>
      <c r="O1542" s="162">
        <f>VLOOKUP(A1542,'[2]Tarifs Forestine'!$A:$M,13,0)*(1+$V$5)</f>
        <v>70.833333333333343</v>
      </c>
      <c r="P1542" s="159"/>
      <c r="Q1542" s="294" t="s">
        <v>549</v>
      </c>
      <c r="R1542" s="294"/>
      <c r="S1542" s="162">
        <f>VLOOKUP(B1542,'[2]Tarifs Forestine'!$A:$M,13,0)*(1+$V$5)</f>
        <v>103.33333333333334</v>
      </c>
    </row>
    <row r="1543" spans="1:19" s="68" customFormat="1" ht="7.9" customHeight="1" x14ac:dyDescent="0.25">
      <c r="A1543" s="18"/>
      <c r="B1543" s="18"/>
      <c r="C1543" s="18"/>
      <c r="D1543" s="18"/>
      <c r="E1543" s="18"/>
      <c r="G1543" s="175"/>
      <c r="H1543" s="159"/>
      <c r="I1543" s="159"/>
      <c r="J1543" s="159"/>
      <c r="K1543" s="159"/>
      <c r="L1543" s="159"/>
      <c r="M1543" s="159"/>
      <c r="N1543" s="159"/>
      <c r="O1543" s="164"/>
      <c r="P1543" s="159"/>
      <c r="Q1543" s="159"/>
      <c r="R1543" s="159"/>
      <c r="S1543" s="162"/>
    </row>
    <row r="1544" spans="1:19" s="68" customFormat="1" ht="24" customHeight="1" x14ac:dyDescent="0.25">
      <c r="A1544" s="115" t="s">
        <v>548</v>
      </c>
      <c r="B1544" s="115" t="s">
        <v>549</v>
      </c>
      <c r="C1544" s="18"/>
      <c r="D1544" s="18"/>
      <c r="E1544" s="18"/>
      <c r="G1544" s="174" t="s">
        <v>552</v>
      </c>
      <c r="H1544" s="159"/>
      <c r="I1544" s="294" t="s">
        <v>442</v>
      </c>
      <c r="J1544" s="294"/>
      <c r="K1544" s="160" t="s">
        <v>551</v>
      </c>
      <c r="L1544" s="159"/>
      <c r="M1544" s="294" t="s">
        <v>553</v>
      </c>
      <c r="N1544" s="294"/>
      <c r="O1544" s="162">
        <f>VLOOKUP(A1544,'[2]Tarifs Forestine'!$A:$M,13,0)*(1+$V$5)</f>
        <v>70.833333333333343</v>
      </c>
      <c r="P1544" s="159"/>
      <c r="Q1544" s="294" t="s">
        <v>554</v>
      </c>
      <c r="R1544" s="294"/>
      <c r="S1544" s="162">
        <f>VLOOKUP(B1544,'[2]Tarifs Forestine'!$A:$M,13,0)*(1+$V$5)</f>
        <v>103.33333333333334</v>
      </c>
    </row>
    <row r="1545" spans="1:19" s="68" customFormat="1" ht="7.9" customHeight="1" x14ac:dyDescent="0.25">
      <c r="A1545" s="18"/>
      <c r="B1545" s="18"/>
      <c r="C1545" s="18"/>
      <c r="D1545" s="18"/>
      <c r="E1545" s="18"/>
      <c r="G1545" s="175"/>
      <c r="H1545" s="159"/>
      <c r="I1545" s="159"/>
      <c r="J1545" s="159"/>
      <c r="K1545" s="159"/>
      <c r="L1545" s="159"/>
      <c r="M1545" s="159"/>
      <c r="N1545" s="159"/>
      <c r="O1545" s="164"/>
      <c r="P1545" s="159"/>
      <c r="Q1545" s="159"/>
      <c r="R1545" s="159"/>
      <c r="S1545" s="162"/>
    </row>
    <row r="1546" spans="1:19" s="68" customFormat="1" ht="24" customHeight="1" x14ac:dyDescent="0.25">
      <c r="A1546" s="115" t="s">
        <v>548</v>
      </c>
      <c r="B1546" s="115" t="s">
        <v>549</v>
      </c>
      <c r="C1546" s="18"/>
      <c r="D1546" s="18"/>
      <c r="E1546" s="18"/>
      <c r="G1546" s="174" t="s">
        <v>555</v>
      </c>
      <c r="H1546" s="159"/>
      <c r="I1546" s="294" t="s">
        <v>442</v>
      </c>
      <c r="J1546" s="294"/>
      <c r="K1546" s="160" t="s">
        <v>551</v>
      </c>
      <c r="L1546" s="159"/>
      <c r="M1546" s="294" t="s">
        <v>556</v>
      </c>
      <c r="N1546" s="294"/>
      <c r="O1546" s="162">
        <f>VLOOKUP(A1546,'[2]Tarifs Forestine'!$A:$M,13,0)*(1+$V$5)</f>
        <v>70.833333333333343</v>
      </c>
      <c r="P1546" s="159"/>
      <c r="Q1546" s="294" t="s">
        <v>557</v>
      </c>
      <c r="R1546" s="294"/>
      <c r="S1546" s="162">
        <f>VLOOKUP(B1546,'[2]Tarifs Forestine'!$A:$M,13,0)*(1+$V$5)</f>
        <v>103.33333333333334</v>
      </c>
    </row>
    <row r="1547" spans="1:19" s="68" customFormat="1" ht="7.9" customHeight="1" x14ac:dyDescent="0.25">
      <c r="A1547" s="18"/>
      <c r="B1547" s="18"/>
      <c r="C1547" s="18"/>
      <c r="D1547" s="18"/>
      <c r="E1547" s="18"/>
      <c r="G1547" s="175"/>
      <c r="H1547" s="159"/>
      <c r="I1547" s="159"/>
      <c r="J1547" s="159"/>
      <c r="K1547" s="159"/>
      <c r="L1547" s="159"/>
      <c r="M1547" s="159"/>
      <c r="N1547" s="159"/>
      <c r="O1547" s="164"/>
      <c r="P1547" s="159"/>
      <c r="Q1547" s="159"/>
      <c r="R1547" s="159"/>
      <c r="S1547" s="162"/>
    </row>
    <row r="1548" spans="1:19" s="68" customFormat="1" ht="24" customHeight="1" x14ac:dyDescent="0.25">
      <c r="A1548" s="115" t="s">
        <v>548</v>
      </c>
      <c r="B1548" s="115" t="s">
        <v>549</v>
      </c>
      <c r="C1548" s="18"/>
      <c r="D1548" s="18"/>
      <c r="E1548" s="18"/>
      <c r="G1548" s="174" t="s">
        <v>558</v>
      </c>
      <c r="H1548" s="159"/>
      <c r="I1548" s="294" t="s">
        <v>442</v>
      </c>
      <c r="J1548" s="294"/>
      <c r="K1548" s="160" t="s">
        <v>551</v>
      </c>
      <c r="L1548" s="159"/>
      <c r="M1548" s="294" t="s">
        <v>559</v>
      </c>
      <c r="N1548" s="294"/>
      <c r="O1548" s="162">
        <f>VLOOKUP(A1548,'[2]Tarifs Forestine'!$A:$M,13,0)*(1+$V$5)</f>
        <v>70.833333333333343</v>
      </c>
      <c r="P1548" s="159"/>
      <c r="Q1548" s="294" t="s">
        <v>560</v>
      </c>
      <c r="R1548" s="294"/>
      <c r="S1548" s="162">
        <f>VLOOKUP(B1548,'[2]Tarifs Forestine'!$A:$M,13,0)*(1+$V$5)</f>
        <v>103.33333333333334</v>
      </c>
    </row>
    <row r="1549" spans="1:19" ht="7.9" customHeight="1" x14ac:dyDescent="0.25">
      <c r="A1549" s="115"/>
      <c r="B1549" s="115"/>
      <c r="E1549" s="1"/>
      <c r="G1549" s="1"/>
      <c r="H1549" s="114"/>
      <c r="I1549" s="114"/>
      <c r="J1549" s="114"/>
      <c r="K1549" s="114"/>
      <c r="L1549" s="114"/>
      <c r="M1549" s="114"/>
      <c r="N1549" s="114"/>
      <c r="O1549" s="164"/>
      <c r="P1549" s="114"/>
      <c r="Q1549" s="114"/>
      <c r="R1549" s="114"/>
      <c r="S1549" s="162"/>
    </row>
    <row r="1550" spans="1:19" s="68" customFormat="1" ht="24" customHeight="1" x14ac:dyDescent="0.25">
      <c r="A1550" s="115" t="s">
        <v>548</v>
      </c>
      <c r="B1550" s="115" t="s">
        <v>549</v>
      </c>
      <c r="C1550" s="18"/>
      <c r="D1550" s="18"/>
      <c r="E1550" s="18"/>
      <c r="G1550" s="179" t="s">
        <v>561</v>
      </c>
      <c r="H1550" s="202"/>
      <c r="I1550" s="294" t="s">
        <v>442</v>
      </c>
      <c r="J1550" s="294"/>
      <c r="K1550" s="161" t="s">
        <v>551</v>
      </c>
      <c r="L1550" s="202"/>
      <c r="M1550" s="294" t="s">
        <v>562</v>
      </c>
      <c r="N1550" s="294"/>
      <c r="O1550" s="162">
        <f>VLOOKUP(A1550,'[2]Tarifs Forestine'!$A:$M,13,0)*(1+$V$5)</f>
        <v>70.833333333333343</v>
      </c>
      <c r="P1550" s="202"/>
      <c r="Q1550" s="294" t="s">
        <v>563</v>
      </c>
      <c r="R1550" s="294"/>
      <c r="S1550" s="162">
        <f>VLOOKUP(B1550,'[2]Tarifs Forestine'!$A:$M,13,0)*(1+$V$5)</f>
        <v>103.33333333333334</v>
      </c>
    </row>
    <row r="1551" spans="1:19" s="68" customFormat="1" ht="24" customHeight="1" x14ac:dyDescent="0.25">
      <c r="A1551" s="115"/>
      <c r="B1551" s="115"/>
      <c r="C1551" s="18"/>
      <c r="D1551" s="18"/>
      <c r="E1551" s="18"/>
      <c r="G1551" s="18"/>
      <c r="H1551" s="115"/>
      <c r="I1551" s="115"/>
      <c r="J1551" s="115"/>
      <c r="K1551" s="115"/>
      <c r="L1551" s="115"/>
      <c r="M1551" s="115"/>
      <c r="N1551" s="115"/>
      <c r="O1551" s="135"/>
      <c r="P1551" s="115"/>
      <c r="Q1551" s="115"/>
      <c r="R1551" s="115"/>
      <c r="S1551" s="135"/>
    </row>
    <row r="1552" spans="1:19" ht="13.5" customHeight="1" x14ac:dyDescent="0.25">
      <c r="E1552" s="64" t="s">
        <v>494</v>
      </c>
      <c r="F1552" s="64"/>
      <c r="G1552" s="64"/>
      <c r="H1552" s="67"/>
      <c r="I1552" s="67"/>
      <c r="J1552" s="67"/>
      <c r="K1552" s="68"/>
      <c r="L1552" s="69"/>
      <c r="M1552" s="69"/>
      <c r="N1552" s="69"/>
      <c r="O1552" s="267" t="s">
        <v>0</v>
      </c>
      <c r="P1552" s="267"/>
      <c r="Q1552" s="267"/>
      <c r="R1552" s="267"/>
      <c r="S1552" s="267"/>
    </row>
    <row r="1553" spans="1:19" ht="13.5" customHeight="1" x14ac:dyDescent="0.25">
      <c r="E1553" s="6"/>
      <c r="O1553" s="268"/>
      <c r="P1553" s="268"/>
      <c r="Q1553" s="268"/>
      <c r="R1553" s="268"/>
      <c r="S1553" s="268"/>
    </row>
    <row r="1554" spans="1:19" ht="13.5" customHeight="1" x14ac:dyDescent="0.25">
      <c r="E1554" s="6"/>
      <c r="O1554" s="268"/>
      <c r="P1554" s="268"/>
      <c r="Q1554" s="268"/>
      <c r="R1554" s="268"/>
      <c r="S1554" s="268"/>
    </row>
    <row r="1555" spans="1:19" ht="13.5" customHeight="1" x14ac:dyDescent="0.3">
      <c r="E1555" s="148"/>
      <c r="F1555" s="76"/>
      <c r="M1555" s="284" t="s">
        <v>418</v>
      </c>
      <c r="N1555" s="284"/>
      <c r="O1555" s="284"/>
      <c r="P1555" s="149"/>
      <c r="Q1555" s="284" t="s">
        <v>419</v>
      </c>
      <c r="R1555" s="284"/>
      <c r="S1555" s="284"/>
    </row>
    <row r="1556" spans="1:19" ht="13.5" customHeight="1" x14ac:dyDescent="0.25">
      <c r="E1556" s="76"/>
      <c r="F1556" s="76"/>
      <c r="G1556" s="76"/>
      <c r="M1556" s="150"/>
      <c r="N1556" s="150"/>
      <c r="O1556" s="150"/>
      <c r="Q1556" s="150"/>
      <c r="R1556" s="150"/>
      <c r="S1556" s="150"/>
    </row>
    <row r="1557" spans="1:19" s="68" customFormat="1" ht="25.15" customHeight="1" x14ac:dyDescent="0.25">
      <c r="A1557" s="18"/>
      <c r="B1557" s="18"/>
      <c r="C1557" s="18"/>
      <c r="D1557" s="18"/>
      <c r="E1557" s="151"/>
      <c r="G1557" s="14" t="s">
        <v>420</v>
      </c>
      <c r="H1557" s="101"/>
      <c r="I1557" s="152" t="s">
        <v>421</v>
      </c>
      <c r="J1557" s="153"/>
      <c r="K1557" s="14" t="s">
        <v>422</v>
      </c>
      <c r="L1557" s="101"/>
      <c r="M1557" s="152" t="s">
        <v>9</v>
      </c>
      <c r="N1557" s="153"/>
      <c r="O1557" s="14" t="s">
        <v>11</v>
      </c>
      <c r="P1557" s="101"/>
      <c r="Q1557" s="152" t="s">
        <v>9</v>
      </c>
      <c r="R1557" s="153"/>
      <c r="S1557" s="14" t="s">
        <v>11</v>
      </c>
    </row>
    <row r="1558" spans="1:19" ht="7.9" customHeight="1" x14ac:dyDescent="0.25">
      <c r="E1558" s="150"/>
      <c r="G1558" s="156"/>
      <c r="H1558" s="1"/>
      <c r="I1558" s="156"/>
      <c r="J1558" s="1"/>
      <c r="K1558" s="156"/>
      <c r="L1558" s="1"/>
      <c r="M1558" s="156"/>
      <c r="N1558" s="1"/>
      <c r="O1558" s="156"/>
      <c r="P1558" s="1"/>
      <c r="Q1558" s="156"/>
      <c r="R1558" s="1"/>
      <c r="S1558" s="156"/>
    </row>
    <row r="1559" spans="1:19" x14ac:dyDescent="0.25">
      <c r="E1559" s="156" t="s">
        <v>564</v>
      </c>
      <c r="G1559" s="114"/>
      <c r="H1559" s="114"/>
      <c r="I1559" s="114"/>
      <c r="J1559" s="114"/>
      <c r="K1559" s="114"/>
      <c r="L1559" s="114"/>
      <c r="M1559" s="114"/>
      <c r="N1559" s="114"/>
      <c r="O1559" s="36"/>
      <c r="P1559" s="114"/>
      <c r="Q1559" s="114"/>
      <c r="R1559" s="114"/>
      <c r="S1559" s="36"/>
    </row>
    <row r="1560" spans="1:19" ht="7.9" customHeight="1" x14ac:dyDescent="0.25">
      <c r="E1560" s="1"/>
      <c r="G1560" s="114"/>
      <c r="H1560" s="114"/>
      <c r="I1560" s="114"/>
      <c r="J1560" s="114"/>
      <c r="K1560" s="114"/>
      <c r="L1560" s="114"/>
      <c r="M1560" s="114"/>
      <c r="N1560" s="114"/>
      <c r="O1560" s="36"/>
      <c r="P1560" s="114"/>
      <c r="Q1560" s="114"/>
      <c r="R1560" s="114"/>
      <c r="S1560" s="36"/>
    </row>
    <row r="1561" spans="1:19" s="68" customFormat="1" ht="24" customHeight="1" x14ac:dyDescent="0.25">
      <c r="A1561" s="115" t="s">
        <v>565</v>
      </c>
      <c r="B1561" s="115" t="s">
        <v>566</v>
      </c>
      <c r="C1561" s="18"/>
      <c r="D1561" s="18"/>
      <c r="E1561" s="18"/>
      <c r="G1561" s="174" t="s">
        <v>567</v>
      </c>
      <c r="H1561" s="159"/>
      <c r="I1561" s="294" t="s">
        <v>427</v>
      </c>
      <c r="J1561" s="294"/>
      <c r="K1561" s="160" t="s">
        <v>457</v>
      </c>
      <c r="L1561" s="159"/>
      <c r="M1561" s="294" t="s">
        <v>565</v>
      </c>
      <c r="N1561" s="294"/>
      <c r="O1561" s="162">
        <f>VLOOKUP(A1561,'[2]Tarifs Forestine'!$A:$M,13,0)*(1+$V$5)</f>
        <v>273.33333333333337</v>
      </c>
      <c r="P1561" s="159"/>
      <c r="Q1561" s="294" t="s">
        <v>566</v>
      </c>
      <c r="R1561" s="294"/>
      <c r="S1561" s="162">
        <f>VLOOKUP(B1561,'[2]Tarifs Forestine'!$A:$M,13,0)*(1+$V$5)</f>
        <v>399.16666666666669</v>
      </c>
    </row>
    <row r="1562" spans="1:19" ht="7.9" customHeight="1" x14ac:dyDescent="0.25">
      <c r="E1562" s="1"/>
      <c r="G1562" s="41"/>
      <c r="H1562" s="140"/>
      <c r="I1562" s="140"/>
      <c r="J1562" s="140"/>
      <c r="K1562" s="140"/>
      <c r="L1562" s="140"/>
      <c r="M1562" s="140"/>
      <c r="N1562" s="140"/>
      <c r="O1562" s="164"/>
      <c r="P1562" s="140"/>
      <c r="Q1562" s="140"/>
      <c r="R1562" s="140"/>
      <c r="S1562" s="162"/>
    </row>
    <row r="1563" spans="1:19" s="68" customFormat="1" ht="24" customHeight="1" x14ac:dyDescent="0.25">
      <c r="A1563" s="115" t="s">
        <v>565</v>
      </c>
      <c r="B1563" s="115" t="s">
        <v>566</v>
      </c>
      <c r="C1563" s="18"/>
      <c r="D1563" s="18"/>
      <c r="E1563" s="18"/>
      <c r="G1563" s="174" t="s">
        <v>568</v>
      </c>
      <c r="H1563" s="159"/>
      <c r="I1563" s="294" t="s">
        <v>427</v>
      </c>
      <c r="J1563" s="294"/>
      <c r="K1563" s="160" t="s">
        <v>457</v>
      </c>
      <c r="L1563" s="159"/>
      <c r="M1563" s="294" t="s">
        <v>569</v>
      </c>
      <c r="N1563" s="294"/>
      <c r="O1563" s="162">
        <f>VLOOKUP(A1563,'[2]Tarifs Forestine'!$A:$M,13,0)*(1+$V$5)</f>
        <v>273.33333333333337</v>
      </c>
      <c r="P1563" s="159"/>
      <c r="Q1563" s="294" t="s">
        <v>570</v>
      </c>
      <c r="R1563" s="294"/>
      <c r="S1563" s="162">
        <f>VLOOKUP(B1563,'[2]Tarifs Forestine'!$A:$M,13,0)*(1+$V$5)</f>
        <v>399.16666666666669</v>
      </c>
    </row>
    <row r="1564" spans="1:19" ht="7.9" customHeight="1" x14ac:dyDescent="0.25">
      <c r="E1564" s="1"/>
      <c r="G1564" s="41"/>
      <c r="H1564" s="140"/>
      <c r="I1564" s="140"/>
      <c r="J1564" s="140"/>
      <c r="K1564" s="140"/>
      <c r="L1564" s="140"/>
      <c r="M1564" s="140"/>
      <c r="N1564" s="140"/>
      <c r="O1564" s="164"/>
      <c r="P1564" s="140"/>
      <c r="Q1564" s="140"/>
      <c r="R1564" s="140"/>
      <c r="S1564" s="162"/>
    </row>
    <row r="1565" spans="1:19" s="68" customFormat="1" ht="24" customHeight="1" x14ac:dyDescent="0.25">
      <c r="A1565" s="115" t="s">
        <v>565</v>
      </c>
      <c r="B1565" s="115" t="s">
        <v>566</v>
      </c>
      <c r="C1565" s="18"/>
      <c r="D1565" s="18"/>
      <c r="E1565" s="18"/>
      <c r="G1565" s="174" t="s">
        <v>571</v>
      </c>
      <c r="H1565" s="159"/>
      <c r="I1565" s="294" t="s">
        <v>427</v>
      </c>
      <c r="J1565" s="294"/>
      <c r="K1565" s="160" t="s">
        <v>457</v>
      </c>
      <c r="L1565" s="159"/>
      <c r="M1565" s="294" t="s">
        <v>572</v>
      </c>
      <c r="N1565" s="294"/>
      <c r="O1565" s="162">
        <f>VLOOKUP(A1565,'[2]Tarifs Forestine'!$A:$M,13,0)*(1+$V$5)</f>
        <v>273.33333333333337</v>
      </c>
      <c r="P1565" s="159"/>
      <c r="Q1565" s="294" t="s">
        <v>573</v>
      </c>
      <c r="R1565" s="294"/>
      <c r="S1565" s="162">
        <f>VLOOKUP(B1565,'[2]Tarifs Forestine'!$A:$M,13,0)*(1+$V$5)</f>
        <v>399.16666666666669</v>
      </c>
    </row>
    <row r="1566" spans="1:19" ht="7.9" customHeight="1" x14ac:dyDescent="0.25">
      <c r="E1566" s="1"/>
      <c r="G1566" s="41"/>
      <c r="H1566" s="140"/>
      <c r="I1566" s="140"/>
      <c r="J1566" s="140"/>
      <c r="K1566" s="140"/>
      <c r="L1566" s="140"/>
      <c r="M1566" s="140"/>
      <c r="N1566" s="140"/>
      <c r="O1566" s="164"/>
      <c r="P1566" s="140"/>
      <c r="Q1566" s="140"/>
      <c r="R1566" s="140"/>
      <c r="S1566" s="162"/>
    </row>
    <row r="1567" spans="1:19" s="68" customFormat="1" ht="24" customHeight="1" x14ac:dyDescent="0.25">
      <c r="A1567" s="115" t="s">
        <v>565</v>
      </c>
      <c r="B1567" s="115" t="s">
        <v>566</v>
      </c>
      <c r="C1567" s="18"/>
      <c r="D1567" s="18"/>
      <c r="E1567" s="18"/>
      <c r="G1567" s="174" t="s">
        <v>574</v>
      </c>
      <c r="H1567" s="159"/>
      <c r="I1567" s="294" t="s">
        <v>427</v>
      </c>
      <c r="J1567" s="294"/>
      <c r="K1567" s="160" t="s">
        <v>457</v>
      </c>
      <c r="L1567" s="159"/>
      <c r="M1567" s="294" t="s">
        <v>575</v>
      </c>
      <c r="N1567" s="294"/>
      <c r="O1567" s="162">
        <f>VLOOKUP(A1567,'[2]Tarifs Forestine'!$A:$M,13,0)*(1+$V$5)</f>
        <v>273.33333333333337</v>
      </c>
      <c r="P1567" s="159"/>
      <c r="Q1567" s="294" t="s">
        <v>576</v>
      </c>
      <c r="R1567" s="294"/>
      <c r="S1567" s="162">
        <f>VLOOKUP(B1567,'[2]Tarifs Forestine'!$A:$M,13,0)*(1+$V$5)</f>
        <v>399.16666666666669</v>
      </c>
    </row>
    <row r="1568" spans="1:19" ht="7.9" customHeight="1" x14ac:dyDescent="0.25">
      <c r="E1568" s="1"/>
      <c r="G1568" s="41"/>
      <c r="H1568" s="140"/>
      <c r="I1568" s="140"/>
      <c r="J1568" s="140"/>
      <c r="K1568" s="140"/>
      <c r="L1568" s="140"/>
      <c r="M1568" s="140"/>
      <c r="N1568" s="140"/>
      <c r="O1568" s="164"/>
      <c r="P1568" s="140"/>
      <c r="Q1568" s="140"/>
      <c r="R1568" s="140"/>
      <c r="S1568" s="162"/>
    </row>
    <row r="1569" spans="1:19" s="68" customFormat="1" ht="24" customHeight="1" x14ac:dyDescent="0.25">
      <c r="A1569" s="115" t="s">
        <v>565</v>
      </c>
      <c r="B1569" s="115" t="s">
        <v>566</v>
      </c>
      <c r="C1569" s="18"/>
      <c r="D1569" s="18"/>
      <c r="E1569" s="18"/>
      <c r="G1569" s="174" t="s">
        <v>577</v>
      </c>
      <c r="H1569" s="159"/>
      <c r="I1569" s="294" t="s">
        <v>427</v>
      </c>
      <c r="J1569" s="294"/>
      <c r="K1569" s="160" t="s">
        <v>457</v>
      </c>
      <c r="L1569" s="159"/>
      <c r="M1569" s="294" t="s">
        <v>578</v>
      </c>
      <c r="N1569" s="294"/>
      <c r="O1569" s="162">
        <f>VLOOKUP(A1569,'[2]Tarifs Forestine'!$A:$M,13,0)*(1+$V$5)</f>
        <v>273.33333333333337</v>
      </c>
      <c r="P1569" s="159"/>
      <c r="Q1569" s="294" t="s">
        <v>579</v>
      </c>
      <c r="R1569" s="294"/>
      <c r="S1569" s="162">
        <f>VLOOKUP(B1569,'[2]Tarifs Forestine'!$A:$M,13,0)*(1+$V$5)</f>
        <v>399.16666666666669</v>
      </c>
    </row>
    <row r="1570" spans="1:19" ht="13.5" customHeight="1" x14ac:dyDescent="0.25"/>
    <row r="1571" spans="1:19" x14ac:dyDescent="0.25">
      <c r="A1571" s="115" t="s">
        <v>580</v>
      </c>
      <c r="B1571" s="115" t="s">
        <v>581</v>
      </c>
      <c r="E1571" s="285" t="s">
        <v>582</v>
      </c>
      <c r="F1571" s="286"/>
      <c r="G1571" s="286"/>
      <c r="H1571" s="286"/>
      <c r="I1571" s="286"/>
      <c r="J1571" s="286"/>
      <c r="K1571" s="286"/>
      <c r="L1571" s="286"/>
      <c r="M1571" s="287"/>
      <c r="N1571" s="149"/>
      <c r="O1571" s="184" t="str">
        <f>ROUND(VLOOKUP(A1571,'[2]Tarifs Sauvage'!A:M,13,0)*(1+$V$5),1)&amp;" € HT/m²"</f>
        <v>52,5 € HT/m²</v>
      </c>
      <c r="P1571" s="156"/>
      <c r="Q1571" s="156"/>
      <c r="R1571" s="156"/>
      <c r="S1571" s="184" t="str">
        <f>ROUND(VLOOKUP(B1571,'[2]Tarifs Sauvage'!A:M,13,0)*(1+$V$5),1)&amp;" € HT/m²"</f>
        <v>67,5 € HT/m²</v>
      </c>
    </row>
    <row r="1572" spans="1:19" s="246" customFormat="1" x14ac:dyDescent="0.25">
      <c r="A1572" s="185"/>
      <c r="B1572" s="185"/>
      <c r="C1572" s="186"/>
      <c r="D1572" s="186"/>
      <c r="E1572" s="187" t="s">
        <v>583</v>
      </c>
      <c r="F1572" s="188"/>
      <c r="G1572" s="188"/>
      <c r="H1572" s="188"/>
      <c r="I1572" s="188"/>
      <c r="J1572" s="188"/>
      <c r="K1572" s="188"/>
      <c r="L1572" s="188"/>
      <c r="M1572" s="188"/>
      <c r="N1572" s="189"/>
      <c r="O1572" s="26"/>
      <c r="P1572" s="26"/>
      <c r="Q1572" s="26"/>
      <c r="R1572" s="26"/>
      <c r="S1572" s="26"/>
    </row>
    <row r="1573" spans="1:19" ht="13.5" customHeight="1" x14ac:dyDescent="0.25">
      <c r="E1573" s="281"/>
      <c r="F1573" s="281"/>
      <c r="G1573" s="281"/>
    </row>
    <row r="1574" spans="1:19" ht="13.5" customHeight="1" x14ac:dyDescent="0.25">
      <c r="E1574" s="35"/>
      <c r="F1574" s="35"/>
      <c r="G1574" s="35"/>
      <c r="H1574" s="8"/>
      <c r="I1574" s="9" t="s">
        <v>584</v>
      </c>
      <c r="K1574" s="9"/>
      <c r="N1574" s="8"/>
      <c r="P1574" s="8"/>
      <c r="R1574" s="8"/>
    </row>
    <row r="1575" spans="1:19" ht="9.9499999999999993" customHeight="1" x14ac:dyDescent="0.25">
      <c r="E1575" s="35"/>
      <c r="F1575" s="35"/>
      <c r="G1575" s="35"/>
      <c r="H1575" s="8"/>
      <c r="I1575" s="1"/>
      <c r="J1575" s="1"/>
      <c r="K1575" s="1"/>
      <c r="L1575" s="1"/>
      <c r="M1575" s="1"/>
      <c r="N1575" s="8"/>
      <c r="O1575" s="12"/>
      <c r="P1575" s="8"/>
      <c r="Q1575" s="12"/>
      <c r="R1575" s="8"/>
      <c r="S1575" s="13"/>
    </row>
    <row r="1576" spans="1:19" ht="39.950000000000003" customHeight="1" x14ac:dyDescent="0.25">
      <c r="E1576" s="35"/>
      <c r="F1576" s="35"/>
      <c r="G1576" s="35"/>
      <c r="H1576" s="8"/>
      <c r="I1576" s="14" t="s">
        <v>9</v>
      </c>
      <c r="J1576" s="190"/>
      <c r="K1576" s="14" t="s">
        <v>10</v>
      </c>
      <c r="L1576" s="190"/>
      <c r="M1576" s="14" t="s">
        <v>11</v>
      </c>
      <c r="N1576" s="15"/>
      <c r="O1576" s="16" t="s">
        <v>585</v>
      </c>
      <c r="P1576" s="23"/>
      <c r="Q1576" s="16" t="s">
        <v>586</v>
      </c>
      <c r="R1576" s="15"/>
    </row>
    <row r="1577" spans="1:19" ht="9.9499999999999993" customHeight="1" x14ac:dyDescent="0.25">
      <c r="E1577" s="35"/>
      <c r="F1577" s="35"/>
      <c r="G1577" s="35"/>
      <c r="H1577" s="8"/>
      <c r="I1577" s="41"/>
      <c r="J1577" s="41"/>
      <c r="K1577" s="41"/>
      <c r="L1577" s="41"/>
      <c r="M1577" s="41"/>
      <c r="N1577" s="23"/>
      <c r="O1577" s="42"/>
      <c r="P1577" s="23"/>
      <c r="Q1577" s="42"/>
      <c r="R1577" s="23"/>
    </row>
    <row r="1578" spans="1:19" ht="13.5" customHeight="1" x14ac:dyDescent="0.25">
      <c r="A1578" s="183" t="s">
        <v>587</v>
      </c>
      <c r="E1578" s="35"/>
      <c r="F1578" s="35"/>
      <c r="G1578" s="35"/>
      <c r="H1578" s="8"/>
      <c r="I1578" s="160" t="s">
        <v>587</v>
      </c>
      <c r="J1578" s="41"/>
      <c r="K1578" s="191" t="s">
        <v>21</v>
      </c>
      <c r="L1578" s="41"/>
      <c r="M1578" s="22">
        <f>VLOOKUP(A1578,'[2]Tarif bases juil-24'!B:G,6,0)*(1+$V$3)</f>
        <v>23.746208333333332</v>
      </c>
      <c r="N1578" s="23"/>
      <c r="O1578" s="247">
        <v>7</v>
      </c>
      <c r="P1578" s="41"/>
      <c r="Q1578" s="248">
        <v>1.5</v>
      </c>
      <c r="R1578" s="23"/>
    </row>
    <row r="1579" spans="1:19" ht="13.5" customHeight="1" x14ac:dyDescent="0.25">
      <c r="A1579" s="183" t="s">
        <v>588</v>
      </c>
      <c r="E1579" s="35"/>
      <c r="F1579" s="35"/>
      <c r="G1579" s="35"/>
      <c r="H1579" s="8"/>
      <c r="I1579" s="160" t="s">
        <v>588</v>
      </c>
      <c r="J1579" s="41"/>
      <c r="K1579" s="191" t="s">
        <v>23</v>
      </c>
      <c r="L1579" s="41"/>
      <c r="M1579" s="22">
        <f>VLOOKUP(A1579,'[2]Tarif bases juil-24'!B:G,6,0)*(1+$V$3)</f>
        <v>41.580000000000005</v>
      </c>
      <c r="N1579" s="23"/>
      <c r="O1579" s="247">
        <v>14</v>
      </c>
      <c r="P1579" s="41"/>
      <c r="Q1579" s="247">
        <v>3</v>
      </c>
      <c r="R1579" s="23"/>
    </row>
    <row r="1580" spans="1:19" ht="13.5" customHeight="1" x14ac:dyDescent="0.25">
      <c r="E1580" s="35"/>
      <c r="F1580" s="35"/>
      <c r="G1580" s="35"/>
      <c r="H1580" s="8"/>
      <c r="I1580" s="1"/>
      <c r="J1580" s="1"/>
      <c r="K1580" s="1"/>
      <c r="L1580" s="1"/>
      <c r="M1580" s="1"/>
      <c r="N1580" s="1"/>
      <c r="O1580" s="1"/>
      <c r="P1580" s="1"/>
      <c r="Q1580" s="1"/>
      <c r="R1580" s="1"/>
      <c r="S1580" s="1"/>
    </row>
    <row r="1581" spans="1:19" ht="13.5" customHeight="1" x14ac:dyDescent="0.25">
      <c r="E1581" s="35"/>
      <c r="F1581" s="35"/>
      <c r="G1581" s="35"/>
      <c r="H1581" s="8"/>
      <c r="N1581" s="1"/>
      <c r="O1581" s="282" t="s">
        <v>589</v>
      </c>
      <c r="P1581" s="282"/>
      <c r="Q1581" s="282"/>
      <c r="R1581" s="282"/>
      <c r="S1581" s="282"/>
    </row>
    <row r="1582" spans="1:19" ht="13.5" customHeight="1" x14ac:dyDescent="0.25">
      <c r="E1582" s="44"/>
      <c r="F1582" s="44"/>
      <c r="G1582" s="44"/>
      <c r="H1582" s="8"/>
      <c r="I1582" s="1"/>
      <c r="J1582" s="1"/>
      <c r="K1582" s="1"/>
      <c r="L1582" s="1"/>
      <c r="M1582" s="1"/>
      <c r="N1582" s="1"/>
      <c r="O1582" s="1"/>
      <c r="P1582" s="1"/>
      <c r="Q1582" s="1"/>
      <c r="R1582" s="1"/>
      <c r="S1582" s="1"/>
    </row>
    <row r="1583" spans="1:19" ht="13.5" customHeight="1" x14ac:dyDescent="0.25">
      <c r="E1583" s="41"/>
      <c r="F1583" s="33"/>
      <c r="G1583" s="140"/>
      <c r="H1583" s="114"/>
      <c r="I1583" s="114"/>
      <c r="J1583" s="114"/>
      <c r="K1583" s="114"/>
      <c r="L1583" s="114"/>
      <c r="M1583" s="114"/>
      <c r="N1583" s="114"/>
      <c r="O1583" s="36"/>
      <c r="P1583" s="114"/>
      <c r="Q1583" s="114"/>
      <c r="R1583" s="114"/>
      <c r="S1583" s="36"/>
    </row>
    <row r="1584" spans="1:19" ht="8.1" customHeight="1" x14ac:dyDescent="0.25"/>
    <row r="1585" spans="1:19" ht="13.15" customHeight="1" x14ac:dyDescent="0.25">
      <c r="A1585" s="115"/>
      <c r="B1585" s="115"/>
      <c r="E1585" s="35"/>
      <c r="F1585" s="35"/>
      <c r="G1585" s="35"/>
      <c r="H1585" s="116"/>
      <c r="I1585" s="117" t="s">
        <v>268</v>
      </c>
      <c r="J1585" s="118"/>
      <c r="K1585" s="118"/>
      <c r="L1585" s="119"/>
      <c r="M1585" s="120"/>
      <c r="N1585" s="120"/>
      <c r="O1585" s="120"/>
      <c r="P1585" s="120"/>
      <c r="Q1585" s="120"/>
      <c r="R1585" s="120"/>
      <c r="S1585" s="120"/>
    </row>
    <row r="1586" spans="1:19" ht="13.15" customHeight="1" x14ac:dyDescent="0.25">
      <c r="E1586" s="35"/>
      <c r="F1586" s="35"/>
      <c r="G1586" s="35"/>
      <c r="H1586" s="116"/>
      <c r="I1586" s="121" t="s">
        <v>296</v>
      </c>
      <c r="J1586" s="118"/>
      <c r="K1586" s="118"/>
      <c r="L1586" s="91"/>
      <c r="M1586" s="120"/>
      <c r="N1586" s="120"/>
      <c r="O1586" s="120"/>
      <c r="P1586" s="120"/>
      <c r="Q1586" s="120"/>
      <c r="R1586" s="120"/>
      <c r="S1586" s="120"/>
    </row>
    <row r="1587" spans="1:19" ht="13.15" customHeight="1" x14ac:dyDescent="0.25">
      <c r="E1587" s="35"/>
      <c r="F1587" s="35"/>
      <c r="G1587" s="35"/>
      <c r="H1587" s="116"/>
      <c r="I1587" s="121" t="s">
        <v>331</v>
      </c>
      <c r="J1587" s="118"/>
      <c r="K1587" s="118"/>
      <c r="L1587" s="91"/>
      <c r="M1587" s="120"/>
      <c r="N1587" s="120"/>
      <c r="O1587" s="120"/>
      <c r="P1587" s="120"/>
      <c r="Q1587" s="120"/>
      <c r="R1587" s="120"/>
      <c r="S1587" s="120"/>
    </row>
    <row r="1588" spans="1:19" ht="13.15" customHeight="1" x14ac:dyDescent="0.25">
      <c r="E1588" s="35"/>
      <c r="F1588" s="35"/>
      <c r="G1588" s="35"/>
      <c r="H1588" s="116"/>
      <c r="I1588" s="121" t="s">
        <v>590</v>
      </c>
      <c r="J1588" s="118"/>
      <c r="K1588" s="118"/>
      <c r="L1588" s="91"/>
      <c r="M1588" s="120"/>
      <c r="N1588" s="120"/>
      <c r="O1588" s="120"/>
      <c r="P1588" s="120"/>
      <c r="Q1588" s="120"/>
      <c r="R1588" s="120"/>
      <c r="S1588" s="120"/>
    </row>
    <row r="1589" spans="1:19" ht="13.15" customHeight="1" x14ac:dyDescent="0.25">
      <c r="A1589" s="115"/>
      <c r="B1589" s="115"/>
      <c r="E1589" s="35"/>
      <c r="F1589" s="35"/>
      <c r="G1589" s="35"/>
      <c r="H1589" s="116"/>
      <c r="I1589" s="121" t="s">
        <v>591</v>
      </c>
      <c r="J1589" s="118"/>
      <c r="K1589" s="118"/>
      <c r="L1589" s="119"/>
      <c r="M1589" s="120"/>
      <c r="N1589" s="120"/>
      <c r="O1589" s="120"/>
      <c r="P1589" s="120"/>
      <c r="Q1589" s="120"/>
      <c r="R1589" s="120"/>
      <c r="S1589" s="120"/>
    </row>
    <row r="1590" spans="1:19" ht="13.15" customHeight="1" x14ac:dyDescent="0.25">
      <c r="A1590" s="115"/>
      <c r="B1590" s="115"/>
      <c r="E1590" s="35"/>
      <c r="F1590" s="35"/>
      <c r="G1590" s="35"/>
      <c r="H1590" s="116"/>
      <c r="I1590" s="121" t="s">
        <v>592</v>
      </c>
      <c r="J1590" s="118"/>
      <c r="K1590" s="118"/>
      <c r="L1590" s="119"/>
      <c r="M1590" s="120"/>
      <c r="N1590" s="120"/>
      <c r="O1590" s="120"/>
      <c r="P1590" s="120"/>
      <c r="Q1590" s="120"/>
      <c r="R1590" s="120"/>
      <c r="S1590" s="120"/>
    </row>
    <row r="1591" spans="1:19" ht="13.5" customHeight="1" x14ac:dyDescent="0.25">
      <c r="E1591" s="35"/>
      <c r="F1591" s="35"/>
      <c r="G1591" s="35"/>
      <c r="H1591" s="116"/>
      <c r="I1591" s="283" t="s">
        <v>593</v>
      </c>
      <c r="J1591" s="283"/>
      <c r="K1591" s="283"/>
      <c r="L1591" s="283"/>
      <c r="M1591" s="283"/>
      <c r="N1591" s="283"/>
      <c r="O1591" s="283"/>
      <c r="P1591" s="283"/>
      <c r="Q1591" s="283"/>
      <c r="R1591" s="283"/>
      <c r="S1591" s="283"/>
    </row>
    <row r="1592" spans="1:19" ht="8.1" customHeight="1" x14ac:dyDescent="0.25">
      <c r="E1592" s="76"/>
      <c r="F1592" s="76"/>
      <c r="G1592" s="76"/>
      <c r="I1592" s="283"/>
      <c r="J1592" s="283"/>
      <c r="K1592" s="283"/>
      <c r="L1592" s="283"/>
      <c r="M1592" s="283"/>
      <c r="N1592" s="283"/>
      <c r="O1592" s="283"/>
      <c r="P1592" s="283"/>
      <c r="Q1592" s="283"/>
      <c r="R1592" s="283"/>
      <c r="S1592" s="283"/>
    </row>
    <row r="1593" spans="1:19" ht="13.15" customHeight="1" x14ac:dyDescent="0.25">
      <c r="A1593" s="115"/>
      <c r="B1593" s="115"/>
      <c r="E1593" s="271" t="s">
        <v>594</v>
      </c>
      <c r="F1593" s="271"/>
      <c r="G1593" s="271"/>
      <c r="H1593" s="123"/>
      <c r="I1593" s="283"/>
      <c r="J1593" s="283"/>
      <c r="K1593" s="283"/>
      <c r="L1593" s="283"/>
      <c r="M1593" s="283"/>
      <c r="N1593" s="283"/>
      <c r="O1593" s="283"/>
      <c r="P1593" s="283"/>
      <c r="Q1593" s="283"/>
      <c r="R1593" s="283"/>
      <c r="S1593" s="283"/>
    </row>
    <row r="1594" spans="1:19" ht="13.5" customHeight="1" x14ac:dyDescent="0.25">
      <c r="A1594" s="1" t="s">
        <v>595</v>
      </c>
      <c r="E1594" s="100" t="s">
        <v>596</v>
      </c>
      <c r="F1594" s="101"/>
      <c r="G1594" s="134">
        <f>VLOOKUP(A1594,'[2]Tarif bases juil-24'!B:H,6,0)*(1+$V$8)</f>
        <v>41.75</v>
      </c>
    </row>
    <row r="1595" spans="1:19" ht="13.5" customHeight="1" x14ac:dyDescent="0.25">
      <c r="E1595" s="9"/>
      <c r="F1595" s="9"/>
      <c r="G1595" s="9"/>
    </row>
    <row r="1596" spans="1:19" ht="13.5" customHeight="1" x14ac:dyDescent="0.25">
      <c r="E1596" s="64" t="s">
        <v>597</v>
      </c>
      <c r="F1596" s="64"/>
      <c r="G1596" s="64"/>
      <c r="H1596" s="67"/>
      <c r="I1596" s="67"/>
      <c r="J1596" s="67"/>
      <c r="K1596" s="68"/>
      <c r="L1596" s="69"/>
      <c r="M1596" s="69"/>
      <c r="N1596" s="69"/>
      <c r="O1596" s="267" t="s">
        <v>0</v>
      </c>
      <c r="P1596" s="267"/>
      <c r="Q1596" s="267"/>
      <c r="R1596" s="267"/>
      <c r="S1596" s="267"/>
    </row>
    <row r="1597" spans="1:19" ht="13.5" customHeight="1" x14ac:dyDescent="0.25">
      <c r="E1597" s="6"/>
      <c r="O1597" s="268"/>
      <c r="P1597" s="268"/>
      <c r="Q1597" s="268"/>
      <c r="R1597" s="268"/>
      <c r="S1597" s="268"/>
    </row>
    <row r="1598" spans="1:19" ht="30" customHeight="1" x14ac:dyDescent="0.25">
      <c r="E1598" s="269" t="s">
        <v>598</v>
      </c>
      <c r="F1598" s="269"/>
      <c r="G1598" s="269"/>
      <c r="H1598" s="269"/>
      <c r="I1598" s="269"/>
      <c r="J1598" s="269"/>
      <c r="K1598" s="269"/>
      <c r="L1598" s="269"/>
      <c r="M1598" s="269"/>
      <c r="N1598" s="269"/>
      <c r="O1598" s="269"/>
      <c r="P1598" s="269"/>
      <c r="Q1598" s="269"/>
      <c r="R1598" s="269"/>
      <c r="S1598" s="269"/>
    </row>
    <row r="1599" spans="1:19" ht="13.5" customHeight="1" x14ac:dyDescent="0.25">
      <c r="E1599" s="6"/>
      <c r="O1599" s="268"/>
      <c r="P1599" s="268"/>
      <c r="Q1599" s="268"/>
      <c r="R1599" s="268"/>
      <c r="S1599" s="268"/>
    </row>
    <row r="1600" spans="1:19" ht="13.5" customHeight="1" x14ac:dyDescent="0.25">
      <c r="E1600" s="6"/>
      <c r="O1600" s="268"/>
      <c r="P1600" s="268"/>
      <c r="Q1600" s="268"/>
      <c r="R1600" s="268"/>
      <c r="S1600" s="268"/>
    </row>
    <row r="1601" spans="1:19" ht="13.5" customHeight="1" x14ac:dyDescent="0.3">
      <c r="E1601" s="148"/>
      <c r="F1601" s="76"/>
      <c r="M1601" s="284" t="s">
        <v>418</v>
      </c>
      <c r="N1601" s="284"/>
      <c r="O1601" s="284"/>
      <c r="P1601" s="149"/>
      <c r="Q1601" s="284" t="s">
        <v>419</v>
      </c>
      <c r="R1601" s="284"/>
      <c r="S1601" s="284"/>
    </row>
    <row r="1602" spans="1:19" ht="13.5" customHeight="1" x14ac:dyDescent="0.25">
      <c r="E1602" s="76"/>
      <c r="F1602" s="76"/>
      <c r="M1602" s="150"/>
      <c r="N1602" s="150"/>
      <c r="O1602" s="150"/>
      <c r="Q1602" s="150"/>
      <c r="R1602" s="150"/>
      <c r="S1602" s="150"/>
    </row>
    <row r="1603" spans="1:19" s="68" customFormat="1" ht="25.15" customHeight="1" x14ac:dyDescent="0.25">
      <c r="A1603" s="18"/>
      <c r="B1603" s="18"/>
      <c r="C1603" s="18"/>
      <c r="D1603" s="18"/>
      <c r="E1603" s="151"/>
      <c r="G1603" s="14" t="s">
        <v>420</v>
      </c>
      <c r="H1603" s="101"/>
      <c r="I1603" s="152" t="s">
        <v>421</v>
      </c>
      <c r="J1603" s="153"/>
      <c r="K1603" s="14" t="s">
        <v>422</v>
      </c>
      <c r="L1603" s="101"/>
      <c r="M1603" s="152" t="s">
        <v>9</v>
      </c>
      <c r="N1603" s="153"/>
      <c r="O1603" s="14" t="s">
        <v>11</v>
      </c>
      <c r="P1603" s="101"/>
      <c r="Q1603" s="152" t="s">
        <v>9</v>
      </c>
      <c r="R1603" s="153"/>
      <c r="S1603" s="14" t="s">
        <v>11</v>
      </c>
    </row>
    <row r="1604" spans="1:19" ht="7.9" customHeight="1" x14ac:dyDescent="0.25">
      <c r="E1604" s="150"/>
      <c r="G1604" s="156"/>
      <c r="H1604" s="1"/>
      <c r="I1604" s="156"/>
      <c r="J1604" s="1"/>
      <c r="K1604" s="156"/>
      <c r="L1604" s="1"/>
      <c r="M1604" s="156"/>
      <c r="N1604" s="1"/>
      <c r="O1604" s="156"/>
      <c r="P1604" s="1"/>
      <c r="Q1604" s="156"/>
      <c r="R1604" s="1"/>
      <c r="S1604" s="156"/>
    </row>
    <row r="1605" spans="1:19" ht="13.5" customHeight="1" x14ac:dyDescent="0.25">
      <c r="E1605" s="155" t="s">
        <v>599</v>
      </c>
      <c r="G1605" s="156"/>
      <c r="H1605" s="1"/>
      <c r="I1605" s="156"/>
      <c r="J1605" s="1"/>
      <c r="K1605" s="156"/>
      <c r="L1605" s="1"/>
      <c r="M1605" s="156"/>
      <c r="N1605" s="1"/>
      <c r="O1605" s="156"/>
      <c r="P1605" s="1"/>
      <c r="Q1605" s="156"/>
      <c r="R1605" s="1"/>
      <c r="S1605" s="156"/>
    </row>
    <row r="1606" spans="1:19" ht="7.9" customHeight="1" x14ac:dyDescent="0.25">
      <c r="E1606" s="76"/>
      <c r="F1606" s="76"/>
      <c r="M1606" s="150"/>
      <c r="N1606" s="150"/>
      <c r="O1606" s="150"/>
      <c r="Q1606" s="150"/>
      <c r="R1606" s="150"/>
      <c r="S1606" s="150"/>
    </row>
    <row r="1607" spans="1:19" s="68" customFormat="1" ht="24" customHeight="1" x14ac:dyDescent="0.25">
      <c r="A1607" s="192" t="s">
        <v>600</v>
      </c>
      <c r="B1607" s="192" t="s">
        <v>601</v>
      </c>
      <c r="C1607" s="193"/>
      <c r="D1607" s="18"/>
      <c r="E1607" s="20"/>
      <c r="G1607" s="165" t="s">
        <v>602</v>
      </c>
      <c r="H1607" s="159"/>
      <c r="I1607" s="294" t="s">
        <v>442</v>
      </c>
      <c r="J1607" s="294"/>
      <c r="K1607" s="160" t="s">
        <v>603</v>
      </c>
      <c r="L1607" s="159"/>
      <c r="M1607" s="276" t="s">
        <v>600</v>
      </c>
      <c r="N1607" s="277"/>
      <c r="O1607" s="169">
        <f>VLOOKUP(A1607,'[2]Tarifs Faune &amp; Flore'!A:M,13,0)*(1+$V$5)</f>
        <v>79.166666666666671</v>
      </c>
      <c r="P1607" s="159"/>
      <c r="Q1607" s="276" t="s">
        <v>601</v>
      </c>
      <c r="R1607" s="277"/>
      <c r="S1607" s="169">
        <f>VLOOKUP(B1607,'[2]Tarifs Faune &amp; Flore'!A:M,13,0)*(1+$V$5)</f>
        <v>105.83333333333334</v>
      </c>
    </row>
    <row r="1608" spans="1:19" ht="7.9" customHeight="1" x14ac:dyDescent="0.25">
      <c r="B1608" s="114"/>
      <c r="C1608" s="114"/>
      <c r="E1608" s="13"/>
      <c r="G1608" s="43"/>
      <c r="H1608" s="140"/>
      <c r="I1608" s="140"/>
      <c r="J1608" s="140"/>
      <c r="K1608" s="140"/>
      <c r="L1608" s="140"/>
      <c r="M1608" s="140"/>
      <c r="N1608" s="140"/>
      <c r="O1608" s="129"/>
      <c r="P1608" s="140"/>
      <c r="Q1608" s="140"/>
      <c r="R1608" s="140"/>
      <c r="S1608" s="129"/>
    </row>
    <row r="1609" spans="1:19" s="68" customFormat="1" ht="24" customHeight="1" x14ac:dyDescent="0.25">
      <c r="A1609" s="192" t="s">
        <v>604</v>
      </c>
      <c r="B1609" s="192" t="s">
        <v>605</v>
      </c>
      <c r="C1609" s="193"/>
      <c r="D1609" s="18"/>
      <c r="E1609" s="20"/>
      <c r="G1609" s="165" t="s">
        <v>606</v>
      </c>
      <c r="H1609" s="159"/>
      <c r="I1609" s="294" t="s">
        <v>442</v>
      </c>
      <c r="J1609" s="294"/>
      <c r="K1609" s="160" t="s">
        <v>603</v>
      </c>
      <c r="L1609" s="159"/>
      <c r="M1609" s="276" t="s">
        <v>604</v>
      </c>
      <c r="N1609" s="277"/>
      <c r="O1609" s="169">
        <f>VLOOKUP(A1609,'[2]Tarifs Faune &amp; Flore'!A:M,13,0)*(1+$V$5)</f>
        <v>79.166666666666671</v>
      </c>
      <c r="P1609" s="159"/>
      <c r="Q1609" s="276" t="s">
        <v>605</v>
      </c>
      <c r="R1609" s="277"/>
      <c r="S1609" s="169">
        <f>VLOOKUP(B1609,'[2]Tarifs Faune &amp; Flore'!A:M,13,0)*(1+$V$5)</f>
        <v>105.83333333333334</v>
      </c>
    </row>
    <row r="1610" spans="1:19" ht="7.9" customHeight="1" x14ac:dyDescent="0.25">
      <c r="A1610" s="170"/>
      <c r="B1610" s="170"/>
      <c r="C1610" s="170"/>
      <c r="E1610" s="76"/>
      <c r="F1610" s="76"/>
      <c r="G1610" s="143"/>
      <c r="H1610" s="33"/>
      <c r="I1610" s="143"/>
      <c r="J1610" s="29"/>
      <c r="K1610" s="33"/>
      <c r="L1610" s="33"/>
      <c r="M1610" s="194"/>
      <c r="N1610" s="194"/>
      <c r="O1610" s="195"/>
      <c r="P1610" s="33"/>
      <c r="Q1610" s="194"/>
      <c r="R1610" s="194"/>
      <c r="S1610" s="195"/>
    </row>
    <row r="1611" spans="1:19" s="68" customFormat="1" ht="24" customHeight="1" x14ac:dyDescent="0.25">
      <c r="A1611" s="192" t="s">
        <v>607</v>
      </c>
      <c r="B1611" s="192" t="s">
        <v>608</v>
      </c>
      <c r="C1611" s="193"/>
      <c r="D1611" s="18"/>
      <c r="E1611" s="20"/>
      <c r="G1611" s="165" t="s">
        <v>609</v>
      </c>
      <c r="H1611" s="159"/>
      <c r="I1611" s="294" t="s">
        <v>442</v>
      </c>
      <c r="J1611" s="294"/>
      <c r="K1611" s="160" t="s">
        <v>603</v>
      </c>
      <c r="L1611" s="159"/>
      <c r="M1611" s="276" t="s">
        <v>607</v>
      </c>
      <c r="N1611" s="277"/>
      <c r="O1611" s="169">
        <f>VLOOKUP(A1611,'[2]Tarifs Faune &amp; Flore'!A:M,13,0)*(1+$V$5)</f>
        <v>79.166666666666671</v>
      </c>
      <c r="P1611" s="159"/>
      <c r="Q1611" s="276" t="s">
        <v>608</v>
      </c>
      <c r="R1611" s="277"/>
      <c r="S1611" s="169">
        <f>VLOOKUP(B1611,'[2]Tarifs Faune &amp; Flore'!A:M,13,0)*(1+$V$5)</f>
        <v>105.83333333333334</v>
      </c>
    </row>
    <row r="1612" spans="1:19" ht="7.9" customHeight="1" x14ac:dyDescent="0.25">
      <c r="A1612" s="114"/>
      <c r="B1612" s="114"/>
      <c r="C1612" s="114"/>
      <c r="E1612" s="13"/>
      <c r="G1612" s="43"/>
      <c r="H1612" s="140"/>
      <c r="I1612" s="140"/>
      <c r="J1612" s="140"/>
      <c r="K1612" s="140"/>
      <c r="L1612" s="140"/>
      <c r="M1612" s="140"/>
      <c r="N1612" s="140"/>
      <c r="O1612" s="129"/>
      <c r="P1612" s="140"/>
      <c r="Q1612" s="140"/>
      <c r="R1612" s="140"/>
      <c r="S1612" s="129"/>
    </row>
    <row r="1613" spans="1:19" s="68" customFormat="1" ht="24" customHeight="1" x14ac:dyDescent="0.25">
      <c r="A1613" s="192" t="s">
        <v>610</v>
      </c>
      <c r="B1613" s="192" t="s">
        <v>611</v>
      </c>
      <c r="C1613" s="193"/>
      <c r="D1613" s="18"/>
      <c r="E1613" s="20"/>
      <c r="G1613" s="165" t="s">
        <v>612</v>
      </c>
      <c r="H1613" s="159"/>
      <c r="I1613" s="294" t="s">
        <v>442</v>
      </c>
      <c r="J1613" s="294"/>
      <c r="K1613" s="160" t="s">
        <v>603</v>
      </c>
      <c r="L1613" s="159"/>
      <c r="M1613" s="276" t="s">
        <v>610</v>
      </c>
      <c r="N1613" s="277"/>
      <c r="O1613" s="169">
        <f>VLOOKUP(A1613,'[2]Tarifs Faune &amp; Flore'!A:M,13,0)*(1+$V$5)</f>
        <v>79.166666666666671</v>
      </c>
      <c r="P1613" s="159"/>
      <c r="Q1613" s="276" t="s">
        <v>611</v>
      </c>
      <c r="R1613" s="277"/>
      <c r="S1613" s="169">
        <f>VLOOKUP(B1613,'[2]Tarifs Faune &amp; Flore'!A:M,13,0)*(1+$V$5)</f>
        <v>105.83333333333334</v>
      </c>
    </row>
    <row r="1614" spans="1:19" ht="7.9" customHeight="1" x14ac:dyDescent="0.25">
      <c r="A1614" s="114"/>
      <c r="B1614" s="114"/>
      <c r="C1614" s="114"/>
      <c r="E1614" s="13"/>
      <c r="G1614" s="43"/>
      <c r="H1614" s="140"/>
      <c r="I1614" s="140"/>
      <c r="J1614" s="140"/>
      <c r="K1614" s="140"/>
      <c r="L1614" s="140"/>
      <c r="M1614" s="140"/>
      <c r="N1614" s="140"/>
      <c r="O1614" s="129"/>
      <c r="P1614" s="140"/>
      <c r="Q1614" s="140"/>
      <c r="R1614" s="140"/>
      <c r="S1614" s="129"/>
    </row>
    <row r="1615" spans="1:19" s="68" customFormat="1" ht="24" customHeight="1" x14ac:dyDescent="0.25">
      <c r="A1615" s="192" t="s">
        <v>613</v>
      </c>
      <c r="B1615" s="192" t="s">
        <v>614</v>
      </c>
      <c r="C1615" s="193"/>
      <c r="D1615" s="18"/>
      <c r="E1615" s="20"/>
      <c r="G1615" s="165" t="s">
        <v>615</v>
      </c>
      <c r="H1615" s="159"/>
      <c r="I1615" s="294" t="s">
        <v>442</v>
      </c>
      <c r="J1615" s="294"/>
      <c r="K1615" s="160" t="s">
        <v>603</v>
      </c>
      <c r="L1615" s="159"/>
      <c r="M1615" s="276" t="s">
        <v>613</v>
      </c>
      <c r="N1615" s="277"/>
      <c r="O1615" s="169">
        <f>VLOOKUP(A1615,'[2]Tarifs Faune &amp; Flore'!A:M,13,0)*(1+$V$5)</f>
        <v>79.166666666666671</v>
      </c>
      <c r="P1615" s="159"/>
      <c r="Q1615" s="276" t="s">
        <v>614</v>
      </c>
      <c r="R1615" s="277"/>
      <c r="S1615" s="169">
        <f>VLOOKUP(B1615,'[2]Tarifs Faune &amp; Flore'!A:M,13,0)*(1+$V$5)</f>
        <v>105.83333333333334</v>
      </c>
    </row>
    <row r="1616" spans="1:19" ht="7.9" customHeight="1" x14ac:dyDescent="0.25">
      <c r="A1616" s="114"/>
      <c r="B1616" s="114"/>
      <c r="C1616" s="114"/>
      <c r="E1616" s="13"/>
      <c r="G1616" s="43"/>
      <c r="H1616" s="140"/>
      <c r="I1616" s="140"/>
      <c r="J1616" s="140"/>
      <c r="K1616" s="140"/>
      <c r="L1616" s="140"/>
      <c r="M1616" s="140"/>
      <c r="N1616" s="140"/>
      <c r="O1616" s="129"/>
      <c r="P1616" s="140"/>
      <c r="Q1616" s="140"/>
      <c r="R1616" s="140"/>
      <c r="S1616" s="129"/>
    </row>
    <row r="1617" spans="1:19" s="68" customFormat="1" ht="24" customHeight="1" x14ac:dyDescent="0.25">
      <c r="A1617" s="192" t="s">
        <v>616</v>
      </c>
      <c r="B1617" s="192" t="s">
        <v>617</v>
      </c>
      <c r="C1617" s="193"/>
      <c r="D1617" s="18"/>
      <c r="E1617" s="20"/>
      <c r="G1617" s="165" t="s">
        <v>618</v>
      </c>
      <c r="H1617" s="159"/>
      <c r="I1617" s="294" t="s">
        <v>442</v>
      </c>
      <c r="J1617" s="294"/>
      <c r="K1617" s="160" t="s">
        <v>603</v>
      </c>
      <c r="L1617" s="159"/>
      <c r="M1617" s="276" t="s">
        <v>616</v>
      </c>
      <c r="N1617" s="277"/>
      <c r="O1617" s="169">
        <f>VLOOKUP(A1617,'[2]Tarifs Faune &amp; Flore'!A:M,13,0)*(1+$V$5)</f>
        <v>79.166666666666671</v>
      </c>
      <c r="P1617" s="159"/>
      <c r="Q1617" s="276" t="s">
        <v>617</v>
      </c>
      <c r="R1617" s="277"/>
      <c r="S1617" s="169">
        <f>VLOOKUP(B1617,'[2]Tarifs Faune &amp; Flore'!A:M,13,0)*(1+$V$5)</f>
        <v>105.83333333333334</v>
      </c>
    </row>
    <row r="1618" spans="1:19" ht="7.9" customHeight="1" x14ac:dyDescent="0.25">
      <c r="E1618" s="155"/>
      <c r="F1618" s="76"/>
      <c r="G1618" s="114"/>
      <c r="H1618" s="114"/>
      <c r="I1618" s="114"/>
      <c r="J1618" s="114"/>
      <c r="K1618" s="114"/>
      <c r="L1618" s="114"/>
      <c r="M1618" s="170"/>
      <c r="N1618" s="170"/>
      <c r="O1618" s="196"/>
      <c r="P1618" s="114"/>
      <c r="Q1618" s="170"/>
      <c r="R1618" s="170"/>
      <c r="S1618" s="196"/>
    </row>
    <row r="1619" spans="1:19" ht="13.5" customHeight="1" x14ac:dyDescent="0.25">
      <c r="E1619" s="155" t="s">
        <v>619</v>
      </c>
      <c r="F1619" s="76"/>
      <c r="G1619" s="114"/>
      <c r="H1619" s="114"/>
      <c r="I1619" s="114"/>
      <c r="J1619" s="114"/>
      <c r="K1619" s="114"/>
      <c r="L1619" s="114"/>
      <c r="M1619" s="170"/>
      <c r="N1619" s="170"/>
      <c r="O1619" s="196"/>
      <c r="P1619" s="114"/>
      <c r="Q1619" s="170"/>
      <c r="R1619" s="170"/>
      <c r="S1619" s="196"/>
    </row>
    <row r="1620" spans="1:19" ht="7.9" customHeight="1" x14ac:dyDescent="0.25">
      <c r="E1620" s="1"/>
      <c r="G1620" s="114"/>
      <c r="H1620" s="114"/>
      <c r="I1620" s="114"/>
      <c r="J1620" s="114"/>
      <c r="K1620" s="114"/>
      <c r="L1620" s="114"/>
      <c r="M1620" s="114"/>
      <c r="N1620" s="114"/>
      <c r="O1620" s="36"/>
      <c r="P1620" s="114"/>
      <c r="Q1620" s="114"/>
      <c r="R1620" s="114"/>
      <c r="S1620" s="36"/>
    </row>
    <row r="1621" spans="1:19" s="68" customFormat="1" ht="24" customHeight="1" x14ac:dyDescent="0.25">
      <c r="A1621" s="192" t="s">
        <v>620</v>
      </c>
      <c r="B1621" s="192" t="s">
        <v>621</v>
      </c>
      <c r="C1621" s="193"/>
      <c r="D1621" s="18"/>
      <c r="E1621" s="20"/>
      <c r="G1621" s="165" t="s">
        <v>622</v>
      </c>
      <c r="H1621" s="159"/>
      <c r="I1621" s="276" t="s">
        <v>442</v>
      </c>
      <c r="J1621" s="277"/>
      <c r="K1621" s="160" t="s">
        <v>603</v>
      </c>
      <c r="L1621" s="159"/>
      <c r="M1621" s="276" t="s">
        <v>620</v>
      </c>
      <c r="N1621" s="277"/>
      <c r="O1621" s="169">
        <f>VLOOKUP(A1621,'[2]Tarifs Faune &amp; Flore'!A:M,13,0)*(1+$V$5)</f>
        <v>79.166666666666671</v>
      </c>
      <c r="P1621" s="159"/>
      <c r="Q1621" s="276" t="s">
        <v>621</v>
      </c>
      <c r="R1621" s="277"/>
      <c r="S1621" s="169">
        <f>VLOOKUP(B1621,'[2]Tarifs Faune &amp; Flore'!A:M,13,0)*(1+$V$5)</f>
        <v>105.83333333333334</v>
      </c>
    </row>
    <row r="1622" spans="1:19" ht="7.9" customHeight="1" x14ac:dyDescent="0.25">
      <c r="A1622" s="114"/>
      <c r="B1622" s="114"/>
      <c r="C1622" s="114"/>
      <c r="E1622" s="13"/>
      <c r="G1622" s="43"/>
      <c r="H1622" s="140"/>
      <c r="I1622" s="140"/>
      <c r="J1622" s="140"/>
      <c r="K1622" s="140"/>
      <c r="L1622" s="140"/>
      <c r="M1622" s="140"/>
      <c r="N1622" s="140"/>
      <c r="O1622" s="129"/>
      <c r="P1622" s="140"/>
      <c r="Q1622" s="140"/>
      <c r="R1622" s="140"/>
      <c r="S1622" s="129"/>
    </row>
    <row r="1623" spans="1:19" s="68" customFormat="1" ht="24" customHeight="1" x14ac:dyDescent="0.25">
      <c r="A1623" s="192" t="s">
        <v>623</v>
      </c>
      <c r="B1623" s="192" t="s">
        <v>624</v>
      </c>
      <c r="C1623" s="193"/>
      <c r="D1623" s="18"/>
      <c r="E1623" s="20"/>
      <c r="G1623" s="165" t="s">
        <v>625</v>
      </c>
      <c r="H1623" s="159"/>
      <c r="I1623" s="276" t="s">
        <v>442</v>
      </c>
      <c r="J1623" s="277"/>
      <c r="K1623" s="160" t="s">
        <v>603</v>
      </c>
      <c r="L1623" s="159"/>
      <c r="M1623" s="276" t="s">
        <v>623</v>
      </c>
      <c r="N1623" s="277"/>
      <c r="O1623" s="169">
        <f>VLOOKUP(A1623,'[2]Tarifs Faune &amp; Flore'!A:M,13,0)*(1+$V$5)</f>
        <v>79.166666666666671</v>
      </c>
      <c r="P1623" s="159"/>
      <c r="Q1623" s="276" t="s">
        <v>624</v>
      </c>
      <c r="R1623" s="277"/>
      <c r="S1623" s="169">
        <f>VLOOKUP(B1623,'[2]Tarifs Faune &amp; Flore'!A:M,13,0)*(1+$V$5)</f>
        <v>105.83333333333334</v>
      </c>
    </row>
    <row r="1624" spans="1:19" ht="7.9" customHeight="1" x14ac:dyDescent="0.25">
      <c r="A1624" s="114"/>
      <c r="B1624" s="114"/>
      <c r="C1624" s="114"/>
      <c r="E1624" s="13"/>
      <c r="G1624" s="43"/>
      <c r="H1624" s="140"/>
      <c r="I1624" s="140"/>
      <c r="J1624" s="140"/>
      <c r="K1624" s="140"/>
      <c r="L1624" s="140"/>
      <c r="M1624" s="140"/>
      <c r="N1624" s="140"/>
      <c r="O1624" s="129"/>
      <c r="P1624" s="140"/>
      <c r="Q1624" s="140"/>
      <c r="R1624" s="140"/>
      <c r="S1624" s="129"/>
    </row>
    <row r="1625" spans="1:19" s="68" customFormat="1" ht="24" customHeight="1" x14ac:dyDescent="0.25">
      <c r="A1625" s="192" t="s">
        <v>626</v>
      </c>
      <c r="B1625" s="192" t="s">
        <v>627</v>
      </c>
      <c r="C1625" s="193"/>
      <c r="D1625" s="18"/>
      <c r="E1625" s="20"/>
      <c r="G1625" s="165" t="s">
        <v>628</v>
      </c>
      <c r="H1625" s="159"/>
      <c r="I1625" s="276" t="s">
        <v>442</v>
      </c>
      <c r="J1625" s="277"/>
      <c r="K1625" s="160" t="s">
        <v>603</v>
      </c>
      <c r="L1625" s="159"/>
      <c r="M1625" s="276" t="s">
        <v>626</v>
      </c>
      <c r="N1625" s="277"/>
      <c r="O1625" s="169">
        <f>VLOOKUP(A1625,'[2]Tarifs Faune &amp; Flore'!A:M,13,0)*(1+$V$5)</f>
        <v>79.166666666666671</v>
      </c>
      <c r="P1625" s="159"/>
      <c r="Q1625" s="276" t="s">
        <v>627</v>
      </c>
      <c r="R1625" s="277"/>
      <c r="S1625" s="169">
        <f>VLOOKUP(B1625,'[2]Tarifs Faune &amp; Flore'!A:M,13,0)*(1+$V$5)</f>
        <v>105.83333333333334</v>
      </c>
    </row>
    <row r="1626" spans="1:19" ht="7.9" customHeight="1" x14ac:dyDescent="0.25">
      <c r="A1626" s="114"/>
      <c r="B1626" s="114"/>
      <c r="C1626" s="114"/>
      <c r="E1626" s="13"/>
      <c r="G1626" s="43"/>
      <c r="H1626" s="140"/>
      <c r="I1626" s="140"/>
      <c r="J1626" s="140"/>
      <c r="K1626" s="140"/>
      <c r="L1626" s="140"/>
      <c r="M1626" s="140"/>
      <c r="N1626" s="140"/>
      <c r="O1626" s="129"/>
      <c r="P1626" s="140"/>
      <c r="Q1626" s="140"/>
      <c r="R1626" s="140"/>
      <c r="S1626" s="129"/>
    </row>
    <row r="1627" spans="1:19" s="68" customFormat="1" ht="24" customHeight="1" x14ac:dyDescent="0.25">
      <c r="A1627" s="192" t="s">
        <v>629</v>
      </c>
      <c r="B1627" s="192" t="s">
        <v>630</v>
      </c>
      <c r="C1627" s="193"/>
      <c r="D1627" s="18"/>
      <c r="E1627" s="20"/>
      <c r="G1627" s="165" t="s">
        <v>631</v>
      </c>
      <c r="H1627" s="159"/>
      <c r="I1627" s="276" t="s">
        <v>442</v>
      </c>
      <c r="J1627" s="277"/>
      <c r="K1627" s="160" t="s">
        <v>603</v>
      </c>
      <c r="L1627" s="159"/>
      <c r="M1627" s="276" t="s">
        <v>629</v>
      </c>
      <c r="N1627" s="277"/>
      <c r="O1627" s="169">
        <f>VLOOKUP(A1627,'[2]Tarifs Faune &amp; Flore'!A:M,13,0)*(1+$V$5)</f>
        <v>79.166666666666671</v>
      </c>
      <c r="P1627" s="159"/>
      <c r="Q1627" s="276" t="s">
        <v>630</v>
      </c>
      <c r="R1627" s="277"/>
      <c r="S1627" s="169">
        <f>VLOOKUP(B1627,'[2]Tarifs Faune &amp; Flore'!A:M,13,0)*(1+$V$5)</f>
        <v>105.83333333333334</v>
      </c>
    </row>
    <row r="1628" spans="1:19" ht="7.9" customHeight="1" x14ac:dyDescent="0.25">
      <c r="A1628" s="114"/>
      <c r="B1628" s="114"/>
      <c r="C1628" s="114"/>
      <c r="E1628" s="13"/>
      <c r="G1628" s="43"/>
      <c r="H1628" s="140"/>
      <c r="I1628" s="140"/>
      <c r="J1628" s="140"/>
      <c r="K1628" s="140"/>
      <c r="L1628" s="140"/>
      <c r="M1628" s="140"/>
      <c r="N1628" s="140"/>
      <c r="O1628" s="129"/>
      <c r="P1628" s="140"/>
      <c r="Q1628" s="140"/>
      <c r="R1628" s="140"/>
      <c r="S1628" s="129"/>
    </row>
    <row r="1629" spans="1:19" s="68" customFormat="1" ht="24" customHeight="1" x14ac:dyDescent="0.25">
      <c r="A1629" s="192" t="s">
        <v>632</v>
      </c>
      <c r="B1629" s="192" t="s">
        <v>633</v>
      </c>
      <c r="C1629" s="193"/>
      <c r="D1629" s="18"/>
      <c r="E1629" s="20"/>
      <c r="G1629" s="165" t="s">
        <v>634</v>
      </c>
      <c r="H1629" s="159"/>
      <c r="I1629" s="276" t="s">
        <v>442</v>
      </c>
      <c r="J1629" s="277"/>
      <c r="K1629" s="160" t="s">
        <v>603</v>
      </c>
      <c r="L1629" s="159"/>
      <c r="M1629" s="276" t="s">
        <v>632</v>
      </c>
      <c r="N1629" s="277"/>
      <c r="O1629" s="169">
        <f>VLOOKUP(A1629,'[2]Tarifs Faune &amp; Flore'!A:M,13,0)*(1+$V$5)</f>
        <v>79.166666666666671</v>
      </c>
      <c r="P1629" s="159"/>
      <c r="Q1629" s="276" t="s">
        <v>633</v>
      </c>
      <c r="R1629" s="277"/>
      <c r="S1629" s="169">
        <f>VLOOKUP(B1629,'[2]Tarifs Faune &amp; Flore'!A:M,13,0)*(1+$V$5)</f>
        <v>105.83333333333334</v>
      </c>
    </row>
    <row r="1630" spans="1:19" ht="7.9" customHeight="1" x14ac:dyDescent="0.25">
      <c r="E1630" s="1"/>
      <c r="G1630" s="140"/>
      <c r="H1630" s="140"/>
      <c r="I1630" s="140"/>
      <c r="J1630" s="140"/>
      <c r="K1630" s="140"/>
      <c r="L1630" s="140"/>
      <c r="M1630" s="140"/>
      <c r="N1630" s="140"/>
      <c r="O1630" s="129"/>
      <c r="P1630" s="140"/>
      <c r="Q1630" s="140"/>
      <c r="R1630" s="140"/>
      <c r="S1630" s="129"/>
    </row>
    <row r="1631" spans="1:19" ht="13.5" customHeight="1" x14ac:dyDescent="0.25">
      <c r="E1631" s="156" t="s">
        <v>635</v>
      </c>
      <c r="G1631" s="140"/>
      <c r="H1631" s="140"/>
      <c r="I1631" s="140"/>
      <c r="J1631" s="140"/>
      <c r="K1631" s="140"/>
      <c r="L1631" s="140"/>
      <c r="M1631" s="140"/>
      <c r="N1631" s="140"/>
      <c r="O1631" s="129"/>
      <c r="P1631" s="140"/>
      <c r="Q1631" s="140"/>
      <c r="R1631" s="140"/>
      <c r="S1631" s="129"/>
    </row>
    <row r="1632" spans="1:19" ht="7.9" customHeight="1" x14ac:dyDescent="0.25">
      <c r="E1632" s="1"/>
      <c r="G1632" s="140"/>
      <c r="H1632" s="140"/>
      <c r="I1632" s="140"/>
      <c r="J1632" s="140"/>
      <c r="K1632" s="140"/>
      <c r="L1632" s="140"/>
      <c r="M1632" s="140"/>
      <c r="N1632" s="140"/>
      <c r="O1632" s="129"/>
      <c r="P1632" s="140"/>
      <c r="Q1632" s="140"/>
      <c r="R1632" s="140"/>
      <c r="S1632" s="129"/>
    </row>
    <row r="1633" spans="1:19" s="68" customFormat="1" ht="24" customHeight="1" x14ac:dyDescent="0.25">
      <c r="A1633" s="192" t="s">
        <v>636</v>
      </c>
      <c r="B1633" s="192" t="s">
        <v>637</v>
      </c>
      <c r="C1633" s="193"/>
      <c r="D1633" s="18"/>
      <c r="E1633" s="18"/>
      <c r="G1633" s="160" t="s">
        <v>638</v>
      </c>
      <c r="H1633" s="175"/>
      <c r="I1633" s="276" t="s">
        <v>442</v>
      </c>
      <c r="J1633" s="277"/>
      <c r="K1633" s="160" t="s">
        <v>603</v>
      </c>
      <c r="L1633" s="159"/>
      <c r="M1633" s="276" t="s">
        <v>636</v>
      </c>
      <c r="N1633" s="277"/>
      <c r="O1633" s="169">
        <f>VLOOKUP(A1633,'[2]Tarifs Faune &amp; Flore'!A:M,13,0)*(1+$V$5)</f>
        <v>79.166666666666671</v>
      </c>
      <c r="P1633" s="159"/>
      <c r="Q1633" s="276" t="s">
        <v>637</v>
      </c>
      <c r="R1633" s="277"/>
      <c r="S1633" s="169">
        <f>VLOOKUP(B1633,'[2]Tarifs Faune &amp; Flore'!A:M,13,0)*(1+$V$5)</f>
        <v>105.83333333333334</v>
      </c>
    </row>
    <row r="1634" spans="1:19" ht="7.9" customHeight="1" x14ac:dyDescent="0.25">
      <c r="A1634" s="114"/>
      <c r="B1634" s="114"/>
      <c r="C1634" s="114"/>
      <c r="E1634" s="1"/>
      <c r="G1634" s="140"/>
      <c r="H1634" s="140"/>
      <c r="I1634" s="140"/>
      <c r="J1634" s="140"/>
      <c r="K1634" s="140"/>
      <c r="L1634" s="140"/>
      <c r="M1634" s="140"/>
      <c r="N1634" s="140"/>
      <c r="O1634" s="129"/>
      <c r="P1634" s="140"/>
      <c r="Q1634" s="140"/>
      <c r="R1634" s="140"/>
      <c r="S1634" s="129"/>
    </row>
    <row r="1635" spans="1:19" s="68" customFormat="1" ht="24" customHeight="1" x14ac:dyDescent="0.25">
      <c r="A1635" s="192" t="s">
        <v>639</v>
      </c>
      <c r="B1635" s="192" t="s">
        <v>640</v>
      </c>
      <c r="C1635" s="193"/>
      <c r="D1635" s="18"/>
      <c r="E1635" s="18"/>
      <c r="G1635" s="160" t="s">
        <v>641</v>
      </c>
      <c r="H1635" s="175"/>
      <c r="I1635" s="276" t="s">
        <v>442</v>
      </c>
      <c r="J1635" s="277"/>
      <c r="K1635" s="160" t="s">
        <v>603</v>
      </c>
      <c r="L1635" s="159"/>
      <c r="M1635" s="276" t="s">
        <v>639</v>
      </c>
      <c r="N1635" s="277"/>
      <c r="O1635" s="169">
        <f>VLOOKUP(A1635,'[2]Tarifs Faune &amp; Flore'!A:M,13,0)*(1+$V$5)</f>
        <v>79.166666666666671</v>
      </c>
      <c r="P1635" s="159"/>
      <c r="Q1635" s="276" t="s">
        <v>640</v>
      </c>
      <c r="R1635" s="277"/>
      <c r="S1635" s="169">
        <f>VLOOKUP(B1635,'[2]Tarifs Faune &amp; Flore'!A:M,13,0)*(1+$V$5)</f>
        <v>105.83333333333334</v>
      </c>
    </row>
    <row r="1636" spans="1:19" ht="7.9" customHeight="1" x14ac:dyDescent="0.25">
      <c r="A1636" s="114"/>
      <c r="B1636" s="114"/>
      <c r="C1636" s="114"/>
      <c r="E1636" s="1"/>
      <c r="G1636" s="140"/>
      <c r="H1636" s="140"/>
      <c r="I1636" s="140"/>
      <c r="J1636" s="140"/>
      <c r="K1636" s="140"/>
      <c r="L1636" s="140"/>
      <c r="M1636" s="140"/>
      <c r="N1636" s="140"/>
      <c r="O1636" s="129"/>
      <c r="P1636" s="140"/>
      <c r="Q1636" s="140"/>
      <c r="R1636" s="140"/>
      <c r="S1636" s="129"/>
    </row>
    <row r="1637" spans="1:19" s="68" customFormat="1" ht="24" customHeight="1" x14ac:dyDescent="0.25">
      <c r="A1637" s="192" t="s">
        <v>642</v>
      </c>
      <c r="B1637" s="192" t="s">
        <v>643</v>
      </c>
      <c r="C1637" s="193"/>
      <c r="D1637" s="18"/>
      <c r="E1637" s="18"/>
      <c r="G1637" s="160" t="s">
        <v>644</v>
      </c>
      <c r="H1637" s="175"/>
      <c r="I1637" s="276" t="s">
        <v>442</v>
      </c>
      <c r="J1637" s="277"/>
      <c r="K1637" s="160" t="s">
        <v>603</v>
      </c>
      <c r="L1637" s="159"/>
      <c r="M1637" s="276" t="s">
        <v>642</v>
      </c>
      <c r="N1637" s="277"/>
      <c r="O1637" s="169">
        <f>VLOOKUP(A1637,'[2]Tarifs Faune &amp; Flore'!A:M,13,0)*(1+$V$5)</f>
        <v>79.166666666666671</v>
      </c>
      <c r="P1637" s="159"/>
      <c r="Q1637" s="276" t="s">
        <v>643</v>
      </c>
      <c r="R1637" s="277"/>
      <c r="S1637" s="169">
        <f>VLOOKUP(B1637,'[2]Tarifs Faune &amp; Flore'!A:M,13,0)*(1+$V$5)</f>
        <v>105.83333333333334</v>
      </c>
    </row>
    <row r="1638" spans="1:19" ht="7.9" customHeight="1" x14ac:dyDescent="0.25">
      <c r="A1638" s="114"/>
      <c r="B1638" s="114"/>
      <c r="C1638" s="114"/>
      <c r="E1638" s="1"/>
      <c r="G1638" s="140"/>
      <c r="H1638" s="140"/>
      <c r="I1638" s="140"/>
      <c r="J1638" s="140"/>
      <c r="K1638" s="140"/>
      <c r="L1638" s="140"/>
      <c r="M1638" s="140"/>
      <c r="N1638" s="140"/>
      <c r="O1638" s="129"/>
      <c r="P1638" s="140"/>
      <c r="Q1638" s="140"/>
      <c r="R1638" s="140"/>
      <c r="S1638" s="129"/>
    </row>
    <row r="1639" spans="1:19" s="68" customFormat="1" ht="24" customHeight="1" x14ac:dyDescent="0.25">
      <c r="A1639" s="192" t="s">
        <v>645</v>
      </c>
      <c r="B1639" s="192" t="s">
        <v>646</v>
      </c>
      <c r="C1639" s="193"/>
      <c r="D1639" s="18"/>
      <c r="E1639" s="18"/>
      <c r="G1639" s="160" t="s">
        <v>647</v>
      </c>
      <c r="H1639" s="175"/>
      <c r="I1639" s="276" t="s">
        <v>442</v>
      </c>
      <c r="J1639" s="277"/>
      <c r="K1639" s="160" t="s">
        <v>603</v>
      </c>
      <c r="L1639" s="159"/>
      <c r="M1639" s="276" t="s">
        <v>645</v>
      </c>
      <c r="N1639" s="277"/>
      <c r="O1639" s="169">
        <f>VLOOKUP(A1639,'[2]Tarifs Faune &amp; Flore'!A:M,13,0)*(1+$V$5)</f>
        <v>79.166666666666671</v>
      </c>
      <c r="P1639" s="159"/>
      <c r="Q1639" s="276" t="s">
        <v>646</v>
      </c>
      <c r="R1639" s="277"/>
      <c r="S1639" s="169">
        <f>VLOOKUP(B1639,'[2]Tarifs Faune &amp; Flore'!A:M,13,0)*(1+$V$5)</f>
        <v>105.83333333333334</v>
      </c>
    </row>
    <row r="1640" spans="1:19" ht="7.9" customHeight="1" x14ac:dyDescent="0.25">
      <c r="A1640" s="114"/>
      <c r="B1640" s="114"/>
      <c r="C1640" s="114"/>
      <c r="E1640" s="1"/>
      <c r="G1640" s="140"/>
      <c r="H1640" s="140"/>
      <c r="I1640" s="140"/>
      <c r="J1640" s="140"/>
      <c r="K1640" s="140"/>
      <c r="L1640" s="140"/>
      <c r="M1640" s="140"/>
      <c r="N1640" s="140"/>
      <c r="O1640" s="129"/>
      <c r="P1640" s="140"/>
      <c r="Q1640" s="140"/>
      <c r="R1640" s="140"/>
      <c r="S1640" s="129"/>
    </row>
    <row r="1641" spans="1:19" s="68" customFormat="1" ht="24" customHeight="1" x14ac:dyDescent="0.25">
      <c r="A1641" s="192" t="s">
        <v>648</v>
      </c>
      <c r="B1641" s="192" t="s">
        <v>649</v>
      </c>
      <c r="C1641" s="193"/>
      <c r="D1641" s="18"/>
      <c r="E1641" s="18"/>
      <c r="G1641" s="160" t="s">
        <v>650</v>
      </c>
      <c r="H1641" s="175"/>
      <c r="I1641" s="276" t="s">
        <v>442</v>
      </c>
      <c r="J1641" s="277"/>
      <c r="K1641" s="160" t="s">
        <v>603</v>
      </c>
      <c r="L1641" s="159"/>
      <c r="M1641" s="276" t="s">
        <v>648</v>
      </c>
      <c r="N1641" s="277"/>
      <c r="O1641" s="169">
        <f>VLOOKUP(A1641,'[2]Tarifs Faune &amp; Flore'!A:M,13,0)*(1+$V$5)</f>
        <v>79.166666666666671</v>
      </c>
      <c r="P1641" s="159"/>
      <c r="Q1641" s="276" t="s">
        <v>649</v>
      </c>
      <c r="R1641" s="277"/>
      <c r="S1641" s="169">
        <f>VLOOKUP(B1641,'[2]Tarifs Faune &amp; Flore'!A:M,13,0)*(1+$V$5)</f>
        <v>105.83333333333334</v>
      </c>
    </row>
    <row r="1642" spans="1:19" ht="7.9" customHeight="1" x14ac:dyDescent="0.25">
      <c r="A1642" s="114"/>
      <c r="B1642" s="114"/>
      <c r="C1642" s="114"/>
      <c r="E1642" s="1"/>
      <c r="G1642" s="140"/>
      <c r="H1642" s="140"/>
      <c r="I1642" s="140"/>
      <c r="J1642" s="140"/>
      <c r="K1642" s="140"/>
      <c r="L1642" s="140"/>
      <c r="M1642" s="140"/>
      <c r="N1642" s="140"/>
      <c r="O1642" s="129"/>
      <c r="P1642" s="140"/>
      <c r="Q1642" s="140"/>
      <c r="R1642" s="140"/>
      <c r="S1642" s="22"/>
    </row>
    <row r="1643" spans="1:19" s="68" customFormat="1" ht="24" customHeight="1" x14ac:dyDescent="0.25">
      <c r="A1643" s="192" t="s">
        <v>651</v>
      </c>
      <c r="B1643" s="192" t="s">
        <v>652</v>
      </c>
      <c r="C1643" s="193"/>
      <c r="D1643" s="18"/>
      <c r="E1643" s="18"/>
      <c r="G1643" s="160" t="s">
        <v>653</v>
      </c>
      <c r="H1643" s="175"/>
      <c r="I1643" s="276" t="s">
        <v>442</v>
      </c>
      <c r="J1643" s="277"/>
      <c r="K1643" s="160" t="s">
        <v>603</v>
      </c>
      <c r="L1643" s="159"/>
      <c r="M1643" s="276" t="s">
        <v>651</v>
      </c>
      <c r="N1643" s="277"/>
      <c r="O1643" s="169">
        <f>VLOOKUP(A1643,'[2]Tarifs Faune &amp; Flore'!A:M,13,0)*(1+$V$5)</f>
        <v>79.166666666666671</v>
      </c>
      <c r="P1643" s="159"/>
      <c r="Q1643" s="276" t="s">
        <v>652</v>
      </c>
      <c r="R1643" s="277"/>
      <c r="S1643" s="169">
        <f>VLOOKUP(B1643,'[2]Tarifs Faune &amp; Flore'!A:M,13,0)*(1+$V$5)</f>
        <v>105.83333333333334</v>
      </c>
    </row>
    <row r="1644" spans="1:19" ht="7.9" customHeight="1" x14ac:dyDescent="0.25">
      <c r="E1644" s="1"/>
      <c r="G1644" s="140"/>
      <c r="H1644" s="140"/>
      <c r="I1644" s="140"/>
      <c r="J1644" s="140"/>
      <c r="K1644" s="140"/>
      <c r="L1644" s="140"/>
      <c r="M1644" s="140"/>
      <c r="N1644" s="140"/>
      <c r="O1644" s="129"/>
      <c r="P1644" s="140"/>
      <c r="Q1644" s="140"/>
      <c r="R1644" s="140"/>
      <c r="S1644" s="129"/>
    </row>
    <row r="1645" spans="1:19" ht="13.5" customHeight="1" x14ac:dyDescent="0.25">
      <c r="E1645" s="156" t="s">
        <v>654</v>
      </c>
      <c r="G1645" s="140"/>
      <c r="H1645" s="140"/>
      <c r="I1645" s="140"/>
      <c r="J1645" s="140"/>
      <c r="K1645" s="140"/>
      <c r="L1645" s="140"/>
      <c r="M1645" s="140"/>
      <c r="N1645" s="140"/>
      <c r="O1645" s="129"/>
      <c r="P1645" s="140"/>
      <c r="Q1645" s="140"/>
      <c r="R1645" s="140"/>
      <c r="S1645" s="129"/>
    </row>
    <row r="1646" spans="1:19" ht="7.9" customHeight="1" x14ac:dyDescent="0.25">
      <c r="E1646" s="1"/>
      <c r="G1646" s="140"/>
      <c r="H1646" s="140"/>
      <c r="I1646" s="140"/>
      <c r="J1646" s="140"/>
      <c r="K1646" s="140"/>
      <c r="L1646" s="140"/>
      <c r="M1646" s="140"/>
      <c r="N1646" s="140"/>
      <c r="O1646" s="129"/>
      <c r="P1646" s="140"/>
      <c r="Q1646" s="140"/>
      <c r="R1646" s="140"/>
      <c r="S1646" s="129"/>
    </row>
    <row r="1647" spans="1:19" s="68" customFormat="1" ht="24" customHeight="1" x14ac:dyDescent="0.25">
      <c r="A1647" s="192" t="s">
        <v>655</v>
      </c>
      <c r="B1647" s="192" t="s">
        <v>656</v>
      </c>
      <c r="C1647" s="193"/>
      <c r="D1647" s="18"/>
      <c r="E1647" s="18"/>
      <c r="G1647" s="174" t="s">
        <v>657</v>
      </c>
      <c r="H1647" s="159"/>
      <c r="I1647" s="276" t="s">
        <v>427</v>
      </c>
      <c r="J1647" s="277"/>
      <c r="K1647" s="160" t="s">
        <v>658</v>
      </c>
      <c r="L1647" s="159"/>
      <c r="M1647" s="276" t="s">
        <v>655</v>
      </c>
      <c r="N1647" s="277"/>
      <c r="O1647" s="169">
        <f>VLOOKUP(A1647,'[2]Tarifs Faune &amp; Flore'!A:M,13,0)*(1+$V$5)</f>
        <v>262.5</v>
      </c>
      <c r="P1647" s="159"/>
      <c r="Q1647" s="276" t="s">
        <v>656</v>
      </c>
      <c r="R1647" s="277"/>
      <c r="S1647" s="169">
        <f>VLOOKUP(B1647,'[2]Tarifs Faune &amp; Flore'!A:M,13,0)*(1+$V$5)</f>
        <v>353.33333333333337</v>
      </c>
    </row>
    <row r="1648" spans="1:19" ht="7.9" customHeight="1" x14ac:dyDescent="0.25">
      <c r="A1648" s="114"/>
      <c r="B1648" s="114"/>
      <c r="C1648" s="114"/>
      <c r="E1648" s="1"/>
      <c r="G1648" s="41"/>
      <c r="H1648" s="140"/>
      <c r="I1648" s="140"/>
      <c r="J1648" s="140"/>
      <c r="K1648" s="140"/>
      <c r="L1648" s="140"/>
      <c r="M1648" s="140"/>
      <c r="N1648" s="140"/>
      <c r="O1648" s="129"/>
      <c r="P1648" s="140"/>
      <c r="Q1648" s="140"/>
      <c r="R1648" s="140"/>
      <c r="S1648" s="129"/>
    </row>
    <row r="1649" spans="1:19" s="68" customFormat="1" ht="24" customHeight="1" x14ac:dyDescent="0.25">
      <c r="A1649" s="192" t="s">
        <v>659</v>
      </c>
      <c r="B1649" s="192" t="s">
        <v>660</v>
      </c>
      <c r="C1649" s="193"/>
      <c r="D1649" s="18"/>
      <c r="E1649" s="18"/>
      <c r="G1649" s="174" t="s">
        <v>661</v>
      </c>
      <c r="H1649" s="159"/>
      <c r="I1649" s="276" t="s">
        <v>427</v>
      </c>
      <c r="J1649" s="277"/>
      <c r="K1649" s="160" t="s">
        <v>658</v>
      </c>
      <c r="L1649" s="159"/>
      <c r="M1649" s="276" t="s">
        <v>659</v>
      </c>
      <c r="N1649" s="277"/>
      <c r="O1649" s="169">
        <f>VLOOKUP(A1649,'[2]Tarifs Faune &amp; Flore'!A:M,13,0)*(1+$V$5)</f>
        <v>262.5</v>
      </c>
      <c r="P1649" s="159"/>
      <c r="Q1649" s="276" t="s">
        <v>660</v>
      </c>
      <c r="R1649" s="277"/>
      <c r="S1649" s="169">
        <f>VLOOKUP(B1649,'[2]Tarifs Faune &amp; Flore'!A:M,13,0)*(1+$V$5)</f>
        <v>353.33333333333337</v>
      </c>
    </row>
    <row r="1650" spans="1:19" ht="7.9" customHeight="1" x14ac:dyDescent="0.25">
      <c r="A1650" s="114"/>
      <c r="B1650" s="114"/>
      <c r="C1650" s="114"/>
      <c r="E1650" s="1"/>
      <c r="G1650" s="41"/>
      <c r="H1650" s="140"/>
      <c r="I1650" s="140"/>
      <c r="J1650" s="140"/>
      <c r="K1650" s="140"/>
      <c r="L1650" s="140"/>
      <c r="M1650" s="140"/>
      <c r="N1650" s="140"/>
      <c r="O1650" s="129"/>
      <c r="P1650" s="140"/>
      <c r="Q1650" s="140"/>
      <c r="R1650" s="140"/>
      <c r="S1650" s="129"/>
    </row>
    <row r="1651" spans="1:19" s="68" customFormat="1" ht="24" customHeight="1" x14ac:dyDescent="0.25">
      <c r="A1651" s="192" t="s">
        <v>662</v>
      </c>
      <c r="B1651" s="192" t="s">
        <v>663</v>
      </c>
      <c r="C1651" s="193"/>
      <c r="D1651" s="18"/>
      <c r="E1651" s="18"/>
      <c r="G1651" s="174" t="s">
        <v>664</v>
      </c>
      <c r="H1651" s="159"/>
      <c r="I1651" s="276" t="s">
        <v>427</v>
      </c>
      <c r="J1651" s="277"/>
      <c r="K1651" s="160" t="s">
        <v>658</v>
      </c>
      <c r="L1651" s="159"/>
      <c r="M1651" s="276" t="s">
        <v>662</v>
      </c>
      <c r="N1651" s="277"/>
      <c r="O1651" s="169">
        <f>VLOOKUP(A1651,'[2]Tarifs Faune &amp; Flore'!A:M,13,0)*(1+$V$5)</f>
        <v>262.5</v>
      </c>
      <c r="P1651" s="159"/>
      <c r="Q1651" s="276" t="s">
        <v>663</v>
      </c>
      <c r="R1651" s="277"/>
      <c r="S1651" s="169">
        <f>VLOOKUP(B1651,'[2]Tarifs Faune &amp; Flore'!A:M,13,0)*(1+$V$5)</f>
        <v>353.33333333333337</v>
      </c>
    </row>
    <row r="1652" spans="1:19" ht="7.9" customHeight="1" x14ac:dyDescent="0.25">
      <c r="A1652" s="114"/>
      <c r="B1652" s="114"/>
      <c r="C1652" s="114"/>
      <c r="E1652" s="1"/>
      <c r="G1652" s="41"/>
      <c r="H1652" s="140"/>
      <c r="I1652" s="140"/>
      <c r="J1652" s="140"/>
      <c r="K1652" s="140"/>
      <c r="L1652" s="140"/>
      <c r="M1652" s="140"/>
      <c r="N1652" s="140"/>
      <c r="O1652" s="129"/>
      <c r="P1652" s="140"/>
      <c r="Q1652" s="140"/>
      <c r="R1652" s="140"/>
      <c r="S1652" s="129"/>
    </row>
    <row r="1653" spans="1:19" s="68" customFormat="1" ht="24" customHeight="1" x14ac:dyDescent="0.25">
      <c r="A1653" s="192" t="s">
        <v>665</v>
      </c>
      <c r="B1653" s="192" t="s">
        <v>666</v>
      </c>
      <c r="C1653" s="193"/>
      <c r="D1653" s="18"/>
      <c r="E1653" s="18"/>
      <c r="G1653" s="174" t="s">
        <v>667</v>
      </c>
      <c r="H1653" s="159"/>
      <c r="I1653" s="276" t="s">
        <v>427</v>
      </c>
      <c r="J1653" s="277"/>
      <c r="K1653" s="160" t="s">
        <v>658</v>
      </c>
      <c r="L1653" s="159"/>
      <c r="M1653" s="276" t="s">
        <v>665</v>
      </c>
      <c r="N1653" s="277"/>
      <c r="O1653" s="169">
        <f>VLOOKUP(A1653,'[2]Tarifs Faune &amp; Flore'!A:M,13,0)*(1+$V$5)</f>
        <v>262.5</v>
      </c>
      <c r="P1653" s="159"/>
      <c r="Q1653" s="276" t="s">
        <v>666</v>
      </c>
      <c r="R1653" s="277"/>
      <c r="S1653" s="169">
        <f>VLOOKUP(B1653,'[2]Tarifs Faune &amp; Flore'!A:M,13,0)*(1+$V$5)</f>
        <v>353.33333333333337</v>
      </c>
    </row>
    <row r="1654" spans="1:19" ht="7.9" customHeight="1" x14ac:dyDescent="0.25">
      <c r="E1654" s="1"/>
      <c r="G1654" s="1"/>
      <c r="H1654" s="114"/>
      <c r="I1654" s="114"/>
      <c r="J1654" s="114"/>
      <c r="K1654" s="114"/>
      <c r="L1654" s="114"/>
      <c r="M1654" s="114"/>
      <c r="N1654" s="114"/>
      <c r="O1654" s="36"/>
      <c r="P1654" s="114"/>
      <c r="Q1654" s="114"/>
      <c r="R1654" s="114"/>
      <c r="S1654" s="114"/>
    </row>
    <row r="1655" spans="1:19" ht="9.9499999999999993" customHeight="1" x14ac:dyDescent="0.25">
      <c r="E1655" s="1"/>
      <c r="G1655" s="1"/>
      <c r="H1655" s="114"/>
      <c r="I1655" s="114"/>
      <c r="J1655" s="114"/>
      <c r="K1655" s="114"/>
      <c r="L1655" s="114"/>
      <c r="M1655" s="114"/>
      <c r="N1655" s="114"/>
      <c r="O1655" s="36"/>
      <c r="P1655" s="114"/>
      <c r="Q1655" s="114"/>
      <c r="R1655" s="114"/>
      <c r="S1655" s="36"/>
    </row>
    <row r="1656" spans="1:19" ht="13.5" customHeight="1" x14ac:dyDescent="0.25">
      <c r="E1656" s="64" t="s">
        <v>668</v>
      </c>
      <c r="F1656" s="64"/>
      <c r="G1656" s="64"/>
      <c r="H1656" s="67"/>
      <c r="I1656" s="67"/>
      <c r="J1656" s="67"/>
      <c r="K1656" s="68"/>
      <c r="L1656" s="69"/>
      <c r="M1656" s="69"/>
      <c r="N1656" s="69"/>
      <c r="O1656" s="267" t="s">
        <v>0</v>
      </c>
      <c r="P1656" s="267"/>
      <c r="Q1656" s="267"/>
      <c r="R1656" s="267"/>
      <c r="S1656" s="267"/>
    </row>
    <row r="1657" spans="1:19" ht="13.5" customHeight="1" x14ac:dyDescent="0.25">
      <c r="E1657" s="6"/>
      <c r="O1657" s="268"/>
      <c r="P1657" s="268"/>
      <c r="Q1657" s="268"/>
      <c r="R1657" s="268"/>
      <c r="S1657" s="268"/>
    </row>
    <row r="1658" spans="1:19" ht="13.5" customHeight="1" x14ac:dyDescent="0.25">
      <c r="E1658" s="6"/>
      <c r="O1658" s="268"/>
      <c r="P1658" s="268"/>
      <c r="Q1658" s="268"/>
      <c r="R1658" s="268"/>
      <c r="S1658" s="268"/>
    </row>
    <row r="1659" spans="1:19" ht="13.5" customHeight="1" x14ac:dyDescent="0.3">
      <c r="E1659" s="148"/>
      <c r="F1659" s="76"/>
      <c r="M1659" s="284" t="s">
        <v>418</v>
      </c>
      <c r="N1659" s="284"/>
      <c r="O1659" s="284"/>
      <c r="P1659" s="149"/>
      <c r="Q1659" s="284" t="s">
        <v>419</v>
      </c>
      <c r="R1659" s="284"/>
      <c r="S1659" s="284"/>
    </row>
    <row r="1660" spans="1:19" ht="13.5" customHeight="1" x14ac:dyDescent="0.25">
      <c r="E1660" s="76"/>
      <c r="F1660" s="76"/>
      <c r="M1660" s="150"/>
      <c r="N1660" s="150"/>
      <c r="O1660" s="150"/>
      <c r="Q1660" s="150"/>
      <c r="R1660" s="150"/>
      <c r="S1660" s="150"/>
    </row>
    <row r="1661" spans="1:19" s="68" customFormat="1" ht="27" customHeight="1" x14ac:dyDescent="0.25">
      <c r="A1661" s="18"/>
      <c r="B1661" s="18"/>
      <c r="C1661" s="18"/>
      <c r="D1661" s="18"/>
      <c r="E1661" s="151"/>
      <c r="G1661" s="14" t="s">
        <v>420</v>
      </c>
      <c r="H1661" s="101"/>
      <c r="I1661" s="152" t="s">
        <v>421</v>
      </c>
      <c r="J1661" s="153"/>
      <c r="K1661" s="14" t="s">
        <v>422</v>
      </c>
      <c r="L1661" s="101"/>
      <c r="M1661" s="152" t="s">
        <v>9</v>
      </c>
      <c r="N1661" s="153"/>
      <c r="O1661" s="14" t="s">
        <v>11</v>
      </c>
      <c r="P1661" s="101"/>
      <c r="Q1661" s="152" t="s">
        <v>9</v>
      </c>
      <c r="R1661" s="153"/>
      <c r="S1661" s="14" t="s">
        <v>11</v>
      </c>
    </row>
    <row r="1662" spans="1:19" ht="7.9" customHeight="1" x14ac:dyDescent="0.25">
      <c r="E1662" s="76"/>
      <c r="F1662" s="76"/>
      <c r="M1662" s="150"/>
      <c r="N1662" s="150"/>
      <c r="O1662" s="150"/>
      <c r="Q1662" s="150"/>
      <c r="R1662" s="150"/>
      <c r="S1662" s="150"/>
    </row>
    <row r="1663" spans="1:19" s="68" customFormat="1" ht="24" customHeight="1" x14ac:dyDescent="0.25">
      <c r="A1663" s="192" t="s">
        <v>669</v>
      </c>
      <c r="B1663" s="192" t="s">
        <v>670</v>
      </c>
      <c r="C1663" s="193"/>
      <c r="D1663" s="18"/>
      <c r="E1663" s="18"/>
      <c r="G1663" s="174" t="s">
        <v>671</v>
      </c>
      <c r="H1663" s="159"/>
      <c r="I1663" s="276" t="s">
        <v>427</v>
      </c>
      <c r="J1663" s="277"/>
      <c r="K1663" s="160" t="s">
        <v>658</v>
      </c>
      <c r="L1663" s="159"/>
      <c r="M1663" s="276" t="s">
        <v>669</v>
      </c>
      <c r="N1663" s="277"/>
      <c r="O1663" s="169">
        <f>VLOOKUP(A1663,'[2]Tarifs Faune &amp; Flore'!A:M,13,0)*(1+$V$5)</f>
        <v>262.5</v>
      </c>
      <c r="P1663" s="159"/>
      <c r="Q1663" s="276" t="s">
        <v>670</v>
      </c>
      <c r="R1663" s="277"/>
      <c r="S1663" s="169">
        <f>VLOOKUP(B1663,'[2]Tarifs Faune &amp; Flore'!A:M,13,0)*(1+$V$5)</f>
        <v>353.33333333333337</v>
      </c>
    </row>
    <row r="1664" spans="1:19" ht="7.9" customHeight="1" x14ac:dyDescent="0.25">
      <c r="A1664" s="114"/>
      <c r="B1664" s="114"/>
      <c r="C1664" s="114"/>
      <c r="E1664" s="1"/>
      <c r="G1664" s="41"/>
      <c r="H1664" s="140"/>
      <c r="I1664" s="140"/>
      <c r="J1664" s="140"/>
      <c r="K1664" s="140"/>
      <c r="L1664" s="140"/>
      <c r="M1664" s="140"/>
      <c r="N1664" s="140"/>
      <c r="O1664" s="129"/>
      <c r="P1664" s="140"/>
      <c r="Q1664" s="140"/>
      <c r="R1664" s="140"/>
      <c r="S1664" s="129"/>
    </row>
    <row r="1665" spans="1:19" s="68" customFormat="1" ht="24" customHeight="1" x14ac:dyDescent="0.25">
      <c r="A1665" s="192" t="s">
        <v>672</v>
      </c>
      <c r="B1665" s="192" t="s">
        <v>673</v>
      </c>
      <c r="C1665" s="193"/>
      <c r="D1665" s="18"/>
      <c r="E1665" s="18"/>
      <c r="G1665" s="174" t="s">
        <v>674</v>
      </c>
      <c r="H1665" s="159"/>
      <c r="I1665" s="276" t="s">
        <v>427</v>
      </c>
      <c r="J1665" s="277"/>
      <c r="K1665" s="160" t="s">
        <v>658</v>
      </c>
      <c r="L1665" s="159"/>
      <c r="M1665" s="276" t="s">
        <v>672</v>
      </c>
      <c r="N1665" s="277"/>
      <c r="O1665" s="169">
        <f>VLOOKUP(A1665,'[2]Tarifs Faune &amp; Flore'!A:M,13,0)*(1+$V$5)</f>
        <v>262.5</v>
      </c>
      <c r="P1665" s="159"/>
      <c r="Q1665" s="276" t="s">
        <v>673</v>
      </c>
      <c r="R1665" s="277"/>
      <c r="S1665" s="169">
        <f>VLOOKUP(B1665,'[2]Tarifs Faune &amp; Flore'!A:M,13,0)*(1+$V$5)</f>
        <v>353.33333333333337</v>
      </c>
    </row>
    <row r="1666" spans="1:19" ht="7.9" customHeight="1" x14ac:dyDescent="0.25">
      <c r="E1666" s="1"/>
      <c r="G1666" s="140"/>
      <c r="H1666" s="140"/>
      <c r="I1666" s="140"/>
      <c r="J1666" s="140"/>
      <c r="K1666" s="140"/>
      <c r="L1666" s="140"/>
      <c r="M1666" s="140"/>
      <c r="N1666" s="140"/>
      <c r="O1666" s="129"/>
      <c r="P1666" s="140"/>
      <c r="Q1666" s="140"/>
      <c r="R1666" s="140"/>
      <c r="S1666" s="129"/>
    </row>
    <row r="1667" spans="1:19" ht="13.5" customHeight="1" x14ac:dyDescent="0.25">
      <c r="E1667" s="156" t="s">
        <v>675</v>
      </c>
      <c r="G1667" s="140"/>
      <c r="H1667" s="140"/>
      <c r="I1667" s="140"/>
      <c r="J1667" s="140"/>
      <c r="K1667" s="140"/>
      <c r="L1667" s="140"/>
      <c r="M1667" s="140"/>
      <c r="N1667" s="140"/>
      <c r="O1667" s="129"/>
      <c r="P1667" s="140"/>
      <c r="Q1667" s="140"/>
      <c r="R1667" s="140"/>
      <c r="S1667" s="129"/>
    </row>
    <row r="1668" spans="1:19" ht="7.9" customHeight="1" x14ac:dyDescent="0.25">
      <c r="E1668" s="1"/>
      <c r="G1668" s="140"/>
      <c r="H1668" s="140"/>
      <c r="I1668" s="140"/>
      <c r="J1668" s="140"/>
      <c r="K1668" s="140"/>
      <c r="L1668" s="140"/>
      <c r="M1668" s="140"/>
      <c r="N1668" s="140"/>
      <c r="O1668" s="129"/>
      <c r="P1668" s="140"/>
      <c r="Q1668" s="140"/>
      <c r="R1668" s="140"/>
      <c r="S1668" s="129"/>
    </row>
    <row r="1669" spans="1:19" s="68" customFormat="1" ht="24" customHeight="1" x14ac:dyDescent="0.25">
      <c r="A1669" s="192" t="s">
        <v>676</v>
      </c>
      <c r="B1669" s="192" t="s">
        <v>677</v>
      </c>
      <c r="C1669" s="193"/>
      <c r="D1669" s="18"/>
      <c r="E1669" s="18"/>
      <c r="G1669" s="174" t="s">
        <v>678</v>
      </c>
      <c r="H1669" s="159"/>
      <c r="I1669" s="276" t="s">
        <v>442</v>
      </c>
      <c r="J1669" s="277"/>
      <c r="K1669" s="160" t="s">
        <v>603</v>
      </c>
      <c r="L1669" s="159"/>
      <c r="M1669" s="276" t="s">
        <v>676</v>
      </c>
      <c r="N1669" s="277"/>
      <c r="O1669" s="169">
        <f>VLOOKUP(A1669,'[2]Tarifs Faune &amp; Flore'!A:M,13,0)*(1+$V$5)</f>
        <v>79.166666666666671</v>
      </c>
      <c r="P1669" s="159"/>
      <c r="Q1669" s="276" t="s">
        <v>677</v>
      </c>
      <c r="R1669" s="277"/>
      <c r="S1669" s="169">
        <f>VLOOKUP(B1669,'[2]Tarifs Faune &amp; Flore'!A:M,13,0)*(1+$V$5)</f>
        <v>105.83333333333334</v>
      </c>
    </row>
    <row r="1670" spans="1:19" ht="7.9" customHeight="1" x14ac:dyDescent="0.25">
      <c r="A1670" s="114"/>
      <c r="B1670" s="114"/>
      <c r="C1670" s="114"/>
      <c r="E1670" s="1"/>
      <c r="G1670" s="41"/>
      <c r="H1670" s="140"/>
      <c r="I1670" s="140"/>
      <c r="J1670" s="140"/>
      <c r="K1670" s="140"/>
      <c r="L1670" s="140"/>
      <c r="M1670" s="140"/>
      <c r="N1670" s="140"/>
      <c r="O1670" s="129"/>
      <c r="P1670" s="140"/>
      <c r="Q1670" s="140"/>
      <c r="R1670" s="140"/>
      <c r="S1670" s="129"/>
    </row>
    <row r="1671" spans="1:19" s="68" customFormat="1" ht="24" customHeight="1" x14ac:dyDescent="0.25">
      <c r="A1671" s="192" t="s">
        <v>679</v>
      </c>
      <c r="B1671" s="192" t="s">
        <v>680</v>
      </c>
      <c r="C1671" s="193"/>
      <c r="D1671" s="18"/>
      <c r="E1671" s="18"/>
      <c r="G1671" s="174" t="s">
        <v>681</v>
      </c>
      <c r="H1671" s="159"/>
      <c r="I1671" s="276" t="s">
        <v>442</v>
      </c>
      <c r="J1671" s="277"/>
      <c r="K1671" s="160" t="s">
        <v>603</v>
      </c>
      <c r="L1671" s="159"/>
      <c r="M1671" s="276" t="s">
        <v>679</v>
      </c>
      <c r="N1671" s="277"/>
      <c r="O1671" s="169">
        <f>VLOOKUP(A1671,'[2]Tarifs Faune &amp; Flore'!A:M,13,0)*(1+$V$5)</f>
        <v>79.166666666666671</v>
      </c>
      <c r="P1671" s="159"/>
      <c r="Q1671" s="276" t="s">
        <v>680</v>
      </c>
      <c r="R1671" s="277"/>
      <c r="S1671" s="169">
        <f>VLOOKUP(B1671,'[2]Tarifs Faune &amp; Flore'!A:M,13,0)*(1+$V$5)</f>
        <v>105.83333333333334</v>
      </c>
    </row>
    <row r="1672" spans="1:19" ht="7.9" customHeight="1" x14ac:dyDescent="0.25">
      <c r="A1672" s="114"/>
      <c r="B1672" s="114"/>
      <c r="C1672" s="114"/>
      <c r="E1672" s="1"/>
      <c r="G1672" s="41"/>
      <c r="H1672" s="29"/>
      <c r="I1672" s="29"/>
      <c r="J1672" s="29"/>
      <c r="K1672" s="29"/>
      <c r="L1672" s="29"/>
      <c r="M1672" s="29"/>
      <c r="N1672" s="29"/>
      <c r="O1672" s="29"/>
      <c r="P1672" s="29"/>
      <c r="Q1672" s="29"/>
      <c r="R1672" s="29"/>
      <c r="S1672" s="197"/>
    </row>
    <row r="1673" spans="1:19" s="68" customFormat="1" ht="24" customHeight="1" x14ac:dyDescent="0.25">
      <c r="A1673" s="192" t="s">
        <v>682</v>
      </c>
      <c r="B1673" s="192" t="s">
        <v>683</v>
      </c>
      <c r="C1673" s="193"/>
      <c r="D1673" s="18"/>
      <c r="E1673" s="18"/>
      <c r="G1673" s="174" t="s">
        <v>684</v>
      </c>
      <c r="H1673" s="159"/>
      <c r="I1673" s="276" t="s">
        <v>442</v>
      </c>
      <c r="J1673" s="277"/>
      <c r="K1673" s="160" t="s">
        <v>603</v>
      </c>
      <c r="L1673" s="159"/>
      <c r="M1673" s="276" t="s">
        <v>682</v>
      </c>
      <c r="N1673" s="277"/>
      <c r="O1673" s="169">
        <f>VLOOKUP(A1673,'[2]Tarifs Faune &amp; Flore'!A:M,13,0)*(1+$V$5)</f>
        <v>79.166666666666671</v>
      </c>
      <c r="P1673" s="159"/>
      <c r="Q1673" s="276" t="s">
        <v>683</v>
      </c>
      <c r="R1673" s="277"/>
      <c r="S1673" s="169">
        <f>VLOOKUP(B1673,'[2]Tarifs Faune &amp; Flore'!A:M,13,0)*(1+$V$5)</f>
        <v>105.83333333333334</v>
      </c>
    </row>
    <row r="1674" spans="1:19" ht="7.9" customHeight="1" x14ac:dyDescent="0.25">
      <c r="A1674" s="114"/>
      <c r="B1674" s="114"/>
      <c r="C1674" s="114"/>
      <c r="E1674" s="1"/>
      <c r="G1674" s="41"/>
      <c r="H1674" s="140"/>
      <c r="I1674" s="140"/>
      <c r="J1674" s="140"/>
      <c r="K1674" s="140"/>
      <c r="L1674" s="140"/>
      <c r="M1674" s="140"/>
      <c r="N1674" s="140"/>
      <c r="O1674" s="129"/>
      <c r="P1674" s="140"/>
      <c r="Q1674" s="140"/>
      <c r="R1674" s="140"/>
      <c r="S1674" s="129"/>
    </row>
    <row r="1675" spans="1:19" s="68" customFormat="1" ht="24" customHeight="1" x14ac:dyDescent="0.25">
      <c r="A1675" s="192" t="s">
        <v>685</v>
      </c>
      <c r="B1675" s="192" t="s">
        <v>686</v>
      </c>
      <c r="C1675" s="193"/>
      <c r="D1675" s="18"/>
      <c r="E1675" s="18"/>
      <c r="G1675" s="174" t="s">
        <v>687</v>
      </c>
      <c r="H1675" s="159"/>
      <c r="I1675" s="276" t="s">
        <v>442</v>
      </c>
      <c r="J1675" s="277"/>
      <c r="K1675" s="160" t="s">
        <v>603</v>
      </c>
      <c r="L1675" s="159"/>
      <c r="M1675" s="276" t="s">
        <v>685</v>
      </c>
      <c r="N1675" s="277"/>
      <c r="O1675" s="169">
        <f>VLOOKUP(A1675,'[2]Tarifs Faune &amp; Flore'!A:M,13,0)*(1+$V$5)</f>
        <v>79.166666666666671</v>
      </c>
      <c r="P1675" s="159"/>
      <c r="Q1675" s="276" t="s">
        <v>686</v>
      </c>
      <c r="R1675" s="277"/>
      <c r="S1675" s="169">
        <f>VLOOKUP(B1675,'[2]Tarifs Faune &amp; Flore'!A:M,13,0)*(1+$V$5)</f>
        <v>105.83333333333334</v>
      </c>
    </row>
    <row r="1676" spans="1:19" ht="7.9" customHeight="1" x14ac:dyDescent="0.25">
      <c r="A1676" s="114"/>
      <c r="B1676" s="114"/>
      <c r="C1676" s="114"/>
      <c r="E1676" s="1"/>
      <c r="G1676" s="41"/>
      <c r="H1676" s="140"/>
      <c r="I1676" s="140"/>
      <c r="J1676" s="140"/>
      <c r="K1676" s="140"/>
      <c r="L1676" s="140"/>
      <c r="M1676" s="140"/>
      <c r="N1676" s="140"/>
      <c r="O1676" s="129"/>
      <c r="P1676" s="140"/>
      <c r="Q1676" s="140"/>
      <c r="R1676" s="140"/>
      <c r="S1676" s="129"/>
    </row>
    <row r="1677" spans="1:19" s="68" customFormat="1" ht="24" customHeight="1" x14ac:dyDescent="0.25">
      <c r="A1677" s="192" t="s">
        <v>688</v>
      </c>
      <c r="B1677" s="192" t="s">
        <v>689</v>
      </c>
      <c r="C1677" s="193"/>
      <c r="D1677" s="18"/>
      <c r="E1677" s="18"/>
      <c r="G1677" s="174" t="s">
        <v>690</v>
      </c>
      <c r="H1677" s="159"/>
      <c r="I1677" s="276" t="s">
        <v>442</v>
      </c>
      <c r="J1677" s="277"/>
      <c r="K1677" s="160" t="s">
        <v>603</v>
      </c>
      <c r="L1677" s="159"/>
      <c r="M1677" s="276" t="s">
        <v>688</v>
      </c>
      <c r="N1677" s="277"/>
      <c r="O1677" s="169">
        <f>VLOOKUP(A1677,'[2]Tarifs Faune &amp; Flore'!A:M,13,0)*(1+$V$5)</f>
        <v>79.166666666666671</v>
      </c>
      <c r="P1677" s="159"/>
      <c r="Q1677" s="276" t="s">
        <v>689</v>
      </c>
      <c r="R1677" s="277"/>
      <c r="S1677" s="169">
        <f>VLOOKUP(B1677,'[2]Tarifs Faune &amp; Flore'!A:M,13,0)*(1+$V$5)</f>
        <v>105.83333333333334</v>
      </c>
    </row>
    <row r="1678" spans="1:19" ht="7.9" customHeight="1" x14ac:dyDescent="0.25">
      <c r="A1678" s="114"/>
      <c r="B1678" s="114"/>
      <c r="C1678" s="114"/>
      <c r="E1678" s="1"/>
      <c r="G1678" s="41"/>
      <c r="H1678" s="140"/>
      <c r="I1678" s="140"/>
      <c r="J1678" s="140"/>
      <c r="K1678" s="140"/>
      <c r="L1678" s="140"/>
      <c r="M1678" s="140"/>
      <c r="N1678" s="140"/>
      <c r="O1678" s="129"/>
      <c r="P1678" s="140"/>
      <c r="Q1678" s="140"/>
      <c r="R1678" s="140"/>
      <c r="S1678" s="129"/>
    </row>
    <row r="1679" spans="1:19" s="68" customFormat="1" ht="24" customHeight="1" x14ac:dyDescent="0.25">
      <c r="A1679" s="192" t="s">
        <v>691</v>
      </c>
      <c r="B1679" s="192" t="s">
        <v>692</v>
      </c>
      <c r="C1679" s="193"/>
      <c r="D1679" s="18"/>
      <c r="E1679" s="18"/>
      <c r="G1679" s="174" t="s">
        <v>693</v>
      </c>
      <c r="H1679" s="159"/>
      <c r="I1679" s="276" t="s">
        <v>442</v>
      </c>
      <c r="J1679" s="277"/>
      <c r="K1679" s="160" t="s">
        <v>603</v>
      </c>
      <c r="L1679" s="159"/>
      <c r="M1679" s="276" t="s">
        <v>691</v>
      </c>
      <c r="N1679" s="277"/>
      <c r="O1679" s="169">
        <f>VLOOKUP(A1679,'[2]Tarifs Faune &amp; Flore'!A:M,13,0)*(1+$V$5)</f>
        <v>79.166666666666671</v>
      </c>
      <c r="P1679" s="159"/>
      <c r="Q1679" s="276" t="s">
        <v>692</v>
      </c>
      <c r="R1679" s="277"/>
      <c r="S1679" s="169">
        <f>VLOOKUP(B1679,'[2]Tarifs Faune &amp; Flore'!A:M,13,0)*(1+$V$5)</f>
        <v>105.83333333333334</v>
      </c>
    </row>
    <row r="1680" spans="1:19" ht="7.9" customHeight="1" x14ac:dyDescent="0.25">
      <c r="A1680" s="114"/>
      <c r="B1680" s="114"/>
      <c r="C1680" s="114"/>
      <c r="E1680" s="1"/>
      <c r="G1680" s="41"/>
      <c r="H1680" s="140"/>
      <c r="I1680" s="140"/>
      <c r="J1680" s="140"/>
      <c r="K1680" s="140"/>
      <c r="L1680" s="140"/>
      <c r="M1680" s="140"/>
      <c r="N1680" s="140"/>
      <c r="O1680" s="129"/>
      <c r="P1680" s="140"/>
      <c r="Q1680" s="140"/>
      <c r="R1680" s="140"/>
      <c r="S1680" s="129"/>
    </row>
    <row r="1681" spans="1:19" s="68" customFormat="1" ht="24" customHeight="1" x14ac:dyDescent="0.25">
      <c r="A1681" s="192" t="s">
        <v>694</v>
      </c>
      <c r="B1681" s="182" t="s">
        <v>695</v>
      </c>
      <c r="C1681" s="182"/>
      <c r="D1681" s="18"/>
      <c r="E1681" s="18"/>
      <c r="G1681" s="174" t="s">
        <v>696</v>
      </c>
      <c r="H1681" s="159"/>
      <c r="I1681" s="276" t="s">
        <v>442</v>
      </c>
      <c r="J1681" s="277"/>
      <c r="K1681" s="160" t="s">
        <v>603</v>
      </c>
      <c r="L1681" s="159"/>
      <c r="M1681" s="276" t="s">
        <v>694</v>
      </c>
      <c r="N1681" s="277"/>
      <c r="O1681" s="169">
        <f>VLOOKUP(A1681,'[2]Tarifs Faune &amp; Flore'!A:M,13,0)*(1+$V$5)</f>
        <v>79.166666666666671</v>
      </c>
      <c r="P1681" s="159"/>
      <c r="Q1681" s="294" t="s">
        <v>695</v>
      </c>
      <c r="R1681" s="294"/>
      <c r="S1681" s="169">
        <f>VLOOKUP(B1681,'[2]Tarifs Faune &amp; Flore'!A:M,13,0)*(1+$V$5)</f>
        <v>105.83333333333334</v>
      </c>
    </row>
    <row r="1682" spans="1:19" ht="7.9" customHeight="1" x14ac:dyDescent="0.25">
      <c r="E1682" s="76"/>
      <c r="F1682" s="76"/>
      <c r="G1682" s="33"/>
      <c r="H1682" s="33"/>
      <c r="I1682" s="33"/>
      <c r="J1682" s="33"/>
      <c r="K1682" s="33"/>
      <c r="L1682" s="33"/>
      <c r="M1682" s="195"/>
      <c r="N1682" s="195"/>
      <c r="O1682" s="195"/>
      <c r="P1682" s="33"/>
      <c r="Q1682" s="195"/>
      <c r="R1682" s="195"/>
      <c r="S1682" s="195"/>
    </row>
    <row r="1683" spans="1:19" ht="13.5" customHeight="1" x14ac:dyDescent="0.25">
      <c r="E1683" s="155" t="s">
        <v>697</v>
      </c>
      <c r="G1683" s="128"/>
      <c r="H1683" s="41"/>
      <c r="I1683" s="128"/>
      <c r="J1683" s="41"/>
      <c r="K1683" s="128"/>
      <c r="L1683" s="41"/>
      <c r="M1683" s="128"/>
      <c r="N1683" s="41"/>
      <c r="O1683" s="128"/>
      <c r="P1683" s="41"/>
      <c r="Q1683" s="128"/>
      <c r="R1683" s="41"/>
      <c r="S1683" s="128"/>
    </row>
    <row r="1684" spans="1:19" ht="7.9" customHeight="1" x14ac:dyDescent="0.25">
      <c r="E1684" s="76"/>
      <c r="F1684" s="76"/>
      <c r="G1684" s="33"/>
      <c r="H1684" s="33"/>
      <c r="I1684" s="33"/>
      <c r="J1684" s="33"/>
      <c r="K1684" s="33"/>
      <c r="L1684" s="33"/>
      <c r="M1684" s="195"/>
      <c r="N1684" s="195"/>
      <c r="O1684" s="195"/>
      <c r="P1684" s="33"/>
      <c r="Q1684" s="195"/>
      <c r="R1684" s="195"/>
      <c r="S1684" s="195"/>
    </row>
    <row r="1685" spans="1:19" s="68" customFormat="1" ht="24" customHeight="1" x14ac:dyDescent="0.25">
      <c r="A1685" s="192" t="s">
        <v>698</v>
      </c>
      <c r="B1685" s="292" t="s">
        <v>699</v>
      </c>
      <c r="C1685" s="293"/>
      <c r="D1685" s="18"/>
      <c r="E1685" s="20"/>
      <c r="G1685" s="165" t="s">
        <v>700</v>
      </c>
      <c r="H1685" s="159"/>
      <c r="I1685" s="276" t="s">
        <v>427</v>
      </c>
      <c r="J1685" s="277"/>
      <c r="K1685" s="160" t="s">
        <v>658</v>
      </c>
      <c r="L1685" s="159"/>
      <c r="M1685" s="276" t="s">
        <v>698</v>
      </c>
      <c r="N1685" s="277"/>
      <c r="O1685" s="169">
        <f>VLOOKUP(A1685,'[2]Tarifs Faune &amp; Flore'!A:M,13,0)*(1+$V$5)</f>
        <v>262.5</v>
      </c>
      <c r="P1685" s="159"/>
      <c r="Q1685" s="276" t="s">
        <v>699</v>
      </c>
      <c r="R1685" s="277"/>
      <c r="S1685" s="169">
        <f>VLOOKUP(B1685,'[2]Tarifs Faune &amp; Flore'!A:M,13,0)*(1+$V$5)</f>
        <v>353.33333333333337</v>
      </c>
    </row>
    <row r="1686" spans="1:19" ht="7.9" customHeight="1" x14ac:dyDescent="0.25">
      <c r="A1686" s="114"/>
      <c r="B1686" s="114"/>
      <c r="C1686" s="114"/>
      <c r="E1686" s="13"/>
      <c r="G1686" s="43"/>
      <c r="H1686" s="140"/>
      <c r="I1686" s="140"/>
      <c r="J1686" s="140"/>
      <c r="K1686" s="140"/>
      <c r="L1686" s="140"/>
      <c r="M1686" s="140"/>
      <c r="N1686" s="140"/>
      <c r="O1686" s="129"/>
      <c r="P1686" s="140"/>
      <c r="Q1686" s="140"/>
      <c r="R1686" s="140"/>
      <c r="S1686" s="129"/>
    </row>
    <row r="1687" spans="1:19" s="68" customFormat="1" ht="24" customHeight="1" x14ac:dyDescent="0.25">
      <c r="A1687" s="192" t="s">
        <v>701</v>
      </c>
      <c r="B1687" s="292" t="s">
        <v>702</v>
      </c>
      <c r="C1687" s="293"/>
      <c r="D1687" s="18"/>
      <c r="E1687" s="20"/>
      <c r="G1687" s="165" t="s">
        <v>703</v>
      </c>
      <c r="H1687" s="159"/>
      <c r="I1687" s="276" t="s">
        <v>427</v>
      </c>
      <c r="J1687" s="277"/>
      <c r="K1687" s="160" t="s">
        <v>658</v>
      </c>
      <c r="L1687" s="159"/>
      <c r="M1687" s="276" t="s">
        <v>701</v>
      </c>
      <c r="N1687" s="277"/>
      <c r="O1687" s="169">
        <f>VLOOKUP(A1687,'[2]Tarifs Faune &amp; Flore'!A:M,13,0)*(1+$V$5)</f>
        <v>262.5</v>
      </c>
      <c r="P1687" s="159"/>
      <c r="Q1687" s="276" t="s">
        <v>702</v>
      </c>
      <c r="R1687" s="277"/>
      <c r="S1687" s="169">
        <f>VLOOKUP(B1687,'[2]Tarifs Faune &amp; Flore'!A:M,13,0)*(1+$V$5)</f>
        <v>353.33333333333337</v>
      </c>
    </row>
    <row r="1688" spans="1:19" ht="7.9" customHeight="1" x14ac:dyDescent="0.25">
      <c r="A1688" s="170"/>
      <c r="B1688" s="170"/>
      <c r="C1688" s="170"/>
      <c r="E1688" s="76"/>
      <c r="F1688" s="76"/>
      <c r="G1688" s="143"/>
      <c r="H1688" s="33"/>
      <c r="I1688" s="143"/>
      <c r="J1688" s="29"/>
      <c r="K1688" s="33"/>
      <c r="L1688" s="33"/>
      <c r="M1688" s="194"/>
      <c r="N1688" s="194"/>
      <c r="O1688" s="195"/>
      <c r="P1688" s="33"/>
      <c r="Q1688" s="194"/>
      <c r="R1688" s="194"/>
      <c r="S1688" s="195"/>
    </row>
    <row r="1689" spans="1:19" s="68" customFormat="1" ht="24" customHeight="1" x14ac:dyDescent="0.25">
      <c r="A1689" s="192" t="s">
        <v>704</v>
      </c>
      <c r="B1689" s="292" t="s">
        <v>705</v>
      </c>
      <c r="C1689" s="293"/>
      <c r="D1689" s="18"/>
      <c r="E1689" s="20"/>
      <c r="G1689" s="165" t="s">
        <v>706</v>
      </c>
      <c r="H1689" s="159"/>
      <c r="I1689" s="276" t="s">
        <v>427</v>
      </c>
      <c r="J1689" s="277"/>
      <c r="K1689" s="160" t="s">
        <v>658</v>
      </c>
      <c r="L1689" s="159"/>
      <c r="M1689" s="276" t="s">
        <v>704</v>
      </c>
      <c r="N1689" s="277"/>
      <c r="O1689" s="169">
        <f>VLOOKUP(A1689,'[2]Tarifs Faune &amp; Flore'!A:M,13,0)*(1+$V$5)</f>
        <v>262.5</v>
      </c>
      <c r="P1689" s="159"/>
      <c r="Q1689" s="276" t="s">
        <v>705</v>
      </c>
      <c r="R1689" s="277"/>
      <c r="S1689" s="169">
        <f>VLOOKUP(B1689,'[2]Tarifs Faune &amp; Flore'!A:M,13,0)*(1+$V$5)</f>
        <v>353.33333333333337</v>
      </c>
    </row>
    <row r="1690" spans="1:19" ht="7.9" customHeight="1" x14ac:dyDescent="0.25">
      <c r="A1690" s="114"/>
      <c r="B1690" s="114"/>
      <c r="C1690" s="114"/>
      <c r="E1690" s="13"/>
      <c r="G1690" s="43"/>
      <c r="H1690" s="140"/>
      <c r="I1690" s="140"/>
      <c r="J1690" s="140"/>
      <c r="K1690" s="140"/>
      <c r="L1690" s="140"/>
      <c r="M1690" s="140"/>
      <c r="N1690" s="140"/>
      <c r="O1690" s="129"/>
      <c r="P1690" s="140"/>
      <c r="Q1690" s="140"/>
      <c r="R1690" s="140"/>
      <c r="S1690" s="129"/>
    </row>
    <row r="1691" spans="1:19" s="68" customFormat="1" ht="24" customHeight="1" x14ac:dyDescent="0.25">
      <c r="A1691" s="192" t="s">
        <v>707</v>
      </c>
      <c r="B1691" s="292" t="s">
        <v>708</v>
      </c>
      <c r="C1691" s="293"/>
      <c r="D1691" s="18"/>
      <c r="E1691" s="20"/>
      <c r="G1691" s="165" t="s">
        <v>709</v>
      </c>
      <c r="H1691" s="159"/>
      <c r="I1691" s="276" t="s">
        <v>427</v>
      </c>
      <c r="J1691" s="277"/>
      <c r="K1691" s="160" t="s">
        <v>658</v>
      </c>
      <c r="L1691" s="159"/>
      <c r="M1691" s="276" t="s">
        <v>707</v>
      </c>
      <c r="N1691" s="277"/>
      <c r="O1691" s="169">
        <f>VLOOKUP(A1691,'[2]Tarifs Faune &amp; Flore'!A:M,13,0)*(1+$V$5)</f>
        <v>262.5</v>
      </c>
      <c r="P1691" s="159"/>
      <c r="Q1691" s="276" t="s">
        <v>708</v>
      </c>
      <c r="R1691" s="277"/>
      <c r="S1691" s="169">
        <f>VLOOKUP(B1691,'[2]Tarifs Faune &amp; Flore'!A:M,13,0)*(1+$V$5)</f>
        <v>353.33333333333337</v>
      </c>
    </row>
    <row r="1692" spans="1:19" ht="7.9" customHeight="1" x14ac:dyDescent="0.25">
      <c r="A1692" s="114"/>
      <c r="B1692" s="114"/>
      <c r="C1692" s="114"/>
      <c r="E1692" s="13"/>
      <c r="G1692" s="43"/>
      <c r="H1692" s="140"/>
      <c r="I1692" s="140"/>
      <c r="J1692" s="140"/>
      <c r="K1692" s="140"/>
      <c r="L1692" s="140"/>
      <c r="M1692" s="140"/>
      <c r="N1692" s="140"/>
      <c r="O1692" s="129"/>
      <c r="P1692" s="140"/>
      <c r="Q1692" s="140"/>
      <c r="R1692" s="140"/>
      <c r="S1692" s="129"/>
    </row>
    <row r="1693" spans="1:19" s="68" customFormat="1" ht="24" customHeight="1" x14ac:dyDescent="0.25">
      <c r="A1693" s="192" t="s">
        <v>710</v>
      </c>
      <c r="B1693" s="292" t="s">
        <v>711</v>
      </c>
      <c r="C1693" s="293"/>
      <c r="D1693" s="18"/>
      <c r="E1693" s="20"/>
      <c r="G1693" s="165" t="s">
        <v>712</v>
      </c>
      <c r="H1693" s="159"/>
      <c r="I1693" s="276" t="s">
        <v>427</v>
      </c>
      <c r="J1693" s="277"/>
      <c r="K1693" s="160" t="s">
        <v>658</v>
      </c>
      <c r="L1693" s="159"/>
      <c r="M1693" s="276" t="s">
        <v>710</v>
      </c>
      <c r="N1693" s="277"/>
      <c r="O1693" s="169">
        <f>VLOOKUP(A1693,'[2]Tarifs Faune &amp; Flore'!A:M,13,0)*(1+$V$5)</f>
        <v>262.5</v>
      </c>
      <c r="P1693" s="159"/>
      <c r="Q1693" s="276" t="s">
        <v>711</v>
      </c>
      <c r="R1693" s="277"/>
      <c r="S1693" s="169">
        <f>VLOOKUP(B1693,'[2]Tarifs Faune &amp; Flore'!A:M,13,0)*(1+$V$5)</f>
        <v>353.33333333333337</v>
      </c>
    </row>
    <row r="1694" spans="1:19" ht="7.9" customHeight="1" x14ac:dyDescent="0.25">
      <c r="A1694" s="114"/>
      <c r="B1694" s="114"/>
      <c r="C1694" s="114"/>
      <c r="E1694" s="13"/>
      <c r="G1694" s="43"/>
      <c r="H1694" s="140"/>
      <c r="I1694" s="140"/>
      <c r="J1694" s="140"/>
      <c r="K1694" s="140"/>
      <c r="L1694" s="140"/>
      <c r="M1694" s="140"/>
      <c r="N1694" s="140"/>
      <c r="O1694" s="129"/>
      <c r="P1694" s="140"/>
      <c r="Q1694" s="140"/>
      <c r="R1694" s="140"/>
      <c r="S1694" s="129"/>
    </row>
    <row r="1695" spans="1:19" s="68" customFormat="1" ht="24" customHeight="1" x14ac:dyDescent="0.25">
      <c r="A1695" s="192" t="s">
        <v>713</v>
      </c>
      <c r="B1695" s="292" t="s">
        <v>714</v>
      </c>
      <c r="C1695" s="293"/>
      <c r="D1695" s="18"/>
      <c r="E1695" s="20"/>
      <c r="G1695" s="165" t="s">
        <v>715</v>
      </c>
      <c r="H1695" s="159"/>
      <c r="I1695" s="276" t="s">
        <v>427</v>
      </c>
      <c r="J1695" s="277"/>
      <c r="K1695" s="160" t="s">
        <v>658</v>
      </c>
      <c r="L1695" s="159"/>
      <c r="M1695" s="276" t="s">
        <v>713</v>
      </c>
      <c r="N1695" s="277"/>
      <c r="O1695" s="169">
        <f>VLOOKUP(A1695,'[2]Tarifs Faune &amp; Flore'!A:M,13,0)*(1+$V$5)</f>
        <v>262.5</v>
      </c>
      <c r="P1695" s="159"/>
      <c r="Q1695" s="276" t="s">
        <v>714</v>
      </c>
      <c r="R1695" s="277"/>
      <c r="S1695" s="169">
        <f>VLOOKUP(B1695,'[2]Tarifs Faune &amp; Flore'!A:M,13,0)*(1+$V$5)</f>
        <v>353.33333333333337</v>
      </c>
    </row>
    <row r="1696" spans="1:19" ht="7.9" customHeight="1" x14ac:dyDescent="0.25">
      <c r="A1696" s="114"/>
      <c r="B1696" s="114"/>
      <c r="C1696" s="114"/>
      <c r="E1696" s="13"/>
      <c r="G1696" s="43"/>
      <c r="H1696" s="140"/>
      <c r="I1696" s="140"/>
      <c r="J1696" s="140"/>
      <c r="K1696" s="140"/>
      <c r="L1696" s="140"/>
      <c r="M1696" s="140"/>
      <c r="N1696" s="140"/>
      <c r="O1696" s="129"/>
      <c r="P1696" s="140"/>
      <c r="Q1696" s="140"/>
      <c r="R1696" s="140"/>
      <c r="S1696" s="129"/>
    </row>
    <row r="1697" spans="1:19" s="68" customFormat="1" ht="24" customHeight="1" x14ac:dyDescent="0.25">
      <c r="A1697" s="192" t="s">
        <v>716</v>
      </c>
      <c r="B1697" s="292" t="s">
        <v>717</v>
      </c>
      <c r="C1697" s="293"/>
      <c r="D1697" s="18"/>
      <c r="E1697" s="20"/>
      <c r="G1697" s="165" t="s">
        <v>718</v>
      </c>
      <c r="H1697" s="159"/>
      <c r="I1697" s="276" t="s">
        <v>427</v>
      </c>
      <c r="J1697" s="277"/>
      <c r="K1697" s="160" t="s">
        <v>658</v>
      </c>
      <c r="L1697" s="159"/>
      <c r="M1697" s="276" t="s">
        <v>716</v>
      </c>
      <c r="N1697" s="277"/>
      <c r="O1697" s="169">
        <f>VLOOKUP(A1697,'[2]Tarifs Faune &amp; Flore'!A:M,13,0)*(1+$V$5)</f>
        <v>262.5</v>
      </c>
      <c r="P1697" s="159"/>
      <c r="Q1697" s="276" t="s">
        <v>717</v>
      </c>
      <c r="R1697" s="277"/>
      <c r="S1697" s="169">
        <f>VLOOKUP(B1697,'[2]Tarifs Faune &amp; Flore'!A:M,13,0)*(1+$V$5)</f>
        <v>353.33333333333337</v>
      </c>
    </row>
    <row r="1698" spans="1:19" ht="7.9" customHeight="1" x14ac:dyDescent="0.25">
      <c r="E1698" s="155"/>
      <c r="F1698" s="76"/>
      <c r="G1698" s="140"/>
      <c r="H1698" s="140"/>
      <c r="I1698" s="140"/>
      <c r="J1698" s="140"/>
      <c r="K1698" s="140"/>
      <c r="L1698" s="140"/>
      <c r="M1698" s="194"/>
      <c r="N1698" s="194"/>
      <c r="O1698" s="198"/>
      <c r="P1698" s="140"/>
      <c r="Q1698" s="194"/>
      <c r="R1698" s="194"/>
      <c r="S1698" s="198"/>
    </row>
    <row r="1699" spans="1:19" ht="13.5" customHeight="1" x14ac:dyDescent="0.25">
      <c r="E1699" s="155" t="s">
        <v>719</v>
      </c>
      <c r="F1699" s="76"/>
      <c r="G1699" s="140"/>
      <c r="H1699" s="140"/>
      <c r="I1699" s="140"/>
      <c r="J1699" s="140"/>
      <c r="K1699" s="140"/>
      <c r="L1699" s="140"/>
      <c r="M1699" s="194"/>
      <c r="N1699" s="194"/>
      <c r="O1699" s="198"/>
      <c r="P1699" s="140"/>
      <c r="Q1699" s="194"/>
      <c r="R1699" s="194"/>
      <c r="S1699" s="198"/>
    </row>
    <row r="1700" spans="1:19" ht="7.9" customHeight="1" x14ac:dyDescent="0.25">
      <c r="E1700" s="1"/>
      <c r="G1700" s="140"/>
      <c r="H1700" s="140"/>
      <c r="I1700" s="140"/>
      <c r="J1700" s="140"/>
      <c r="K1700" s="140"/>
      <c r="L1700" s="140"/>
      <c r="M1700" s="140"/>
      <c r="N1700" s="140"/>
      <c r="O1700" s="129"/>
      <c r="P1700" s="140"/>
      <c r="Q1700" s="140"/>
      <c r="R1700" s="140"/>
      <c r="S1700" s="129"/>
    </row>
    <row r="1701" spans="1:19" s="68" customFormat="1" ht="24" customHeight="1" x14ac:dyDescent="0.25">
      <c r="A1701" s="192" t="s">
        <v>720</v>
      </c>
      <c r="B1701" s="192" t="s">
        <v>721</v>
      </c>
      <c r="C1701" s="193"/>
      <c r="D1701" s="18"/>
      <c r="E1701" s="20"/>
      <c r="G1701" s="165" t="s">
        <v>722</v>
      </c>
      <c r="H1701" s="159"/>
      <c r="I1701" s="276" t="s">
        <v>427</v>
      </c>
      <c r="J1701" s="277"/>
      <c r="K1701" s="160" t="s">
        <v>658</v>
      </c>
      <c r="L1701" s="159"/>
      <c r="M1701" s="276" t="s">
        <v>720</v>
      </c>
      <c r="N1701" s="277"/>
      <c r="O1701" s="169">
        <f>VLOOKUP(A1701,'[2]Tarifs Faune &amp; Flore'!A:M,13,0)*(1+$V$5)</f>
        <v>262.5</v>
      </c>
      <c r="P1701" s="159"/>
      <c r="Q1701" s="276" t="s">
        <v>721</v>
      </c>
      <c r="R1701" s="277"/>
      <c r="S1701" s="169">
        <f>VLOOKUP(B1701,'[2]Tarifs Faune &amp; Flore'!A:M,13,0)*(1+$V$5)</f>
        <v>353.33333333333337</v>
      </c>
    </row>
    <row r="1702" spans="1:19" ht="7.9" customHeight="1" x14ac:dyDescent="0.25">
      <c r="A1702" s="114"/>
      <c r="B1702" s="114"/>
      <c r="C1702" s="114"/>
      <c r="E1702" s="13"/>
      <c r="G1702" s="43"/>
      <c r="H1702" s="140"/>
      <c r="I1702" s="140"/>
      <c r="J1702" s="140"/>
      <c r="K1702" s="140"/>
      <c r="L1702" s="140"/>
      <c r="M1702" s="140"/>
      <c r="N1702" s="140"/>
      <c r="O1702" s="129"/>
      <c r="P1702" s="140"/>
      <c r="Q1702" s="140"/>
      <c r="R1702" s="140"/>
      <c r="S1702" s="129"/>
    </row>
    <row r="1703" spans="1:19" s="68" customFormat="1" ht="24" customHeight="1" x14ac:dyDescent="0.25">
      <c r="A1703" s="192" t="s">
        <v>723</v>
      </c>
      <c r="B1703" s="192" t="s">
        <v>724</v>
      </c>
      <c r="C1703" s="193"/>
      <c r="D1703" s="18"/>
      <c r="E1703" s="20"/>
      <c r="G1703" s="165" t="s">
        <v>725</v>
      </c>
      <c r="H1703" s="159"/>
      <c r="I1703" s="276" t="s">
        <v>427</v>
      </c>
      <c r="J1703" s="277"/>
      <c r="K1703" s="160" t="s">
        <v>658</v>
      </c>
      <c r="L1703" s="159"/>
      <c r="M1703" s="276" t="s">
        <v>723</v>
      </c>
      <c r="N1703" s="277"/>
      <c r="O1703" s="169">
        <f>VLOOKUP(A1703,'[2]Tarifs Faune &amp; Flore'!A:M,13,0)*(1+$V$5)</f>
        <v>262.5</v>
      </c>
      <c r="P1703" s="159"/>
      <c r="Q1703" s="276" t="s">
        <v>724</v>
      </c>
      <c r="R1703" s="277"/>
      <c r="S1703" s="169">
        <f>VLOOKUP(B1703,'[2]Tarifs Faune &amp; Flore'!A:M,13,0)*(1+$V$5)</f>
        <v>353.33333333333337</v>
      </c>
    </row>
    <row r="1704" spans="1:19" ht="7.9" customHeight="1" x14ac:dyDescent="0.25">
      <c r="A1704" s="114"/>
      <c r="B1704" s="114"/>
      <c r="C1704" s="114"/>
      <c r="E1704" s="13"/>
      <c r="G1704" s="43"/>
      <c r="H1704" s="140"/>
      <c r="I1704" s="140"/>
      <c r="J1704" s="140"/>
      <c r="K1704" s="140"/>
      <c r="L1704" s="140"/>
      <c r="M1704" s="140"/>
      <c r="N1704" s="140"/>
      <c r="O1704" s="129"/>
      <c r="P1704" s="140"/>
      <c r="Q1704" s="140"/>
      <c r="R1704" s="140"/>
      <c r="S1704" s="129"/>
    </row>
    <row r="1705" spans="1:19" s="68" customFormat="1" ht="24" customHeight="1" x14ac:dyDescent="0.25">
      <c r="A1705" s="192" t="s">
        <v>726</v>
      </c>
      <c r="B1705" s="192" t="s">
        <v>727</v>
      </c>
      <c r="C1705" s="193"/>
      <c r="D1705" s="18"/>
      <c r="E1705" s="20"/>
      <c r="G1705" s="165" t="s">
        <v>728</v>
      </c>
      <c r="H1705" s="159"/>
      <c r="I1705" s="276" t="s">
        <v>427</v>
      </c>
      <c r="J1705" s="277"/>
      <c r="K1705" s="160" t="s">
        <v>658</v>
      </c>
      <c r="L1705" s="159"/>
      <c r="M1705" s="276" t="s">
        <v>726</v>
      </c>
      <c r="N1705" s="277"/>
      <c r="O1705" s="169">
        <f>VLOOKUP(A1705,'[2]Tarifs Faune &amp; Flore'!A:M,13,0)*(1+$V$5)</f>
        <v>262.5</v>
      </c>
      <c r="P1705" s="159"/>
      <c r="Q1705" s="276" t="s">
        <v>727</v>
      </c>
      <c r="R1705" s="277"/>
      <c r="S1705" s="169">
        <f>VLOOKUP(B1705,'[2]Tarifs Faune &amp; Flore'!A:M,13,0)*(1+$V$5)</f>
        <v>353.33333333333337</v>
      </c>
    </row>
    <row r="1706" spans="1:19" ht="7.9" customHeight="1" x14ac:dyDescent="0.25">
      <c r="A1706" s="114"/>
      <c r="B1706" s="114"/>
      <c r="C1706" s="114"/>
      <c r="E1706" s="13"/>
      <c r="G1706" s="43"/>
      <c r="H1706" s="140"/>
      <c r="I1706" s="140"/>
      <c r="J1706" s="140"/>
      <c r="K1706" s="140"/>
      <c r="L1706" s="140"/>
      <c r="M1706" s="140"/>
      <c r="N1706" s="140"/>
      <c r="O1706" s="129"/>
      <c r="P1706" s="140"/>
      <c r="Q1706" s="140"/>
      <c r="R1706" s="140"/>
      <c r="S1706" s="129"/>
    </row>
    <row r="1707" spans="1:19" s="68" customFormat="1" ht="24" customHeight="1" x14ac:dyDescent="0.25">
      <c r="A1707" s="192" t="s">
        <v>729</v>
      </c>
      <c r="B1707" s="192" t="s">
        <v>730</v>
      </c>
      <c r="C1707" s="193"/>
      <c r="D1707" s="18"/>
      <c r="E1707" s="20"/>
      <c r="G1707" s="165" t="s">
        <v>731</v>
      </c>
      <c r="H1707" s="159"/>
      <c r="I1707" s="276" t="s">
        <v>427</v>
      </c>
      <c r="J1707" s="277"/>
      <c r="K1707" s="160" t="s">
        <v>658</v>
      </c>
      <c r="L1707" s="159"/>
      <c r="M1707" s="276" t="s">
        <v>729</v>
      </c>
      <c r="N1707" s="277"/>
      <c r="O1707" s="169">
        <f>VLOOKUP(A1707,'[2]Tarifs Faune &amp; Flore'!A:M,13,0)*(1+$V$5)</f>
        <v>262.5</v>
      </c>
      <c r="P1707" s="159"/>
      <c r="Q1707" s="276" t="s">
        <v>730</v>
      </c>
      <c r="R1707" s="277"/>
      <c r="S1707" s="169">
        <f>VLOOKUP(B1707,'[2]Tarifs Faune &amp; Flore'!A:M,13,0)*(1+$V$5)</f>
        <v>353.33333333333337</v>
      </c>
    </row>
    <row r="1708" spans="1:19" ht="7.9" customHeight="1" x14ac:dyDescent="0.25">
      <c r="A1708" s="114"/>
      <c r="B1708" s="114"/>
      <c r="C1708" s="114"/>
      <c r="E1708" s="13"/>
      <c r="G1708" s="43"/>
      <c r="H1708" s="140"/>
      <c r="I1708" s="140"/>
      <c r="J1708" s="140"/>
      <c r="K1708" s="140"/>
      <c r="L1708" s="140"/>
      <c r="M1708" s="140"/>
      <c r="N1708" s="140"/>
      <c r="O1708" s="129"/>
      <c r="P1708" s="140"/>
      <c r="Q1708" s="140"/>
      <c r="R1708" s="140"/>
      <c r="S1708" s="129"/>
    </row>
    <row r="1709" spans="1:19" s="68" customFormat="1" ht="24" customHeight="1" x14ac:dyDescent="0.25">
      <c r="A1709" s="192" t="s">
        <v>732</v>
      </c>
      <c r="B1709" s="192" t="s">
        <v>733</v>
      </c>
      <c r="C1709" s="193"/>
      <c r="D1709" s="18"/>
      <c r="E1709" s="20"/>
      <c r="G1709" s="165" t="s">
        <v>734</v>
      </c>
      <c r="H1709" s="159"/>
      <c r="I1709" s="276" t="s">
        <v>427</v>
      </c>
      <c r="J1709" s="277"/>
      <c r="K1709" s="160" t="s">
        <v>658</v>
      </c>
      <c r="L1709" s="159"/>
      <c r="M1709" s="276" t="s">
        <v>732</v>
      </c>
      <c r="N1709" s="277"/>
      <c r="O1709" s="169">
        <f>VLOOKUP(A1709,'[2]Tarifs Faune &amp; Flore'!A:M,13,0)*(1+$V$5)</f>
        <v>262.5</v>
      </c>
      <c r="P1709" s="159"/>
      <c r="Q1709" s="276" t="s">
        <v>733</v>
      </c>
      <c r="R1709" s="277"/>
      <c r="S1709" s="169">
        <f>VLOOKUP(B1709,'[2]Tarifs Faune &amp; Flore'!A:M,13,0)*(1+$V$5)</f>
        <v>353.33333333333337</v>
      </c>
    </row>
    <row r="1710" spans="1:19" ht="7.9" customHeight="1" x14ac:dyDescent="0.25">
      <c r="A1710" s="114"/>
      <c r="B1710" s="114"/>
      <c r="C1710" s="114"/>
      <c r="E1710" s="13"/>
      <c r="G1710" s="43"/>
      <c r="H1710" s="140"/>
      <c r="I1710" s="140"/>
      <c r="J1710" s="140"/>
      <c r="K1710" s="140"/>
      <c r="L1710" s="140"/>
      <c r="M1710" s="140"/>
      <c r="N1710" s="140"/>
      <c r="O1710" s="129"/>
      <c r="P1710" s="140"/>
      <c r="Q1710" s="140"/>
      <c r="R1710" s="140"/>
      <c r="S1710" s="129"/>
    </row>
    <row r="1711" spans="1:19" s="68" customFormat="1" ht="24" customHeight="1" x14ac:dyDescent="0.25">
      <c r="A1711" s="192" t="s">
        <v>735</v>
      </c>
      <c r="B1711" s="192" t="s">
        <v>736</v>
      </c>
      <c r="C1711" s="193"/>
      <c r="D1711" s="18"/>
      <c r="E1711" s="20"/>
      <c r="G1711" s="165" t="s">
        <v>737</v>
      </c>
      <c r="H1711" s="159"/>
      <c r="I1711" s="276" t="s">
        <v>427</v>
      </c>
      <c r="J1711" s="277"/>
      <c r="K1711" s="160" t="s">
        <v>658</v>
      </c>
      <c r="L1711" s="159"/>
      <c r="M1711" s="276" t="s">
        <v>735</v>
      </c>
      <c r="N1711" s="277"/>
      <c r="O1711" s="169">
        <f>VLOOKUP(A1711,'[2]Tarifs Faune &amp; Flore'!A:M,13,0)*(1+$V$5)</f>
        <v>262.5</v>
      </c>
      <c r="P1711" s="159"/>
      <c r="Q1711" s="276" t="s">
        <v>736</v>
      </c>
      <c r="R1711" s="277"/>
      <c r="S1711" s="169">
        <f>VLOOKUP(B1711,'[2]Tarifs Faune &amp; Flore'!A:M,13,0)*(1+$V$5)</f>
        <v>353.33333333333337</v>
      </c>
    </row>
    <row r="1712" spans="1:19" ht="7.9" customHeight="1" x14ac:dyDescent="0.25">
      <c r="E1712" s="1"/>
      <c r="G1712" s="114"/>
      <c r="H1712" s="114"/>
      <c r="I1712" s="114"/>
      <c r="J1712" s="114"/>
      <c r="K1712" s="114"/>
      <c r="L1712" s="114"/>
      <c r="M1712" s="114"/>
      <c r="N1712" s="114"/>
      <c r="O1712" s="36"/>
      <c r="P1712" s="114"/>
      <c r="Q1712" s="114"/>
      <c r="R1712" s="114"/>
      <c r="S1712" s="36"/>
    </row>
    <row r="1713" spans="1:19" ht="13.5" customHeight="1" x14ac:dyDescent="0.25">
      <c r="E1713" s="64" t="s">
        <v>668</v>
      </c>
      <c r="F1713" s="64"/>
      <c r="G1713" s="64"/>
      <c r="H1713" s="67"/>
      <c r="I1713" s="67"/>
      <c r="J1713" s="67"/>
      <c r="K1713" s="68"/>
      <c r="L1713" s="69"/>
      <c r="M1713" s="69"/>
      <c r="N1713" s="69"/>
      <c r="O1713" s="267" t="s">
        <v>0</v>
      </c>
      <c r="P1713" s="267"/>
      <c r="Q1713" s="267"/>
      <c r="R1713" s="267"/>
      <c r="S1713" s="267"/>
    </row>
    <row r="1714" spans="1:19" ht="13.5" customHeight="1" x14ac:dyDescent="0.25">
      <c r="E1714" s="6"/>
      <c r="O1714" s="6"/>
      <c r="P1714" s="6"/>
      <c r="Q1714" s="6"/>
      <c r="R1714" s="6"/>
      <c r="S1714" s="6"/>
    </row>
    <row r="1715" spans="1:19" ht="13.5" customHeight="1" x14ac:dyDescent="0.25">
      <c r="E1715" s="199"/>
      <c r="F1715" s="199"/>
      <c r="G1715" s="199"/>
      <c r="H1715" s="199"/>
      <c r="I1715" s="199"/>
      <c r="J1715" s="199"/>
      <c r="K1715" s="199"/>
      <c r="L1715" s="199"/>
      <c r="M1715" s="199"/>
      <c r="N1715" s="199"/>
      <c r="O1715" s="199"/>
      <c r="P1715" s="199"/>
      <c r="Q1715" s="199"/>
      <c r="R1715" s="199"/>
      <c r="S1715" s="199"/>
    </row>
    <row r="1716" spans="1:19" ht="13.5" customHeight="1" x14ac:dyDescent="0.3">
      <c r="E1716" s="148"/>
      <c r="F1716" s="76"/>
      <c r="M1716" s="284" t="s">
        <v>418</v>
      </c>
      <c r="N1716" s="284"/>
      <c r="O1716" s="284"/>
      <c r="P1716" s="149"/>
      <c r="Q1716" s="284" t="s">
        <v>419</v>
      </c>
      <c r="R1716" s="284"/>
      <c r="S1716" s="284"/>
    </row>
    <row r="1717" spans="1:19" ht="13.5" customHeight="1" x14ac:dyDescent="0.25">
      <c r="E1717" s="76"/>
      <c r="F1717" s="76"/>
      <c r="M1717" s="150"/>
      <c r="N1717" s="150"/>
      <c r="O1717" s="150"/>
      <c r="Q1717" s="150"/>
      <c r="R1717" s="150"/>
      <c r="S1717" s="150"/>
    </row>
    <row r="1718" spans="1:19" s="68" customFormat="1" ht="27" customHeight="1" x14ac:dyDescent="0.25">
      <c r="A1718" s="18"/>
      <c r="B1718" s="18"/>
      <c r="C1718" s="18"/>
      <c r="D1718" s="18"/>
      <c r="E1718" s="151"/>
      <c r="G1718" s="14" t="s">
        <v>420</v>
      </c>
      <c r="H1718" s="101"/>
      <c r="I1718" s="152" t="s">
        <v>421</v>
      </c>
      <c r="J1718" s="153"/>
      <c r="K1718" s="14" t="s">
        <v>422</v>
      </c>
      <c r="L1718" s="101"/>
      <c r="M1718" s="152" t="s">
        <v>9</v>
      </c>
      <c r="N1718" s="153"/>
      <c r="O1718" s="14" t="s">
        <v>11</v>
      </c>
      <c r="P1718" s="101"/>
      <c r="Q1718" s="152" t="s">
        <v>9</v>
      </c>
      <c r="R1718" s="153"/>
      <c r="S1718" s="14" t="s">
        <v>11</v>
      </c>
    </row>
    <row r="1719" spans="1:19" ht="7.9" customHeight="1" x14ac:dyDescent="0.25">
      <c r="E1719" s="76"/>
      <c r="F1719" s="76"/>
      <c r="M1719" s="150"/>
      <c r="N1719" s="150"/>
      <c r="O1719" s="150"/>
      <c r="Q1719" s="150"/>
      <c r="R1719" s="150"/>
      <c r="S1719" s="150"/>
    </row>
    <row r="1720" spans="1:19" ht="13.5" customHeight="1" x14ac:dyDescent="0.25">
      <c r="E1720" s="156" t="s">
        <v>738</v>
      </c>
      <c r="G1720" s="114"/>
      <c r="H1720" s="114"/>
      <c r="I1720" s="114"/>
      <c r="J1720" s="114"/>
      <c r="K1720" s="114"/>
      <c r="L1720" s="114"/>
      <c r="M1720" s="114"/>
      <c r="N1720" s="114"/>
      <c r="O1720" s="36"/>
      <c r="P1720" s="114"/>
      <c r="Q1720" s="114"/>
      <c r="R1720" s="114"/>
      <c r="S1720" s="36"/>
    </row>
    <row r="1721" spans="1:19" ht="7.9" customHeight="1" x14ac:dyDescent="0.25">
      <c r="E1721" s="1"/>
      <c r="G1721" s="114"/>
      <c r="H1721" s="114"/>
      <c r="I1721" s="114"/>
      <c r="J1721" s="114"/>
      <c r="K1721" s="114"/>
      <c r="L1721" s="114"/>
      <c r="M1721" s="114"/>
      <c r="N1721" s="114"/>
      <c r="O1721" s="36"/>
      <c r="P1721" s="114"/>
      <c r="Q1721" s="114"/>
      <c r="R1721" s="114"/>
      <c r="S1721" s="36"/>
    </row>
    <row r="1722" spans="1:19" s="68" customFormat="1" ht="24" customHeight="1" x14ac:dyDescent="0.25">
      <c r="A1722" s="192" t="s">
        <v>739</v>
      </c>
      <c r="B1722" s="192" t="s">
        <v>740</v>
      </c>
      <c r="C1722" s="193"/>
      <c r="D1722" s="18"/>
      <c r="E1722" s="18"/>
      <c r="G1722" s="174" t="s">
        <v>741</v>
      </c>
      <c r="H1722" s="159"/>
      <c r="I1722" s="276" t="s">
        <v>442</v>
      </c>
      <c r="J1722" s="277"/>
      <c r="K1722" s="160" t="s">
        <v>603</v>
      </c>
      <c r="L1722" s="159"/>
      <c r="M1722" s="276" t="s">
        <v>739</v>
      </c>
      <c r="N1722" s="277"/>
      <c r="O1722" s="169">
        <f>VLOOKUP(A1722,'[2]Tarifs Faune &amp; Flore'!A:M,13,0)*(1+$V$5)</f>
        <v>79.166666666666671</v>
      </c>
      <c r="P1722" s="159"/>
      <c r="Q1722" s="276" t="s">
        <v>740</v>
      </c>
      <c r="R1722" s="277"/>
      <c r="S1722" s="169">
        <f>VLOOKUP(B1722,'[2]Tarifs Faune &amp; Flore'!A:M,13,0)*(1+$V$5)</f>
        <v>105.83333333333334</v>
      </c>
    </row>
    <row r="1723" spans="1:19" ht="7.9" customHeight="1" x14ac:dyDescent="0.25">
      <c r="A1723" s="114"/>
      <c r="B1723" s="114"/>
      <c r="C1723" s="114"/>
      <c r="E1723" s="1"/>
      <c r="G1723" s="41"/>
      <c r="H1723" s="140"/>
      <c r="I1723" s="140"/>
      <c r="J1723" s="140"/>
      <c r="K1723" s="140"/>
      <c r="L1723" s="140"/>
      <c r="M1723" s="140"/>
      <c r="N1723" s="140"/>
      <c r="O1723" s="129"/>
      <c r="P1723" s="140"/>
      <c r="Q1723" s="140"/>
      <c r="R1723" s="140"/>
      <c r="S1723" s="129"/>
    </row>
    <row r="1724" spans="1:19" s="68" customFormat="1" ht="24" customHeight="1" x14ac:dyDescent="0.25">
      <c r="A1724" s="192" t="s">
        <v>742</v>
      </c>
      <c r="B1724" s="192" t="s">
        <v>743</v>
      </c>
      <c r="C1724" s="193"/>
      <c r="D1724" s="18"/>
      <c r="E1724" s="18"/>
      <c r="G1724" s="174" t="s">
        <v>744</v>
      </c>
      <c r="H1724" s="159"/>
      <c r="I1724" s="276" t="s">
        <v>442</v>
      </c>
      <c r="J1724" s="277"/>
      <c r="K1724" s="160" t="s">
        <v>603</v>
      </c>
      <c r="L1724" s="159"/>
      <c r="M1724" s="276" t="s">
        <v>742</v>
      </c>
      <c r="N1724" s="277"/>
      <c r="O1724" s="169">
        <f>VLOOKUP(A1724,'[2]Tarifs Faune &amp; Flore'!A:M,13,0)*(1+$V$5)</f>
        <v>79.166666666666671</v>
      </c>
      <c r="P1724" s="159"/>
      <c r="Q1724" s="276" t="s">
        <v>743</v>
      </c>
      <c r="R1724" s="277"/>
      <c r="S1724" s="169">
        <f>VLOOKUP(B1724,'[2]Tarifs Faune &amp; Flore'!A:M,13,0)*(1+$V$5)</f>
        <v>105.83333333333334</v>
      </c>
    </row>
    <row r="1725" spans="1:19" ht="7.9" customHeight="1" x14ac:dyDescent="0.25">
      <c r="A1725" s="114"/>
      <c r="B1725" s="114"/>
      <c r="C1725" s="114"/>
      <c r="E1725" s="1"/>
      <c r="G1725" s="41"/>
      <c r="H1725" s="140"/>
      <c r="I1725" s="140"/>
      <c r="J1725" s="140"/>
      <c r="K1725" s="140"/>
      <c r="L1725" s="140"/>
      <c r="M1725" s="140"/>
      <c r="N1725" s="140"/>
      <c r="O1725" s="129"/>
      <c r="P1725" s="140"/>
      <c r="Q1725" s="140"/>
      <c r="R1725" s="140"/>
      <c r="S1725" s="129"/>
    </row>
    <row r="1726" spans="1:19" s="68" customFormat="1" ht="24" customHeight="1" x14ac:dyDescent="0.25">
      <c r="A1726" s="192" t="s">
        <v>745</v>
      </c>
      <c r="B1726" s="192" t="s">
        <v>746</v>
      </c>
      <c r="C1726" s="193"/>
      <c r="D1726" s="18"/>
      <c r="E1726" s="18"/>
      <c r="G1726" s="174" t="s">
        <v>747</v>
      </c>
      <c r="H1726" s="159"/>
      <c r="I1726" s="276" t="s">
        <v>442</v>
      </c>
      <c r="J1726" s="277"/>
      <c r="K1726" s="160" t="s">
        <v>603</v>
      </c>
      <c r="L1726" s="159"/>
      <c r="M1726" s="276" t="s">
        <v>745</v>
      </c>
      <c r="N1726" s="277"/>
      <c r="O1726" s="169">
        <f>VLOOKUP(A1726,'[2]Tarifs Faune &amp; Flore'!A:M,13,0)*(1+$V$5)</f>
        <v>79.166666666666671</v>
      </c>
      <c r="P1726" s="159"/>
      <c r="Q1726" s="276" t="s">
        <v>746</v>
      </c>
      <c r="R1726" s="277"/>
      <c r="S1726" s="169">
        <f>VLOOKUP(B1726,'[2]Tarifs Faune &amp; Flore'!A:M,13,0)*(1+$V$5)</f>
        <v>105.83333333333334</v>
      </c>
    </row>
    <row r="1727" spans="1:19" ht="7.9" customHeight="1" x14ac:dyDescent="0.25">
      <c r="A1727" s="114"/>
      <c r="B1727" s="114"/>
      <c r="C1727" s="114"/>
      <c r="E1727" s="1"/>
      <c r="G1727" s="41"/>
      <c r="H1727" s="140"/>
      <c r="I1727" s="140"/>
      <c r="J1727" s="140"/>
      <c r="K1727" s="140"/>
      <c r="L1727" s="140"/>
      <c r="M1727" s="140"/>
      <c r="N1727" s="140"/>
      <c r="O1727" s="129"/>
      <c r="P1727" s="140"/>
      <c r="Q1727" s="140"/>
      <c r="R1727" s="140"/>
      <c r="S1727" s="129"/>
    </row>
    <row r="1728" spans="1:19" s="68" customFormat="1" ht="24" customHeight="1" x14ac:dyDescent="0.25">
      <c r="A1728" s="192" t="s">
        <v>748</v>
      </c>
      <c r="B1728" s="192" t="s">
        <v>749</v>
      </c>
      <c r="C1728" s="193"/>
      <c r="D1728" s="18"/>
      <c r="E1728" s="18"/>
      <c r="G1728" s="174" t="s">
        <v>750</v>
      </c>
      <c r="H1728" s="159"/>
      <c r="I1728" s="276" t="s">
        <v>442</v>
      </c>
      <c r="J1728" s="277"/>
      <c r="K1728" s="160" t="s">
        <v>603</v>
      </c>
      <c r="L1728" s="159"/>
      <c r="M1728" s="276" t="s">
        <v>748</v>
      </c>
      <c r="N1728" s="277"/>
      <c r="O1728" s="169">
        <f>VLOOKUP(A1728,'[2]Tarifs Faune &amp; Flore'!A:M,13,0)*(1+$V$5)</f>
        <v>79.166666666666671</v>
      </c>
      <c r="P1728" s="159"/>
      <c r="Q1728" s="276" t="s">
        <v>749</v>
      </c>
      <c r="R1728" s="277"/>
      <c r="S1728" s="169">
        <f>VLOOKUP(B1728,'[2]Tarifs Faune &amp; Flore'!A:M,13,0)*(1+$V$5)</f>
        <v>105.83333333333334</v>
      </c>
    </row>
    <row r="1729" spans="1:19" ht="7.9" customHeight="1" x14ac:dyDescent="0.25">
      <c r="A1729" s="115"/>
      <c r="B1729" s="115"/>
      <c r="E1729" s="1"/>
      <c r="G1729" s="140"/>
      <c r="H1729" s="140"/>
      <c r="I1729" s="140"/>
      <c r="J1729" s="140"/>
      <c r="K1729" s="140"/>
      <c r="L1729" s="140"/>
      <c r="M1729" s="140"/>
      <c r="N1729" s="140"/>
      <c r="O1729" s="129"/>
      <c r="P1729" s="140"/>
      <c r="Q1729" s="140"/>
      <c r="R1729" s="140"/>
      <c r="S1729" s="129"/>
    </row>
    <row r="1730" spans="1:19" ht="13.5" customHeight="1" x14ac:dyDescent="0.25">
      <c r="A1730" s="115"/>
      <c r="B1730" s="115"/>
      <c r="E1730" s="9" t="s">
        <v>751</v>
      </c>
      <c r="G1730" s="140"/>
      <c r="H1730" s="140"/>
      <c r="I1730" s="140"/>
      <c r="J1730" s="140"/>
      <c r="K1730" s="140"/>
      <c r="L1730" s="140"/>
      <c r="M1730" s="140"/>
      <c r="N1730" s="140"/>
      <c r="O1730" s="129"/>
      <c r="P1730" s="140"/>
      <c r="Q1730" s="140"/>
      <c r="R1730" s="140"/>
      <c r="S1730" s="129"/>
    </row>
    <row r="1731" spans="1:19" ht="9.9499999999999993" customHeight="1" x14ac:dyDescent="0.25">
      <c r="E1731" s="1"/>
      <c r="G1731" s="140"/>
      <c r="H1731" s="140"/>
      <c r="I1731" s="140"/>
      <c r="J1731" s="140"/>
      <c r="K1731" s="140"/>
      <c r="L1731" s="140"/>
      <c r="M1731" s="140"/>
      <c r="N1731" s="140"/>
      <c r="O1731" s="129"/>
      <c r="P1731" s="140"/>
      <c r="Q1731" s="140"/>
      <c r="R1731" s="140"/>
      <c r="S1731" s="129"/>
    </row>
    <row r="1732" spans="1:19" ht="13.5" customHeight="1" x14ac:dyDescent="0.25">
      <c r="E1732" s="156" t="s">
        <v>752</v>
      </c>
      <c r="G1732" s="140"/>
      <c r="H1732" s="140"/>
      <c r="I1732" s="140"/>
      <c r="J1732" s="140"/>
      <c r="K1732" s="140"/>
      <c r="L1732" s="140"/>
      <c r="M1732" s="140"/>
      <c r="N1732" s="140"/>
      <c r="O1732" s="129"/>
      <c r="P1732" s="140"/>
      <c r="Q1732" s="140"/>
      <c r="R1732" s="140"/>
      <c r="S1732" s="129"/>
    </row>
    <row r="1733" spans="1:19" ht="7.9" customHeight="1" x14ac:dyDescent="0.25">
      <c r="E1733" s="1"/>
      <c r="G1733" s="140"/>
      <c r="H1733" s="140"/>
      <c r="I1733" s="140"/>
      <c r="J1733" s="140"/>
      <c r="K1733" s="140"/>
      <c r="L1733" s="140"/>
      <c r="M1733" s="140"/>
      <c r="N1733" s="140"/>
      <c r="O1733" s="129"/>
      <c r="P1733" s="140"/>
      <c r="Q1733" s="140"/>
      <c r="R1733" s="140"/>
      <c r="S1733" s="129"/>
    </row>
    <row r="1734" spans="1:19" s="68" customFormat="1" ht="24" customHeight="1" x14ac:dyDescent="0.25">
      <c r="A1734" s="192" t="s">
        <v>753</v>
      </c>
      <c r="B1734" s="183" t="s">
        <v>754</v>
      </c>
      <c r="C1734" s="18"/>
      <c r="D1734" s="18"/>
      <c r="E1734" s="18"/>
      <c r="G1734" s="174" t="s">
        <v>755</v>
      </c>
      <c r="H1734" s="159"/>
      <c r="I1734" s="276" t="s">
        <v>442</v>
      </c>
      <c r="J1734" s="277"/>
      <c r="K1734" s="174" t="s">
        <v>603</v>
      </c>
      <c r="L1734" s="159"/>
      <c r="M1734" s="276" t="s">
        <v>753</v>
      </c>
      <c r="N1734" s="277"/>
      <c r="O1734" s="169">
        <f>VLOOKUP(A1734,'[2]Tarifs Faune &amp; Flore'!A:M,13,0)*(1+$V$5)</f>
        <v>79.166666666666671</v>
      </c>
      <c r="P1734" s="159"/>
      <c r="Q1734" s="160" t="s">
        <v>754</v>
      </c>
      <c r="R1734" s="159"/>
      <c r="S1734" s="169">
        <f>VLOOKUP(B1734,'[2]Tarifs Faune &amp; Flore'!A:M,13,0)*(1+$V$5)</f>
        <v>105.83333333333334</v>
      </c>
    </row>
    <row r="1735" spans="1:19" ht="7.9" customHeight="1" x14ac:dyDescent="0.25">
      <c r="A1735" s="114"/>
      <c r="B1735" s="114"/>
      <c r="E1735" s="1"/>
      <c r="G1735" s="41"/>
      <c r="H1735" s="140"/>
      <c r="I1735" s="140"/>
      <c r="J1735" s="140"/>
      <c r="K1735" s="140"/>
      <c r="L1735" s="140"/>
      <c r="M1735" s="140"/>
      <c r="N1735" s="140"/>
      <c r="O1735" s="129"/>
      <c r="P1735" s="140"/>
      <c r="Q1735" s="140"/>
      <c r="R1735" s="140"/>
      <c r="S1735" s="129"/>
    </row>
    <row r="1736" spans="1:19" s="68" customFormat="1" ht="24" customHeight="1" x14ac:dyDescent="0.25">
      <c r="A1736" s="192" t="s">
        <v>756</v>
      </c>
      <c r="B1736" s="183" t="s">
        <v>757</v>
      </c>
      <c r="C1736" s="18"/>
      <c r="D1736" s="18"/>
      <c r="E1736" s="18"/>
      <c r="G1736" s="174" t="s">
        <v>758</v>
      </c>
      <c r="H1736" s="159"/>
      <c r="I1736" s="276" t="s">
        <v>442</v>
      </c>
      <c r="J1736" s="277"/>
      <c r="K1736" s="174" t="s">
        <v>603</v>
      </c>
      <c r="L1736" s="175"/>
      <c r="M1736" s="276" t="s">
        <v>756</v>
      </c>
      <c r="N1736" s="277"/>
      <c r="O1736" s="169">
        <f>VLOOKUP(A1736,'[2]Tarifs Faune &amp; Flore'!A:M,13,0)*(1+$V$5)</f>
        <v>79.166666666666671</v>
      </c>
      <c r="P1736" s="159"/>
      <c r="Q1736" s="160" t="s">
        <v>757</v>
      </c>
      <c r="R1736" s="159"/>
      <c r="S1736" s="169">
        <f>VLOOKUP(B1736,'[2]Tarifs Faune &amp; Flore'!A:M,13,0)*(1+$V$5)</f>
        <v>105.83333333333334</v>
      </c>
    </row>
    <row r="1737" spans="1:19" ht="7.9" customHeight="1" x14ac:dyDescent="0.25">
      <c r="A1737" s="114"/>
      <c r="B1737" s="114"/>
      <c r="E1737" s="1"/>
      <c r="G1737" s="41"/>
      <c r="H1737" s="140"/>
      <c r="I1737" s="140"/>
      <c r="J1737" s="140"/>
      <c r="K1737" s="140"/>
      <c r="L1737" s="140"/>
      <c r="M1737" s="140"/>
      <c r="N1737" s="140"/>
      <c r="O1737" s="129"/>
      <c r="P1737" s="140"/>
      <c r="Q1737" s="140"/>
      <c r="R1737" s="140"/>
      <c r="S1737" s="129"/>
    </row>
    <row r="1738" spans="1:19" s="68" customFormat="1" ht="24" customHeight="1" x14ac:dyDescent="0.25">
      <c r="A1738" s="192" t="s">
        <v>759</v>
      </c>
      <c r="B1738" s="183" t="s">
        <v>760</v>
      </c>
      <c r="C1738" s="18"/>
      <c r="D1738" s="18"/>
      <c r="E1738" s="18"/>
      <c r="G1738" s="174" t="s">
        <v>761</v>
      </c>
      <c r="H1738" s="159"/>
      <c r="I1738" s="276" t="s">
        <v>442</v>
      </c>
      <c r="J1738" s="277"/>
      <c r="K1738" s="174" t="s">
        <v>603</v>
      </c>
      <c r="L1738" s="101"/>
      <c r="M1738" s="276" t="s">
        <v>759</v>
      </c>
      <c r="N1738" s="277"/>
      <c r="O1738" s="169">
        <f>VLOOKUP(A1738,'[2]Tarifs Faune &amp; Flore'!A:M,13,0)*(1+$V$5)</f>
        <v>79.166666666666671</v>
      </c>
      <c r="P1738" s="159"/>
      <c r="Q1738" s="160" t="s">
        <v>760</v>
      </c>
      <c r="R1738" s="159"/>
      <c r="S1738" s="169">
        <f>VLOOKUP(B1738,'[2]Tarifs Faune &amp; Flore'!A:M,13,0)*(1+$V$5)</f>
        <v>105.83333333333334</v>
      </c>
    </row>
    <row r="1739" spans="1:19" ht="7.9" customHeight="1" x14ac:dyDescent="0.25">
      <c r="A1739" s="114"/>
      <c r="B1739" s="114"/>
      <c r="E1739" s="1"/>
      <c r="G1739" s="41"/>
      <c r="H1739" s="140"/>
      <c r="I1739" s="140"/>
      <c r="J1739" s="140"/>
      <c r="K1739" s="41"/>
      <c r="L1739" s="140"/>
      <c r="M1739" s="140"/>
      <c r="N1739" s="140"/>
      <c r="O1739" s="129"/>
      <c r="P1739" s="140"/>
      <c r="Q1739" s="140"/>
      <c r="R1739" s="140"/>
      <c r="S1739" s="129"/>
    </row>
    <row r="1740" spans="1:19" s="68" customFormat="1" ht="24" customHeight="1" x14ac:dyDescent="0.25">
      <c r="A1740" s="192" t="s">
        <v>762</v>
      </c>
      <c r="B1740" s="183" t="s">
        <v>763</v>
      </c>
      <c r="C1740" s="18"/>
      <c r="D1740" s="18"/>
      <c r="E1740" s="18"/>
      <c r="G1740" s="174" t="s">
        <v>764</v>
      </c>
      <c r="H1740" s="159"/>
      <c r="I1740" s="276" t="s">
        <v>442</v>
      </c>
      <c r="J1740" s="277"/>
      <c r="K1740" s="160" t="s">
        <v>603</v>
      </c>
      <c r="L1740" s="159"/>
      <c r="M1740" s="276" t="s">
        <v>762</v>
      </c>
      <c r="N1740" s="277"/>
      <c r="O1740" s="169">
        <f>VLOOKUP(A1740,'[2]Tarifs Faune &amp; Flore'!A:M,13,0)*(1+$V$5)</f>
        <v>79.166666666666671</v>
      </c>
      <c r="P1740" s="159"/>
      <c r="Q1740" s="160" t="s">
        <v>763</v>
      </c>
      <c r="R1740" s="159"/>
      <c r="S1740" s="169">
        <f>VLOOKUP(B1740,'[2]Tarifs Faune &amp; Flore'!A:M,13,0)*(1+$V$5)</f>
        <v>105.83333333333334</v>
      </c>
    </row>
    <row r="1741" spans="1:19" ht="7.9" customHeight="1" x14ac:dyDescent="0.25">
      <c r="A1741" s="114"/>
      <c r="B1741" s="114"/>
      <c r="E1741" s="1"/>
      <c r="G1741" s="41"/>
      <c r="H1741" s="140"/>
      <c r="I1741" s="140"/>
      <c r="J1741" s="140"/>
      <c r="K1741" s="140"/>
      <c r="L1741" s="140"/>
      <c r="M1741" s="140"/>
      <c r="N1741" s="140"/>
      <c r="O1741" s="129"/>
      <c r="P1741" s="140"/>
      <c r="Q1741" s="140"/>
      <c r="R1741" s="140"/>
      <c r="S1741" s="129"/>
    </row>
    <row r="1742" spans="1:19" s="68" customFormat="1" ht="24" customHeight="1" x14ac:dyDescent="0.25">
      <c r="A1742" s="192" t="s">
        <v>765</v>
      </c>
      <c r="B1742" s="183" t="s">
        <v>766</v>
      </c>
      <c r="C1742" s="18"/>
      <c r="D1742" s="18"/>
      <c r="E1742" s="18"/>
      <c r="G1742" s="174" t="s">
        <v>767</v>
      </c>
      <c r="H1742" s="159"/>
      <c r="I1742" s="276" t="s">
        <v>442</v>
      </c>
      <c r="J1742" s="277"/>
      <c r="K1742" s="160" t="s">
        <v>603</v>
      </c>
      <c r="L1742" s="159"/>
      <c r="M1742" s="276" t="s">
        <v>765</v>
      </c>
      <c r="N1742" s="277"/>
      <c r="O1742" s="169">
        <f>VLOOKUP(A1742,'[2]Tarifs Faune &amp; Flore'!A:M,13,0)*(1+$V$5)</f>
        <v>79.166666666666671</v>
      </c>
      <c r="P1742" s="159"/>
      <c r="Q1742" s="160" t="s">
        <v>766</v>
      </c>
      <c r="R1742" s="159"/>
      <c r="S1742" s="169">
        <f>VLOOKUP(B1742,'[2]Tarifs Faune &amp; Flore'!A:M,13,0)*(1+$V$5)</f>
        <v>105.83333333333334</v>
      </c>
    </row>
    <row r="1743" spans="1:19" ht="7.9" customHeight="1" x14ac:dyDescent="0.25">
      <c r="A1743" s="114"/>
      <c r="B1743" s="114"/>
      <c r="E1743" s="1"/>
      <c r="G1743" s="41"/>
      <c r="H1743" s="140"/>
      <c r="I1743" s="140"/>
      <c r="J1743" s="140"/>
      <c r="K1743" s="140"/>
      <c r="L1743" s="140"/>
      <c r="M1743" s="140"/>
      <c r="N1743" s="140"/>
      <c r="O1743" s="129"/>
      <c r="P1743" s="140"/>
      <c r="Q1743" s="140"/>
      <c r="R1743" s="140"/>
      <c r="S1743" s="129"/>
    </row>
    <row r="1744" spans="1:19" s="68" customFormat="1" ht="24" customHeight="1" x14ac:dyDescent="0.25">
      <c r="A1744" s="192" t="s">
        <v>768</v>
      </c>
      <c r="B1744" s="183" t="s">
        <v>769</v>
      </c>
      <c r="C1744" s="18"/>
      <c r="D1744" s="18"/>
      <c r="E1744" s="18"/>
      <c r="G1744" s="174" t="s">
        <v>770</v>
      </c>
      <c r="H1744" s="159"/>
      <c r="I1744" s="276" t="s">
        <v>442</v>
      </c>
      <c r="J1744" s="277"/>
      <c r="K1744" s="160" t="s">
        <v>603</v>
      </c>
      <c r="L1744" s="159"/>
      <c r="M1744" s="276" t="s">
        <v>768</v>
      </c>
      <c r="N1744" s="277"/>
      <c r="O1744" s="169">
        <f>VLOOKUP(A1744,'[2]Tarifs Faune &amp; Flore'!A:M,13,0)*(1+$V$5)</f>
        <v>79.166666666666671</v>
      </c>
      <c r="P1744" s="159"/>
      <c r="Q1744" s="160" t="s">
        <v>769</v>
      </c>
      <c r="R1744" s="159"/>
      <c r="S1744" s="169">
        <f>VLOOKUP(B1744,'[2]Tarifs Faune &amp; Flore'!A:M,13,0)*(1+$V$5)</f>
        <v>105.83333333333334</v>
      </c>
    </row>
    <row r="1745" spans="1:19" ht="7.9" customHeight="1" x14ac:dyDescent="0.25">
      <c r="A1745" s="114"/>
      <c r="B1745" s="114"/>
      <c r="E1745" s="1"/>
      <c r="G1745" s="41"/>
      <c r="H1745" s="140"/>
      <c r="I1745" s="140"/>
      <c r="J1745" s="140"/>
      <c r="K1745" s="140"/>
      <c r="L1745" s="140"/>
      <c r="M1745" s="140"/>
      <c r="N1745" s="140"/>
      <c r="O1745" s="129"/>
      <c r="P1745" s="140"/>
      <c r="Q1745" s="140"/>
      <c r="R1745" s="140"/>
      <c r="S1745" s="129"/>
    </row>
    <row r="1746" spans="1:19" s="68" customFormat="1" ht="24" customHeight="1" x14ac:dyDescent="0.25">
      <c r="A1746" s="192" t="s">
        <v>771</v>
      </c>
      <c r="B1746" s="183" t="s">
        <v>772</v>
      </c>
      <c r="C1746" s="18"/>
      <c r="D1746" s="18"/>
      <c r="E1746" s="18"/>
      <c r="G1746" s="174" t="s">
        <v>773</v>
      </c>
      <c r="H1746" s="159"/>
      <c r="I1746" s="276" t="s">
        <v>442</v>
      </c>
      <c r="J1746" s="277"/>
      <c r="K1746" s="160" t="s">
        <v>603</v>
      </c>
      <c r="L1746" s="159"/>
      <c r="M1746" s="276" t="s">
        <v>771</v>
      </c>
      <c r="N1746" s="277"/>
      <c r="O1746" s="169">
        <f>VLOOKUP(A1746,'[2]Tarifs Faune &amp; Flore'!A:M,13,0)*(1+$V$5)</f>
        <v>79.166666666666671</v>
      </c>
      <c r="P1746" s="159"/>
      <c r="Q1746" s="160" t="s">
        <v>772</v>
      </c>
      <c r="R1746" s="159"/>
      <c r="S1746" s="169">
        <f>VLOOKUP(B1746,'[2]Tarifs Faune &amp; Flore'!A:M,13,0)*(1+$V$5)</f>
        <v>105.83333333333334</v>
      </c>
    </row>
    <row r="1747" spans="1:19" ht="7.9" customHeight="1" x14ac:dyDescent="0.25">
      <c r="A1747" s="114"/>
      <c r="B1747" s="114"/>
      <c r="E1747" s="1"/>
      <c r="G1747" s="41"/>
      <c r="H1747" s="140"/>
      <c r="I1747" s="140"/>
      <c r="J1747" s="140"/>
      <c r="K1747" s="140"/>
      <c r="L1747" s="140"/>
      <c r="M1747" s="140"/>
      <c r="N1747" s="140"/>
      <c r="O1747" s="129"/>
      <c r="P1747" s="140"/>
      <c r="Q1747" s="140"/>
      <c r="R1747" s="140"/>
      <c r="S1747" s="129"/>
    </row>
    <row r="1748" spans="1:19" s="68" customFormat="1" ht="24" customHeight="1" x14ac:dyDescent="0.25">
      <c r="A1748" s="192" t="s">
        <v>774</v>
      </c>
      <c r="B1748" s="183" t="s">
        <v>775</v>
      </c>
      <c r="C1748" s="18"/>
      <c r="D1748" s="18"/>
      <c r="E1748" s="18"/>
      <c r="G1748" s="174" t="s">
        <v>776</v>
      </c>
      <c r="H1748" s="159"/>
      <c r="I1748" s="276" t="s">
        <v>442</v>
      </c>
      <c r="J1748" s="277"/>
      <c r="K1748" s="160" t="s">
        <v>603</v>
      </c>
      <c r="L1748" s="159"/>
      <c r="M1748" s="276" t="s">
        <v>774</v>
      </c>
      <c r="N1748" s="277"/>
      <c r="O1748" s="169">
        <f>VLOOKUP(A1748,'[2]Tarifs Faune &amp; Flore'!A:M,13,0)*(1+$V$5)</f>
        <v>79.166666666666671</v>
      </c>
      <c r="P1748" s="159"/>
      <c r="Q1748" s="160" t="s">
        <v>775</v>
      </c>
      <c r="R1748" s="159"/>
      <c r="S1748" s="169">
        <f>VLOOKUP(B1748,'[2]Tarifs Faune &amp; Flore'!A:M,13,0)*(1+$V$5)</f>
        <v>105.83333333333334</v>
      </c>
    </row>
    <row r="1749" spans="1:19" ht="7.9" customHeight="1" x14ac:dyDescent="0.25">
      <c r="E1749" s="1"/>
      <c r="G1749" s="140"/>
      <c r="H1749" s="140"/>
      <c r="I1749" s="140"/>
      <c r="J1749" s="140"/>
      <c r="K1749" s="140"/>
      <c r="L1749" s="140"/>
      <c r="M1749" s="140"/>
      <c r="N1749" s="140"/>
      <c r="O1749" s="129"/>
      <c r="P1749" s="140"/>
      <c r="Q1749" s="140"/>
      <c r="R1749" s="140"/>
      <c r="S1749" s="129"/>
    </row>
    <row r="1750" spans="1:19" ht="13.5" customHeight="1" x14ac:dyDescent="0.25">
      <c r="E1750" s="156" t="s">
        <v>777</v>
      </c>
      <c r="G1750" s="140"/>
      <c r="H1750" s="140"/>
      <c r="I1750" s="140"/>
      <c r="J1750" s="140"/>
      <c r="K1750" s="140"/>
      <c r="L1750" s="140"/>
      <c r="M1750" s="140"/>
      <c r="N1750" s="140"/>
      <c r="O1750" s="129"/>
      <c r="P1750" s="140"/>
      <c r="Q1750" s="140"/>
      <c r="R1750" s="140"/>
      <c r="S1750" s="129"/>
    </row>
    <row r="1751" spans="1:19" ht="7.9" customHeight="1" x14ac:dyDescent="0.25">
      <c r="E1751" s="1"/>
      <c r="G1751" s="140"/>
      <c r="H1751" s="140"/>
      <c r="I1751" s="140"/>
      <c r="J1751" s="140"/>
      <c r="K1751" s="140"/>
      <c r="L1751" s="140"/>
      <c r="M1751" s="140"/>
      <c r="N1751" s="140"/>
      <c r="O1751" s="129"/>
      <c r="P1751" s="140"/>
      <c r="Q1751" s="140"/>
      <c r="R1751" s="140"/>
      <c r="S1751" s="129"/>
    </row>
    <row r="1752" spans="1:19" s="68" customFormat="1" ht="24" customHeight="1" x14ac:dyDescent="0.25">
      <c r="A1752" s="192" t="s">
        <v>778</v>
      </c>
      <c r="B1752" s="183" t="s">
        <v>779</v>
      </c>
      <c r="C1752" s="18"/>
      <c r="D1752" s="18"/>
      <c r="E1752" s="18"/>
      <c r="G1752" s="174" t="s">
        <v>780</v>
      </c>
      <c r="H1752" s="159"/>
      <c r="I1752" s="276" t="s">
        <v>442</v>
      </c>
      <c r="J1752" s="277"/>
      <c r="K1752" s="160" t="s">
        <v>603</v>
      </c>
      <c r="L1752" s="159"/>
      <c r="M1752" s="276" t="s">
        <v>778</v>
      </c>
      <c r="N1752" s="277"/>
      <c r="O1752" s="169">
        <f>VLOOKUP(A1752,'[2]Tarifs Faune &amp; Flore'!A:M,13,0)*(1+$V$5)</f>
        <v>79.166666666666671</v>
      </c>
      <c r="P1752" s="159"/>
      <c r="Q1752" s="160" t="s">
        <v>779</v>
      </c>
      <c r="R1752" s="159"/>
      <c r="S1752" s="169">
        <f>VLOOKUP(B1752,'[2]Tarifs Faune &amp; Flore'!A:M,13,0)*(1+$V$5)</f>
        <v>105.83333333333334</v>
      </c>
    </row>
    <row r="1753" spans="1:19" ht="7.9" customHeight="1" x14ac:dyDescent="0.25">
      <c r="A1753" s="114"/>
      <c r="B1753" s="114"/>
      <c r="E1753" s="1"/>
      <c r="G1753" s="41"/>
      <c r="H1753" s="140"/>
      <c r="I1753" s="140"/>
      <c r="J1753" s="140"/>
      <c r="K1753" s="140"/>
      <c r="L1753" s="140"/>
      <c r="M1753" s="140"/>
      <c r="N1753" s="140"/>
      <c r="O1753" s="129"/>
      <c r="P1753" s="140"/>
      <c r="Q1753" s="140"/>
      <c r="R1753" s="140"/>
      <c r="S1753" s="129"/>
    </row>
    <row r="1754" spans="1:19" s="68" customFormat="1" ht="24" customHeight="1" x14ac:dyDescent="0.25">
      <c r="A1754" s="192" t="s">
        <v>781</v>
      </c>
      <c r="B1754" s="183" t="s">
        <v>782</v>
      </c>
      <c r="C1754" s="18"/>
      <c r="D1754" s="18"/>
      <c r="E1754" s="18"/>
      <c r="G1754" s="174" t="s">
        <v>783</v>
      </c>
      <c r="H1754" s="159"/>
      <c r="I1754" s="276" t="s">
        <v>442</v>
      </c>
      <c r="J1754" s="277"/>
      <c r="K1754" s="160" t="s">
        <v>603</v>
      </c>
      <c r="L1754" s="159"/>
      <c r="M1754" s="276" t="s">
        <v>781</v>
      </c>
      <c r="N1754" s="277"/>
      <c r="O1754" s="169">
        <f>VLOOKUP(A1754,'[2]Tarifs Faune &amp; Flore'!A:M,13,0)*(1+$V$5)</f>
        <v>79.166666666666671</v>
      </c>
      <c r="P1754" s="159"/>
      <c r="Q1754" s="160" t="s">
        <v>782</v>
      </c>
      <c r="R1754" s="159"/>
      <c r="S1754" s="169">
        <f>VLOOKUP(B1754,'[2]Tarifs Faune &amp; Flore'!A:M,13,0)*(1+$V$5)</f>
        <v>105.83333333333334</v>
      </c>
    </row>
    <row r="1755" spans="1:19" ht="7.9" customHeight="1" x14ac:dyDescent="0.25">
      <c r="A1755" s="114"/>
      <c r="B1755" s="114"/>
      <c r="E1755" s="1"/>
      <c r="G1755" s="41"/>
      <c r="H1755" s="29"/>
      <c r="I1755" s="29"/>
      <c r="J1755" s="29"/>
      <c r="K1755" s="29"/>
      <c r="L1755" s="29"/>
      <c r="M1755" s="29"/>
      <c r="N1755" s="29"/>
      <c r="O1755" s="29"/>
      <c r="P1755" s="29"/>
      <c r="Q1755" s="29"/>
      <c r="R1755" s="29"/>
      <c r="S1755" s="197"/>
    </row>
    <row r="1756" spans="1:19" s="68" customFormat="1" ht="24" customHeight="1" x14ac:dyDescent="0.25">
      <c r="A1756" s="192" t="s">
        <v>784</v>
      </c>
      <c r="B1756" s="183" t="s">
        <v>785</v>
      </c>
      <c r="C1756" s="18"/>
      <c r="D1756" s="18"/>
      <c r="E1756" s="18"/>
      <c r="G1756" s="174" t="s">
        <v>786</v>
      </c>
      <c r="H1756" s="159"/>
      <c r="I1756" s="276" t="s">
        <v>442</v>
      </c>
      <c r="J1756" s="277"/>
      <c r="K1756" s="160" t="s">
        <v>603</v>
      </c>
      <c r="L1756" s="159"/>
      <c r="M1756" s="276" t="s">
        <v>784</v>
      </c>
      <c r="N1756" s="277"/>
      <c r="O1756" s="169">
        <f>VLOOKUP(A1756,'[2]Tarifs Faune &amp; Flore'!A:M,13,0)*(1+$V$5)</f>
        <v>79.166666666666671</v>
      </c>
      <c r="P1756" s="159"/>
      <c r="Q1756" s="160" t="s">
        <v>785</v>
      </c>
      <c r="R1756" s="159"/>
      <c r="S1756" s="169">
        <f>VLOOKUP(B1756,'[2]Tarifs Faune &amp; Flore'!A:M,13,0)*(1+$V$5)</f>
        <v>105.83333333333334</v>
      </c>
    </row>
    <row r="1757" spans="1:19" ht="7.9" customHeight="1" x14ac:dyDescent="0.25">
      <c r="A1757" s="114"/>
      <c r="B1757" s="114"/>
      <c r="E1757" s="1"/>
      <c r="G1757" s="41"/>
      <c r="H1757" s="140"/>
      <c r="I1757" s="140"/>
      <c r="J1757" s="140"/>
      <c r="K1757" s="140"/>
      <c r="L1757" s="140"/>
      <c r="M1757" s="140"/>
      <c r="N1757" s="140"/>
      <c r="O1757" s="129"/>
      <c r="P1757" s="140"/>
      <c r="Q1757" s="140"/>
      <c r="R1757" s="140"/>
      <c r="S1757" s="129"/>
    </row>
    <row r="1758" spans="1:19" s="68" customFormat="1" ht="24" customHeight="1" x14ac:dyDescent="0.25">
      <c r="A1758" s="192" t="s">
        <v>787</v>
      </c>
      <c r="B1758" s="183" t="s">
        <v>788</v>
      </c>
      <c r="C1758" s="18"/>
      <c r="D1758" s="18"/>
      <c r="E1758" s="18"/>
      <c r="G1758" s="174" t="s">
        <v>789</v>
      </c>
      <c r="H1758" s="159"/>
      <c r="I1758" s="276" t="s">
        <v>442</v>
      </c>
      <c r="J1758" s="277"/>
      <c r="K1758" s="160" t="s">
        <v>603</v>
      </c>
      <c r="L1758" s="159"/>
      <c r="M1758" s="276" t="s">
        <v>787</v>
      </c>
      <c r="N1758" s="277"/>
      <c r="O1758" s="169">
        <f>VLOOKUP(A1758,'[2]Tarifs Faune &amp; Flore'!A:M,13,0)*(1+$V$5)</f>
        <v>79.166666666666671</v>
      </c>
      <c r="P1758" s="159"/>
      <c r="Q1758" s="160" t="s">
        <v>788</v>
      </c>
      <c r="R1758" s="159"/>
      <c r="S1758" s="169">
        <f>VLOOKUP(B1758,'[2]Tarifs Faune &amp; Flore'!A:M,13,0)*(1+$V$5)</f>
        <v>105.83333333333334</v>
      </c>
    </row>
    <row r="1759" spans="1:19" ht="7.9" customHeight="1" x14ac:dyDescent="0.25">
      <c r="A1759" s="114"/>
      <c r="B1759" s="114"/>
      <c r="E1759" s="1"/>
      <c r="G1759" s="41"/>
      <c r="H1759" s="140"/>
      <c r="I1759" s="140"/>
      <c r="J1759" s="140"/>
      <c r="K1759" s="140"/>
      <c r="L1759" s="140"/>
      <c r="M1759" s="140"/>
      <c r="N1759" s="140"/>
      <c r="O1759" s="129"/>
      <c r="P1759" s="140"/>
      <c r="Q1759" s="140"/>
      <c r="R1759" s="140"/>
      <c r="S1759" s="129"/>
    </row>
    <row r="1760" spans="1:19" s="68" customFormat="1" ht="24" customHeight="1" x14ac:dyDescent="0.25">
      <c r="A1760" s="192" t="s">
        <v>790</v>
      </c>
      <c r="B1760" s="183" t="s">
        <v>791</v>
      </c>
      <c r="C1760" s="18"/>
      <c r="D1760" s="18"/>
      <c r="E1760" s="18"/>
      <c r="G1760" s="174" t="s">
        <v>792</v>
      </c>
      <c r="H1760" s="159"/>
      <c r="I1760" s="276" t="s">
        <v>442</v>
      </c>
      <c r="J1760" s="277"/>
      <c r="K1760" s="160" t="s">
        <v>603</v>
      </c>
      <c r="L1760" s="159"/>
      <c r="M1760" s="276" t="s">
        <v>790</v>
      </c>
      <c r="N1760" s="277"/>
      <c r="O1760" s="169">
        <f>VLOOKUP(A1760,'[2]Tarifs Faune &amp; Flore'!A:M,13,0)*(1+$V$5)</f>
        <v>79.166666666666671</v>
      </c>
      <c r="P1760" s="159"/>
      <c r="Q1760" s="160" t="s">
        <v>791</v>
      </c>
      <c r="R1760" s="159"/>
      <c r="S1760" s="169">
        <f>VLOOKUP(B1760,'[2]Tarifs Faune &amp; Flore'!A:M,13,0)*(1+$V$5)</f>
        <v>105.83333333333334</v>
      </c>
    </row>
    <row r="1761" spans="1:19" ht="7.9" customHeight="1" x14ac:dyDescent="0.25">
      <c r="A1761" s="114"/>
      <c r="B1761" s="114"/>
      <c r="E1761" s="1"/>
      <c r="G1761" s="41"/>
      <c r="H1761" s="140"/>
      <c r="I1761" s="140"/>
      <c r="J1761" s="140"/>
      <c r="K1761" s="140"/>
      <c r="L1761" s="140"/>
      <c r="M1761" s="140"/>
      <c r="N1761" s="140"/>
      <c r="O1761" s="129"/>
      <c r="P1761" s="140"/>
      <c r="Q1761" s="140"/>
      <c r="R1761" s="140"/>
      <c r="S1761" s="129"/>
    </row>
    <row r="1762" spans="1:19" s="68" customFormat="1" ht="24" customHeight="1" x14ac:dyDescent="0.25">
      <c r="A1762" s="192" t="s">
        <v>793</v>
      </c>
      <c r="B1762" s="183" t="s">
        <v>794</v>
      </c>
      <c r="C1762" s="18"/>
      <c r="D1762" s="18"/>
      <c r="E1762" s="18"/>
      <c r="G1762" s="174" t="s">
        <v>795</v>
      </c>
      <c r="H1762" s="159"/>
      <c r="I1762" s="276" t="s">
        <v>442</v>
      </c>
      <c r="J1762" s="277"/>
      <c r="K1762" s="160" t="s">
        <v>603</v>
      </c>
      <c r="L1762" s="159"/>
      <c r="M1762" s="276" t="s">
        <v>793</v>
      </c>
      <c r="N1762" s="277"/>
      <c r="O1762" s="169">
        <f>VLOOKUP(A1762,'[2]Tarifs Faune &amp; Flore'!A:M,13,0)*(1+$V$5)</f>
        <v>79.166666666666671</v>
      </c>
      <c r="P1762" s="159"/>
      <c r="Q1762" s="160" t="s">
        <v>794</v>
      </c>
      <c r="R1762" s="159"/>
      <c r="S1762" s="169">
        <f>VLOOKUP(B1762,'[2]Tarifs Faune &amp; Flore'!A:M,13,0)*(1+$V$5)</f>
        <v>105.83333333333334</v>
      </c>
    </row>
    <row r="1763" spans="1:19" ht="7.9" customHeight="1" x14ac:dyDescent="0.25">
      <c r="A1763" s="114"/>
      <c r="B1763" s="114"/>
      <c r="E1763" s="1"/>
      <c r="G1763" s="41"/>
      <c r="H1763" s="140"/>
      <c r="I1763" s="140"/>
      <c r="J1763" s="140"/>
      <c r="K1763" s="140"/>
      <c r="L1763" s="140"/>
      <c r="M1763" s="140"/>
      <c r="N1763" s="140"/>
      <c r="O1763" s="129"/>
      <c r="P1763" s="140"/>
      <c r="Q1763" s="140"/>
      <c r="R1763" s="140"/>
      <c r="S1763" s="129"/>
    </row>
    <row r="1764" spans="1:19" s="68" customFormat="1" ht="24" customHeight="1" x14ac:dyDescent="0.25">
      <c r="A1764" s="192" t="s">
        <v>796</v>
      </c>
      <c r="B1764" s="183" t="s">
        <v>797</v>
      </c>
      <c r="C1764" s="18"/>
      <c r="D1764" s="18"/>
      <c r="E1764" s="18"/>
      <c r="G1764" s="174" t="s">
        <v>798</v>
      </c>
      <c r="H1764" s="159"/>
      <c r="I1764" s="276" t="s">
        <v>442</v>
      </c>
      <c r="J1764" s="277"/>
      <c r="K1764" s="160" t="s">
        <v>603</v>
      </c>
      <c r="L1764" s="159"/>
      <c r="M1764" s="276" t="s">
        <v>796</v>
      </c>
      <c r="N1764" s="277"/>
      <c r="O1764" s="169">
        <f>VLOOKUP(A1764,'[2]Tarifs Faune &amp; Flore'!A:M,13,0)*(1+$V$5)</f>
        <v>79.166666666666671</v>
      </c>
      <c r="P1764" s="159"/>
      <c r="Q1764" s="160" t="s">
        <v>797</v>
      </c>
      <c r="R1764" s="159"/>
      <c r="S1764" s="169">
        <f>VLOOKUP(B1764,'[2]Tarifs Faune &amp; Flore'!A:M,13,0)*(1+$V$5)</f>
        <v>105.83333333333334</v>
      </c>
    </row>
    <row r="1765" spans="1:19" ht="7.9" customHeight="1" x14ac:dyDescent="0.25">
      <c r="A1765" s="114"/>
      <c r="B1765" s="114"/>
      <c r="E1765" s="1"/>
      <c r="G1765" s="41"/>
      <c r="H1765" s="140"/>
      <c r="I1765" s="140"/>
      <c r="J1765" s="140"/>
      <c r="K1765" s="140"/>
      <c r="L1765" s="140"/>
      <c r="M1765" s="140"/>
      <c r="N1765" s="140"/>
      <c r="O1765" s="129"/>
      <c r="P1765" s="140"/>
      <c r="Q1765" s="140"/>
      <c r="R1765" s="140"/>
      <c r="S1765" s="129"/>
    </row>
    <row r="1766" spans="1:19" s="68" customFormat="1" ht="24" customHeight="1" x14ac:dyDescent="0.25">
      <c r="A1766" s="192" t="s">
        <v>799</v>
      </c>
      <c r="B1766" s="183" t="s">
        <v>800</v>
      </c>
      <c r="C1766" s="18"/>
      <c r="D1766" s="18"/>
      <c r="E1766" s="18"/>
      <c r="G1766" s="174" t="s">
        <v>801</v>
      </c>
      <c r="H1766" s="159"/>
      <c r="I1766" s="276" t="s">
        <v>442</v>
      </c>
      <c r="J1766" s="277"/>
      <c r="K1766" s="160" t="s">
        <v>603</v>
      </c>
      <c r="L1766" s="159"/>
      <c r="M1766" s="276" t="s">
        <v>799</v>
      </c>
      <c r="N1766" s="277"/>
      <c r="O1766" s="169">
        <f>VLOOKUP(A1766,'[2]Tarifs Faune &amp; Flore'!A:M,13,0)*(1+$V$5)</f>
        <v>79.166666666666671</v>
      </c>
      <c r="P1766" s="159"/>
      <c r="Q1766" s="160" t="s">
        <v>800</v>
      </c>
      <c r="R1766" s="159"/>
      <c r="S1766" s="169">
        <f>VLOOKUP(B1766,'[2]Tarifs Faune &amp; Flore'!A:M,13,0)*(1+$V$5)</f>
        <v>105.83333333333334</v>
      </c>
    </row>
    <row r="1767" spans="1:19" ht="7.9" customHeight="1" x14ac:dyDescent="0.25">
      <c r="A1767" s="114"/>
      <c r="B1767" s="114"/>
      <c r="E1767" s="1"/>
      <c r="G1767" s="41"/>
      <c r="H1767" s="140"/>
      <c r="I1767" s="140"/>
      <c r="J1767" s="140"/>
      <c r="K1767" s="140"/>
      <c r="L1767" s="140"/>
      <c r="M1767" s="140"/>
      <c r="N1767" s="140"/>
      <c r="O1767" s="129"/>
      <c r="P1767" s="140"/>
      <c r="Q1767" s="140"/>
      <c r="R1767" s="140"/>
      <c r="S1767" s="129"/>
    </row>
    <row r="1768" spans="1:19" s="68" customFormat="1" ht="24" customHeight="1" x14ac:dyDescent="0.25">
      <c r="A1768" s="192" t="s">
        <v>802</v>
      </c>
      <c r="B1768" s="183" t="s">
        <v>803</v>
      </c>
      <c r="C1768" s="18"/>
      <c r="D1768" s="18"/>
      <c r="E1768" s="18"/>
      <c r="G1768" s="174" t="s">
        <v>804</v>
      </c>
      <c r="H1768" s="159"/>
      <c r="I1768" s="276" t="s">
        <v>442</v>
      </c>
      <c r="J1768" s="277"/>
      <c r="K1768" s="160" t="s">
        <v>603</v>
      </c>
      <c r="L1768" s="159"/>
      <c r="M1768" s="276" t="s">
        <v>802</v>
      </c>
      <c r="N1768" s="277"/>
      <c r="O1768" s="169">
        <f>VLOOKUP(A1768,'[2]Tarifs Faune &amp; Flore'!A:M,13,0)*(1+$V$5)</f>
        <v>79.166666666666671</v>
      </c>
      <c r="P1768" s="159"/>
      <c r="Q1768" s="160" t="s">
        <v>803</v>
      </c>
      <c r="R1768" s="159"/>
      <c r="S1768" s="169">
        <f>VLOOKUP(B1768,'[2]Tarifs Faune &amp; Flore'!A:M,13,0)*(1+$V$5)</f>
        <v>105.83333333333334</v>
      </c>
    </row>
    <row r="1769" spans="1:19" ht="15.75" customHeight="1" x14ac:dyDescent="0.25">
      <c r="E1769" s="150"/>
      <c r="G1769" s="156"/>
      <c r="H1769" s="1"/>
      <c r="I1769" s="156"/>
      <c r="J1769" s="1"/>
      <c r="K1769" s="156"/>
      <c r="L1769" s="1"/>
      <c r="M1769" s="156"/>
      <c r="N1769" s="1"/>
      <c r="O1769" s="156"/>
      <c r="P1769" s="1"/>
      <c r="Q1769" s="156"/>
      <c r="R1769" s="1"/>
      <c r="S1769" s="156"/>
    </row>
    <row r="1770" spans="1:19" ht="13.5" customHeight="1" x14ac:dyDescent="0.25">
      <c r="E1770" s="64" t="s">
        <v>668</v>
      </c>
      <c r="F1770" s="64"/>
      <c r="G1770" s="64"/>
      <c r="H1770" s="67"/>
      <c r="I1770" s="67"/>
      <c r="J1770" s="67"/>
      <c r="K1770" s="68"/>
      <c r="L1770" s="69"/>
      <c r="M1770" s="69"/>
      <c r="N1770" s="69"/>
      <c r="O1770" s="267" t="s">
        <v>0</v>
      </c>
      <c r="P1770" s="267"/>
      <c r="Q1770" s="267"/>
      <c r="R1770" s="267"/>
      <c r="S1770" s="267"/>
    </row>
    <row r="1771" spans="1:19" ht="13.5" customHeight="1" x14ac:dyDescent="0.25">
      <c r="E1771" s="6"/>
      <c r="O1771" s="6"/>
      <c r="P1771" s="6"/>
      <c r="Q1771" s="6"/>
      <c r="R1771" s="6"/>
      <c r="S1771" s="6"/>
    </row>
    <row r="1772" spans="1:19" ht="13.5" customHeight="1" x14ac:dyDescent="0.25">
      <c r="E1772" s="199"/>
      <c r="F1772" s="199"/>
      <c r="G1772" s="199"/>
      <c r="H1772" s="199"/>
      <c r="I1772" s="199"/>
      <c r="J1772" s="199"/>
      <c r="K1772" s="199"/>
      <c r="L1772" s="199"/>
      <c r="M1772" s="199"/>
      <c r="N1772" s="199"/>
      <c r="O1772" s="199"/>
      <c r="P1772" s="199"/>
      <c r="Q1772" s="199"/>
      <c r="R1772" s="199"/>
      <c r="S1772" s="199"/>
    </row>
    <row r="1773" spans="1:19" ht="13.5" customHeight="1" x14ac:dyDescent="0.25">
      <c r="E1773" s="76"/>
      <c r="F1773" s="76"/>
      <c r="M1773" s="284" t="s">
        <v>418</v>
      </c>
      <c r="N1773" s="284"/>
      <c r="O1773" s="284"/>
      <c r="P1773" s="149"/>
      <c r="Q1773" s="284" t="s">
        <v>419</v>
      </c>
      <c r="R1773" s="284"/>
      <c r="S1773" s="284"/>
    </row>
    <row r="1774" spans="1:19" ht="13.5" customHeight="1" x14ac:dyDescent="0.25">
      <c r="E1774" s="76"/>
      <c r="F1774" s="76"/>
      <c r="M1774" s="150"/>
      <c r="N1774" s="150"/>
      <c r="O1774" s="150"/>
      <c r="Q1774" s="150"/>
      <c r="R1774" s="150"/>
      <c r="S1774" s="150"/>
    </row>
    <row r="1775" spans="1:19" s="68" customFormat="1" ht="27" customHeight="1" x14ac:dyDescent="0.25">
      <c r="A1775" s="18"/>
      <c r="B1775" s="18"/>
      <c r="C1775" s="18"/>
      <c r="D1775" s="18"/>
      <c r="E1775" s="151"/>
      <c r="G1775" s="14" t="s">
        <v>420</v>
      </c>
      <c r="H1775" s="101"/>
      <c r="I1775" s="152" t="s">
        <v>421</v>
      </c>
      <c r="J1775" s="153"/>
      <c r="K1775" s="14" t="s">
        <v>422</v>
      </c>
      <c r="L1775" s="101"/>
      <c r="M1775" s="152" t="s">
        <v>9</v>
      </c>
      <c r="N1775" s="153"/>
      <c r="O1775" s="14" t="s">
        <v>11</v>
      </c>
      <c r="P1775" s="101"/>
      <c r="Q1775" s="152" t="s">
        <v>9</v>
      </c>
      <c r="R1775" s="153"/>
      <c r="S1775" s="14" t="s">
        <v>11</v>
      </c>
    </row>
    <row r="1776" spans="1:19" ht="7.9" customHeight="1" x14ac:dyDescent="0.25">
      <c r="E1776" s="76"/>
      <c r="F1776" s="76"/>
      <c r="M1776" s="150"/>
      <c r="N1776" s="150"/>
      <c r="O1776" s="150"/>
      <c r="Q1776" s="150"/>
      <c r="R1776" s="150"/>
      <c r="S1776" s="150"/>
    </row>
    <row r="1777" spans="1:19" ht="13.5" customHeight="1" x14ac:dyDescent="0.25">
      <c r="E1777" s="155" t="s">
        <v>805</v>
      </c>
      <c r="G1777" s="156"/>
      <c r="H1777" s="1"/>
      <c r="I1777" s="156"/>
      <c r="J1777" s="1"/>
      <c r="K1777" s="156"/>
      <c r="L1777" s="1"/>
      <c r="M1777" s="156"/>
      <c r="N1777" s="1"/>
      <c r="O1777" s="156"/>
      <c r="P1777" s="1"/>
      <c r="Q1777" s="156"/>
      <c r="R1777" s="1"/>
      <c r="S1777" s="156"/>
    </row>
    <row r="1778" spans="1:19" ht="7.9" customHeight="1" x14ac:dyDescent="0.25">
      <c r="E1778" s="76"/>
      <c r="F1778" s="76"/>
      <c r="M1778" s="150"/>
      <c r="N1778" s="150"/>
      <c r="O1778" s="150"/>
      <c r="Q1778" s="150"/>
      <c r="R1778" s="150"/>
      <c r="S1778" s="150"/>
    </row>
    <row r="1779" spans="1:19" s="68" customFormat="1" ht="24" customHeight="1" x14ac:dyDescent="0.25">
      <c r="A1779" s="192" t="s">
        <v>806</v>
      </c>
      <c r="B1779" s="192" t="s">
        <v>807</v>
      </c>
      <c r="C1779" s="193"/>
      <c r="D1779" s="18"/>
      <c r="E1779" s="20"/>
      <c r="G1779" s="165" t="s">
        <v>808</v>
      </c>
      <c r="H1779" s="159"/>
      <c r="I1779" s="276" t="s">
        <v>442</v>
      </c>
      <c r="J1779" s="277"/>
      <c r="K1779" s="160" t="s">
        <v>603</v>
      </c>
      <c r="L1779" s="159"/>
      <c r="M1779" s="276" t="s">
        <v>806</v>
      </c>
      <c r="N1779" s="277"/>
      <c r="O1779" s="169">
        <f>VLOOKUP(A1779,'[2]Tarifs Faune &amp; Flore'!A:M,13,0)*(1+$V$5)</f>
        <v>79.166666666666671</v>
      </c>
      <c r="P1779" s="159"/>
      <c r="Q1779" s="276" t="s">
        <v>807</v>
      </c>
      <c r="R1779" s="277"/>
      <c r="S1779" s="169">
        <f>VLOOKUP(B1779,'[2]Tarifs Faune &amp; Flore'!A:M,13,0)*(1+$V$5)</f>
        <v>105.83333333333334</v>
      </c>
    </row>
    <row r="1780" spans="1:19" ht="7.9" customHeight="1" x14ac:dyDescent="0.25">
      <c r="A1780" s="114"/>
      <c r="B1780" s="114"/>
      <c r="C1780" s="114"/>
      <c r="E1780" s="13"/>
      <c r="G1780" s="43"/>
      <c r="H1780" s="140"/>
      <c r="I1780" s="140"/>
      <c r="J1780" s="140"/>
      <c r="K1780" s="140"/>
      <c r="L1780" s="140"/>
      <c r="M1780" s="140"/>
      <c r="N1780" s="140"/>
      <c r="O1780" s="129"/>
      <c r="P1780" s="140"/>
      <c r="Q1780" s="140"/>
      <c r="R1780" s="140"/>
      <c r="S1780" s="129"/>
    </row>
    <row r="1781" spans="1:19" s="68" customFormat="1" ht="24" customHeight="1" x14ac:dyDescent="0.25">
      <c r="A1781" s="192" t="s">
        <v>809</v>
      </c>
      <c r="B1781" s="192" t="s">
        <v>810</v>
      </c>
      <c r="C1781" s="193"/>
      <c r="D1781" s="18"/>
      <c r="E1781" s="20"/>
      <c r="G1781" s="165" t="s">
        <v>811</v>
      </c>
      <c r="H1781" s="159"/>
      <c r="I1781" s="276" t="s">
        <v>442</v>
      </c>
      <c r="J1781" s="277"/>
      <c r="K1781" s="160" t="s">
        <v>603</v>
      </c>
      <c r="L1781" s="159"/>
      <c r="M1781" s="276" t="s">
        <v>809</v>
      </c>
      <c r="N1781" s="277"/>
      <c r="O1781" s="169">
        <f>VLOOKUP(A1781,'[2]Tarifs Faune &amp; Flore'!A:M,13,0)*(1+$V$5)</f>
        <v>79.166666666666671</v>
      </c>
      <c r="P1781" s="159"/>
      <c r="Q1781" s="276" t="s">
        <v>810</v>
      </c>
      <c r="R1781" s="277"/>
      <c r="S1781" s="169">
        <f>VLOOKUP(B1781,'[2]Tarifs Faune &amp; Flore'!A:M,13,0)*(1+$V$5)</f>
        <v>105.83333333333334</v>
      </c>
    </row>
    <row r="1782" spans="1:19" ht="7.9" customHeight="1" x14ac:dyDescent="0.25">
      <c r="A1782" s="200"/>
      <c r="B1782" s="200"/>
      <c r="C1782" s="200"/>
      <c r="E1782" s="76"/>
      <c r="F1782" s="76"/>
      <c r="G1782" s="143"/>
      <c r="H1782" s="33"/>
      <c r="I1782" s="143"/>
      <c r="J1782" s="33"/>
      <c r="K1782" s="33"/>
      <c r="L1782" s="33"/>
      <c r="M1782" s="195"/>
      <c r="N1782" s="195"/>
      <c r="O1782" s="195"/>
      <c r="P1782" s="33"/>
      <c r="Q1782" s="195"/>
      <c r="R1782" s="195"/>
      <c r="S1782" s="195"/>
    </row>
    <row r="1783" spans="1:19" s="68" customFormat="1" ht="24" customHeight="1" x14ac:dyDescent="0.25">
      <c r="A1783" s="192" t="s">
        <v>812</v>
      </c>
      <c r="B1783" s="192" t="s">
        <v>813</v>
      </c>
      <c r="C1783" s="193"/>
      <c r="D1783" s="18"/>
      <c r="E1783" s="20"/>
      <c r="G1783" s="165" t="s">
        <v>814</v>
      </c>
      <c r="H1783" s="159"/>
      <c r="I1783" s="276" t="s">
        <v>442</v>
      </c>
      <c r="J1783" s="277"/>
      <c r="K1783" s="160" t="s">
        <v>603</v>
      </c>
      <c r="L1783" s="159"/>
      <c r="M1783" s="276" t="s">
        <v>812</v>
      </c>
      <c r="N1783" s="277"/>
      <c r="O1783" s="169">
        <f>VLOOKUP(A1783,'[2]Tarifs Faune &amp; Flore'!A:M,13,0)*(1+$V$5)</f>
        <v>79.166666666666671</v>
      </c>
      <c r="P1783" s="159"/>
      <c r="Q1783" s="276" t="s">
        <v>813</v>
      </c>
      <c r="R1783" s="277"/>
      <c r="S1783" s="169">
        <f>VLOOKUP(B1783,'[2]Tarifs Faune &amp; Flore'!A:M,13,0)*(1+$V$5)</f>
        <v>105.83333333333334</v>
      </c>
    </row>
    <row r="1784" spans="1:19" ht="7.9" customHeight="1" x14ac:dyDescent="0.25">
      <c r="A1784" s="114"/>
      <c r="B1784" s="114"/>
      <c r="C1784" s="114"/>
      <c r="E1784" s="13"/>
      <c r="G1784" s="43"/>
      <c r="H1784" s="140"/>
      <c r="I1784" s="140"/>
      <c r="J1784" s="140"/>
      <c r="K1784" s="140"/>
      <c r="L1784" s="140"/>
      <c r="M1784" s="140"/>
      <c r="N1784" s="140"/>
      <c r="O1784" s="129"/>
      <c r="P1784" s="140"/>
      <c r="Q1784" s="140"/>
      <c r="R1784" s="140"/>
      <c r="S1784" s="129"/>
    </row>
    <row r="1785" spans="1:19" s="68" customFormat="1" ht="24" customHeight="1" x14ac:dyDescent="0.25">
      <c r="A1785" s="192" t="s">
        <v>815</v>
      </c>
      <c r="B1785" s="192" t="s">
        <v>816</v>
      </c>
      <c r="C1785" s="193"/>
      <c r="D1785" s="18"/>
      <c r="E1785" s="20"/>
      <c r="G1785" s="165" t="s">
        <v>817</v>
      </c>
      <c r="H1785" s="159"/>
      <c r="I1785" s="276" t="s">
        <v>442</v>
      </c>
      <c r="J1785" s="277"/>
      <c r="K1785" s="160" t="s">
        <v>603</v>
      </c>
      <c r="L1785" s="159"/>
      <c r="M1785" s="276" t="s">
        <v>815</v>
      </c>
      <c r="N1785" s="277"/>
      <c r="O1785" s="169">
        <f>VLOOKUP(A1785,'[2]Tarifs Faune &amp; Flore'!A:M,13,0)*(1+$V$5)</f>
        <v>79.166666666666671</v>
      </c>
      <c r="P1785" s="159"/>
      <c r="Q1785" s="276" t="s">
        <v>816</v>
      </c>
      <c r="R1785" s="277"/>
      <c r="S1785" s="169">
        <f>VLOOKUP(B1785,'[2]Tarifs Faune &amp; Flore'!A:M,13,0)*(1+$V$5)</f>
        <v>105.83333333333334</v>
      </c>
    </row>
    <row r="1786" spans="1:19" ht="7.9" customHeight="1" x14ac:dyDescent="0.25">
      <c r="A1786" s="114"/>
      <c r="B1786" s="114"/>
      <c r="C1786" s="114"/>
      <c r="E1786" s="13"/>
      <c r="G1786" s="43"/>
      <c r="H1786" s="140"/>
      <c r="I1786" s="140"/>
      <c r="J1786" s="140"/>
      <c r="K1786" s="140"/>
      <c r="L1786" s="140"/>
      <c r="M1786" s="140"/>
      <c r="N1786" s="140"/>
      <c r="O1786" s="129"/>
      <c r="P1786" s="140"/>
      <c r="Q1786" s="140"/>
      <c r="R1786" s="140"/>
      <c r="S1786" s="129"/>
    </row>
    <row r="1787" spans="1:19" s="68" customFormat="1" ht="24" customHeight="1" x14ac:dyDescent="0.25">
      <c r="A1787" s="192" t="s">
        <v>818</v>
      </c>
      <c r="B1787" s="192" t="s">
        <v>819</v>
      </c>
      <c r="C1787" s="193"/>
      <c r="D1787" s="18"/>
      <c r="E1787" s="20"/>
      <c r="G1787" s="165" t="s">
        <v>820</v>
      </c>
      <c r="H1787" s="159"/>
      <c r="I1787" s="276" t="s">
        <v>442</v>
      </c>
      <c r="J1787" s="277"/>
      <c r="K1787" s="160" t="s">
        <v>603</v>
      </c>
      <c r="L1787" s="159"/>
      <c r="M1787" s="276" t="s">
        <v>818</v>
      </c>
      <c r="N1787" s="277"/>
      <c r="O1787" s="169">
        <f>VLOOKUP(A1787,'[2]Tarifs Faune &amp; Flore'!A:M,13,0)*(1+$V$5)</f>
        <v>79.166666666666671</v>
      </c>
      <c r="P1787" s="159"/>
      <c r="Q1787" s="276" t="s">
        <v>819</v>
      </c>
      <c r="R1787" s="277"/>
      <c r="S1787" s="169">
        <f>VLOOKUP(B1787,'[2]Tarifs Faune &amp; Flore'!A:M,13,0)*(1+$V$5)</f>
        <v>105.83333333333334</v>
      </c>
    </row>
    <row r="1788" spans="1:19" ht="7.9" customHeight="1" x14ac:dyDescent="0.25">
      <c r="A1788" s="114"/>
      <c r="B1788" s="114"/>
      <c r="C1788" s="114"/>
      <c r="E1788" s="13"/>
      <c r="G1788" s="43"/>
      <c r="H1788" s="140"/>
      <c r="I1788" s="140"/>
      <c r="J1788" s="140"/>
      <c r="K1788" s="140"/>
      <c r="L1788" s="140"/>
      <c r="M1788" s="140"/>
      <c r="N1788" s="140"/>
      <c r="O1788" s="169"/>
      <c r="P1788" s="140"/>
      <c r="Q1788" s="140"/>
      <c r="R1788" s="140"/>
      <c r="S1788" s="129"/>
    </row>
    <row r="1789" spans="1:19" s="68" customFormat="1" ht="24" customHeight="1" x14ac:dyDescent="0.25">
      <c r="A1789" s="192" t="s">
        <v>821</v>
      </c>
      <c r="B1789" s="192" t="s">
        <v>822</v>
      </c>
      <c r="C1789" s="193"/>
      <c r="D1789" s="18"/>
      <c r="E1789" s="20"/>
      <c r="G1789" s="165" t="s">
        <v>823</v>
      </c>
      <c r="H1789" s="159"/>
      <c r="I1789" s="276" t="s">
        <v>442</v>
      </c>
      <c r="J1789" s="277"/>
      <c r="K1789" s="160" t="s">
        <v>603</v>
      </c>
      <c r="L1789" s="159"/>
      <c r="M1789" s="276" t="s">
        <v>821</v>
      </c>
      <c r="N1789" s="277"/>
      <c r="O1789" s="169">
        <f>VLOOKUP(A1789,'[2]Tarifs Faune &amp; Flore'!A:M,13,0)*(1+$V$5)</f>
        <v>79.166666666666671</v>
      </c>
      <c r="P1789" s="159"/>
      <c r="Q1789" s="276" t="s">
        <v>822</v>
      </c>
      <c r="R1789" s="277"/>
      <c r="S1789" s="169">
        <f>VLOOKUP(B1789,'[2]Tarifs Faune &amp; Flore'!A:M,13,0)*(1+$V$5)</f>
        <v>105.83333333333334</v>
      </c>
    </row>
    <row r="1790" spans="1:19" ht="7.9" customHeight="1" x14ac:dyDescent="0.25">
      <c r="A1790" s="114"/>
      <c r="B1790" s="114"/>
      <c r="C1790" s="114"/>
      <c r="E1790" s="13"/>
      <c r="G1790" s="43"/>
      <c r="H1790" s="140"/>
      <c r="I1790" s="140"/>
      <c r="J1790" s="140"/>
      <c r="K1790" s="140"/>
      <c r="L1790" s="140"/>
      <c r="M1790" s="140"/>
      <c r="N1790" s="140"/>
      <c r="O1790" s="129"/>
      <c r="P1790" s="140"/>
      <c r="Q1790" s="140"/>
      <c r="R1790" s="140"/>
      <c r="S1790" s="129"/>
    </row>
    <row r="1791" spans="1:19" s="68" customFormat="1" ht="24" customHeight="1" x14ac:dyDescent="0.25">
      <c r="A1791" s="192" t="s">
        <v>824</v>
      </c>
      <c r="B1791" s="192" t="s">
        <v>825</v>
      </c>
      <c r="C1791" s="193"/>
      <c r="D1791" s="18"/>
      <c r="E1791" s="20"/>
      <c r="G1791" s="165" t="s">
        <v>826</v>
      </c>
      <c r="H1791" s="159"/>
      <c r="I1791" s="276" t="s">
        <v>442</v>
      </c>
      <c r="J1791" s="277"/>
      <c r="K1791" s="160" t="s">
        <v>603</v>
      </c>
      <c r="L1791" s="159"/>
      <c r="M1791" s="276" t="s">
        <v>824</v>
      </c>
      <c r="N1791" s="277"/>
      <c r="O1791" s="169">
        <f>VLOOKUP(A1791,'[2]Tarifs Faune &amp; Flore'!A:M,13,0)*(1+$V$5)</f>
        <v>79.166666666666671</v>
      </c>
      <c r="P1791" s="159"/>
      <c r="Q1791" s="276" t="s">
        <v>825</v>
      </c>
      <c r="R1791" s="277"/>
      <c r="S1791" s="169">
        <f>VLOOKUP(B1791,'[2]Tarifs Faune &amp; Flore'!A:M,13,0)*(1+$V$5)</f>
        <v>105.83333333333334</v>
      </c>
    </row>
    <row r="1792" spans="1:19" ht="7.9" customHeight="1" x14ac:dyDescent="0.25">
      <c r="A1792" s="201"/>
      <c r="B1792" s="114"/>
      <c r="C1792" s="114"/>
      <c r="E1792" s="13"/>
      <c r="G1792" s="43"/>
      <c r="H1792" s="140"/>
      <c r="I1792" s="140"/>
      <c r="J1792" s="140"/>
      <c r="K1792" s="140"/>
      <c r="L1792" s="140"/>
      <c r="M1792" s="254"/>
      <c r="N1792" s="255"/>
      <c r="O1792" s="129"/>
      <c r="P1792" s="140"/>
      <c r="Q1792" s="140"/>
      <c r="R1792" s="140"/>
      <c r="S1792" s="129"/>
    </row>
    <row r="1793" spans="1:19" s="68" customFormat="1" ht="24" customHeight="1" x14ac:dyDescent="0.25">
      <c r="A1793" s="192" t="s">
        <v>827</v>
      </c>
      <c r="B1793" s="192" t="s">
        <v>828</v>
      </c>
      <c r="C1793" s="193"/>
      <c r="D1793" s="18"/>
      <c r="E1793" s="20"/>
      <c r="G1793" s="165" t="s">
        <v>829</v>
      </c>
      <c r="H1793" s="159"/>
      <c r="I1793" s="276" t="s">
        <v>442</v>
      </c>
      <c r="J1793" s="277"/>
      <c r="K1793" s="160" t="s">
        <v>603</v>
      </c>
      <c r="L1793" s="159"/>
      <c r="M1793" s="276" t="s">
        <v>827</v>
      </c>
      <c r="N1793" s="277"/>
      <c r="O1793" s="169">
        <f>VLOOKUP(A1793,'[2]Tarifs Faune &amp; Flore'!A:M,13,0)*(1+$V$5)</f>
        <v>79.166666666666671</v>
      </c>
      <c r="P1793" s="159"/>
      <c r="Q1793" s="276" t="s">
        <v>828</v>
      </c>
      <c r="R1793" s="277"/>
      <c r="S1793" s="169">
        <f>VLOOKUP(B1793,'[2]Tarifs Faune &amp; Flore'!A:M,13,0)*(1+$V$5)</f>
        <v>105.83333333333334</v>
      </c>
    </row>
    <row r="1794" spans="1:19" ht="7.9" customHeight="1" x14ac:dyDescent="0.25">
      <c r="E1794" s="155"/>
      <c r="F1794" s="76"/>
      <c r="G1794" s="140"/>
      <c r="H1794" s="140"/>
      <c r="I1794" s="140"/>
      <c r="J1794" s="140"/>
      <c r="K1794" s="140"/>
      <c r="L1794" s="140"/>
      <c r="M1794" s="194"/>
      <c r="N1794" s="194"/>
      <c r="O1794" s="198"/>
      <c r="P1794" s="140"/>
      <c r="Q1794" s="194"/>
      <c r="R1794" s="194"/>
      <c r="S1794" s="198"/>
    </row>
    <row r="1795" spans="1:19" ht="13.5" customHeight="1" x14ac:dyDescent="0.25">
      <c r="E1795" s="155" t="s">
        <v>830</v>
      </c>
      <c r="F1795" s="76"/>
      <c r="G1795" s="140"/>
      <c r="H1795" s="140"/>
      <c r="I1795" s="140"/>
      <c r="J1795" s="140"/>
      <c r="K1795" s="140"/>
      <c r="L1795" s="140"/>
      <c r="M1795" s="194"/>
      <c r="N1795" s="194"/>
      <c r="O1795" s="198"/>
      <c r="P1795" s="140"/>
      <c r="Q1795" s="194"/>
      <c r="R1795" s="194"/>
      <c r="S1795" s="198"/>
    </row>
    <row r="1796" spans="1:19" ht="7.9" customHeight="1" x14ac:dyDescent="0.25">
      <c r="E1796" s="1"/>
      <c r="G1796" s="140"/>
      <c r="H1796" s="140"/>
      <c r="I1796" s="140"/>
      <c r="J1796" s="140"/>
      <c r="K1796" s="140"/>
      <c r="L1796" s="140"/>
      <c r="M1796" s="140"/>
      <c r="N1796" s="140"/>
      <c r="O1796" s="129"/>
      <c r="P1796" s="140"/>
      <c r="Q1796" s="140"/>
      <c r="R1796" s="140"/>
      <c r="S1796" s="129"/>
    </row>
    <row r="1797" spans="1:19" s="68" customFormat="1" ht="24" customHeight="1" x14ac:dyDescent="0.25">
      <c r="A1797" s="192" t="s">
        <v>831</v>
      </c>
      <c r="B1797" s="192" t="s">
        <v>832</v>
      </c>
      <c r="C1797" s="193"/>
      <c r="D1797" s="18"/>
      <c r="E1797" s="20"/>
      <c r="G1797" s="165" t="s">
        <v>833</v>
      </c>
      <c r="H1797" s="159"/>
      <c r="I1797" s="276" t="s">
        <v>427</v>
      </c>
      <c r="J1797" s="277"/>
      <c r="K1797" s="160" t="s">
        <v>658</v>
      </c>
      <c r="L1797" s="159"/>
      <c r="M1797" s="276" t="s">
        <v>831</v>
      </c>
      <c r="N1797" s="277"/>
      <c r="O1797" s="169">
        <f>VLOOKUP(A1797,'[2]Tarifs Faune &amp; Flore'!A:M,13,0)*(1+$V$5)</f>
        <v>262.5</v>
      </c>
      <c r="P1797" s="159"/>
      <c r="Q1797" s="276" t="s">
        <v>832</v>
      </c>
      <c r="R1797" s="277"/>
      <c r="S1797" s="169">
        <f>VLOOKUP(B1797,'[2]Tarifs Faune &amp; Flore'!A:M,13,0)*(1+$V$5)</f>
        <v>353.33333333333337</v>
      </c>
    </row>
    <row r="1798" spans="1:19" s="68" customFormat="1" ht="7.9" customHeight="1" x14ac:dyDescent="0.25">
      <c r="A1798" s="115"/>
      <c r="B1798" s="115"/>
      <c r="C1798" s="115"/>
      <c r="D1798" s="18"/>
      <c r="E1798" s="20"/>
      <c r="G1798" s="163"/>
      <c r="H1798" s="159"/>
      <c r="I1798" s="159"/>
      <c r="J1798" s="159"/>
      <c r="K1798" s="159"/>
      <c r="L1798" s="159"/>
      <c r="M1798" s="159"/>
      <c r="N1798" s="159"/>
      <c r="O1798" s="171"/>
      <c r="P1798" s="159"/>
      <c r="Q1798" s="159"/>
      <c r="R1798" s="159"/>
      <c r="S1798" s="171"/>
    </row>
    <row r="1799" spans="1:19" s="68" customFormat="1" ht="24" customHeight="1" x14ac:dyDescent="0.25">
      <c r="A1799" s="192" t="s">
        <v>834</v>
      </c>
      <c r="B1799" s="192" t="s">
        <v>835</v>
      </c>
      <c r="C1799" s="193"/>
      <c r="D1799" s="18"/>
      <c r="E1799" s="20"/>
      <c r="G1799" s="165" t="s">
        <v>836</v>
      </c>
      <c r="H1799" s="159"/>
      <c r="I1799" s="276" t="s">
        <v>427</v>
      </c>
      <c r="J1799" s="277"/>
      <c r="K1799" s="160" t="s">
        <v>658</v>
      </c>
      <c r="L1799" s="159"/>
      <c r="M1799" s="276" t="s">
        <v>834</v>
      </c>
      <c r="N1799" s="277"/>
      <c r="O1799" s="169">
        <f>VLOOKUP(A1799,'[2]Tarifs Faune &amp; Flore'!A:M,13,0)*(1+$V$5)</f>
        <v>262.5</v>
      </c>
      <c r="P1799" s="159"/>
      <c r="Q1799" s="276" t="s">
        <v>835</v>
      </c>
      <c r="R1799" s="277"/>
      <c r="S1799" s="169">
        <f>VLOOKUP(B1799,'[2]Tarifs Faune &amp; Flore'!A:M,13,0)*(1+$V$5)</f>
        <v>353.33333333333337</v>
      </c>
    </row>
    <row r="1800" spans="1:19" s="68" customFormat="1" ht="7.9" customHeight="1" x14ac:dyDescent="0.25">
      <c r="A1800" s="115"/>
      <c r="B1800" s="115"/>
      <c r="C1800" s="115"/>
      <c r="D1800" s="18"/>
      <c r="E1800" s="20"/>
      <c r="G1800" s="163"/>
      <c r="H1800" s="159"/>
      <c r="I1800" s="159"/>
      <c r="J1800" s="159"/>
      <c r="K1800" s="159"/>
      <c r="L1800" s="159"/>
      <c r="M1800" s="159"/>
      <c r="N1800" s="159"/>
      <c r="O1800" s="171"/>
      <c r="P1800" s="159"/>
      <c r="Q1800" s="159"/>
      <c r="R1800" s="159"/>
      <c r="S1800" s="171"/>
    </row>
    <row r="1801" spans="1:19" s="68" customFormat="1" ht="24" customHeight="1" x14ac:dyDescent="0.25">
      <c r="A1801" s="192" t="s">
        <v>837</v>
      </c>
      <c r="B1801" s="192" t="s">
        <v>838</v>
      </c>
      <c r="C1801" s="193"/>
      <c r="D1801" s="18"/>
      <c r="E1801" s="20"/>
      <c r="G1801" s="165" t="s">
        <v>839</v>
      </c>
      <c r="H1801" s="159"/>
      <c r="I1801" s="276" t="s">
        <v>427</v>
      </c>
      <c r="J1801" s="277"/>
      <c r="K1801" s="160" t="s">
        <v>658</v>
      </c>
      <c r="L1801" s="159"/>
      <c r="M1801" s="276" t="s">
        <v>837</v>
      </c>
      <c r="N1801" s="277"/>
      <c r="O1801" s="169">
        <f>VLOOKUP(A1801,'[2]Tarifs Faune &amp; Flore'!A:M,13,0)*(1+$V$5)</f>
        <v>262.5</v>
      </c>
      <c r="P1801" s="159"/>
      <c r="Q1801" s="276" t="s">
        <v>838</v>
      </c>
      <c r="R1801" s="277"/>
      <c r="S1801" s="169">
        <f>VLOOKUP(B1801,'[2]Tarifs Faune &amp; Flore'!A:M,13,0)*(1+$V$5)</f>
        <v>353.33333333333337</v>
      </c>
    </row>
    <row r="1802" spans="1:19" s="68" customFormat="1" ht="7.9" customHeight="1" x14ac:dyDescent="0.25">
      <c r="A1802" s="115"/>
      <c r="B1802" s="115"/>
      <c r="C1802" s="115"/>
      <c r="D1802" s="18"/>
      <c r="E1802" s="20"/>
      <c r="G1802" s="163"/>
      <c r="H1802" s="159"/>
      <c r="I1802" s="291"/>
      <c r="J1802" s="291"/>
      <c r="K1802" s="203"/>
      <c r="L1802" s="159"/>
      <c r="M1802" s="159"/>
      <c r="N1802" s="159"/>
      <c r="O1802" s="171"/>
      <c r="P1802" s="159"/>
      <c r="Q1802" s="159"/>
      <c r="R1802" s="159"/>
      <c r="S1802" s="171"/>
    </row>
    <row r="1803" spans="1:19" s="68" customFormat="1" ht="24" customHeight="1" x14ac:dyDescent="0.25">
      <c r="A1803" s="192" t="s">
        <v>840</v>
      </c>
      <c r="B1803" s="192" t="s">
        <v>841</v>
      </c>
      <c r="C1803" s="193"/>
      <c r="D1803" s="18"/>
      <c r="E1803" s="20"/>
      <c r="G1803" s="165" t="s">
        <v>842</v>
      </c>
      <c r="H1803" s="159"/>
      <c r="I1803" s="276" t="s">
        <v>427</v>
      </c>
      <c r="J1803" s="277"/>
      <c r="K1803" s="160" t="s">
        <v>658</v>
      </c>
      <c r="L1803" s="159"/>
      <c r="M1803" s="276" t="s">
        <v>840</v>
      </c>
      <c r="N1803" s="277"/>
      <c r="O1803" s="169">
        <f>VLOOKUP(A1803,'[2]Tarifs Faune &amp; Flore'!A:M,13,0)*(1+$V$5)</f>
        <v>262.5</v>
      </c>
      <c r="P1803" s="159"/>
      <c r="Q1803" s="276" t="s">
        <v>841</v>
      </c>
      <c r="R1803" s="277"/>
      <c r="S1803" s="169">
        <f>VLOOKUP(B1803,'[2]Tarifs Faune &amp; Flore'!A:M,13,0)*(1+$V$5)</f>
        <v>353.33333333333337</v>
      </c>
    </row>
    <row r="1804" spans="1:19" s="68" customFormat="1" ht="7.9" customHeight="1" x14ac:dyDescent="0.25">
      <c r="A1804" s="115"/>
      <c r="B1804" s="115"/>
      <c r="C1804" s="115"/>
      <c r="D1804" s="18"/>
      <c r="E1804" s="20"/>
      <c r="G1804" s="163"/>
      <c r="H1804" s="159"/>
      <c r="I1804" s="159"/>
      <c r="J1804" s="159"/>
      <c r="K1804" s="159"/>
      <c r="L1804" s="159"/>
      <c r="M1804" s="159"/>
      <c r="N1804" s="159"/>
      <c r="O1804" s="171"/>
      <c r="P1804" s="159"/>
      <c r="Q1804" s="159"/>
      <c r="R1804" s="159"/>
      <c r="S1804" s="171"/>
    </row>
    <row r="1805" spans="1:19" s="68" customFormat="1" ht="24" customHeight="1" x14ac:dyDescent="0.25">
      <c r="A1805" s="192" t="s">
        <v>843</v>
      </c>
      <c r="B1805" s="192" t="s">
        <v>844</v>
      </c>
      <c r="C1805" s="193"/>
      <c r="D1805" s="18"/>
      <c r="E1805" s="20"/>
      <c r="G1805" s="165" t="s">
        <v>845</v>
      </c>
      <c r="H1805" s="159"/>
      <c r="I1805" s="276" t="s">
        <v>427</v>
      </c>
      <c r="J1805" s="277"/>
      <c r="K1805" s="160" t="s">
        <v>658</v>
      </c>
      <c r="L1805" s="159"/>
      <c r="M1805" s="276" t="s">
        <v>843</v>
      </c>
      <c r="N1805" s="277"/>
      <c r="O1805" s="169">
        <f>VLOOKUP(A1805,'[2]Tarifs Faune &amp; Flore'!A:M,13,0)*(1+$V$5)</f>
        <v>262.5</v>
      </c>
      <c r="P1805" s="159"/>
      <c r="Q1805" s="276" t="s">
        <v>844</v>
      </c>
      <c r="R1805" s="277"/>
      <c r="S1805" s="169">
        <f>VLOOKUP(B1805,'[2]Tarifs Faune &amp; Flore'!A:M,13,0)*(1+$V$5)</f>
        <v>353.33333333333337</v>
      </c>
    </row>
    <row r="1806" spans="1:19" s="68" customFormat="1" ht="7.9" customHeight="1" x14ac:dyDescent="0.25">
      <c r="A1806" s="115"/>
      <c r="B1806" s="115"/>
      <c r="C1806" s="115"/>
      <c r="D1806" s="18"/>
      <c r="E1806" s="20"/>
      <c r="G1806" s="163"/>
      <c r="H1806" s="159"/>
      <c r="I1806" s="159"/>
      <c r="J1806" s="159"/>
      <c r="K1806" s="159"/>
      <c r="L1806" s="159"/>
      <c r="M1806" s="159"/>
      <c r="N1806" s="159"/>
      <c r="O1806" s="171"/>
      <c r="P1806" s="159"/>
      <c r="Q1806" s="159"/>
      <c r="R1806" s="159"/>
      <c r="S1806" s="171"/>
    </row>
    <row r="1807" spans="1:19" s="68" customFormat="1" ht="24" customHeight="1" x14ac:dyDescent="0.25">
      <c r="A1807" s="192" t="s">
        <v>846</v>
      </c>
      <c r="B1807" s="192" t="s">
        <v>847</v>
      </c>
      <c r="C1807" s="193"/>
      <c r="D1807" s="18"/>
      <c r="E1807" s="20"/>
      <c r="G1807" s="165" t="s">
        <v>848</v>
      </c>
      <c r="H1807" s="159"/>
      <c r="I1807" s="276" t="s">
        <v>427</v>
      </c>
      <c r="J1807" s="277"/>
      <c r="K1807" s="160" t="s">
        <v>658</v>
      </c>
      <c r="L1807" s="159"/>
      <c r="M1807" s="276" t="s">
        <v>846</v>
      </c>
      <c r="N1807" s="277"/>
      <c r="O1807" s="169">
        <f>VLOOKUP(A1807,'[2]Tarifs Faune &amp; Flore'!A:M,13,0)*(1+$V$5)</f>
        <v>262.5</v>
      </c>
      <c r="P1807" s="159"/>
      <c r="Q1807" s="276" t="s">
        <v>847</v>
      </c>
      <c r="R1807" s="277"/>
      <c r="S1807" s="169">
        <f>VLOOKUP(B1807,'[2]Tarifs Faune &amp; Flore'!A:M,13,0)*(1+$V$5)</f>
        <v>353.33333333333337</v>
      </c>
    </row>
    <row r="1808" spans="1:19" s="68" customFormat="1" ht="7.9" customHeight="1" x14ac:dyDescent="0.25">
      <c r="A1808" s="115"/>
      <c r="B1808" s="115"/>
      <c r="C1808" s="115"/>
      <c r="D1808" s="18"/>
      <c r="E1808" s="20"/>
      <c r="G1808" s="163"/>
      <c r="H1808" s="159"/>
      <c r="I1808" s="159"/>
      <c r="J1808" s="159"/>
      <c r="K1808" s="159"/>
      <c r="L1808" s="159"/>
      <c r="M1808" s="159"/>
      <c r="N1808" s="159"/>
      <c r="O1808" s="171"/>
      <c r="P1808" s="159"/>
      <c r="Q1808" s="159"/>
      <c r="R1808" s="159"/>
      <c r="S1808" s="171"/>
    </row>
    <row r="1809" spans="1:19" s="68" customFormat="1" ht="24" customHeight="1" x14ac:dyDescent="0.25">
      <c r="A1809" s="192" t="s">
        <v>849</v>
      </c>
      <c r="B1809" s="192" t="s">
        <v>850</v>
      </c>
      <c r="C1809" s="193"/>
      <c r="D1809" s="18"/>
      <c r="E1809" s="20"/>
      <c r="G1809" s="165" t="s">
        <v>851</v>
      </c>
      <c r="H1809" s="159"/>
      <c r="I1809" s="276" t="s">
        <v>427</v>
      </c>
      <c r="J1809" s="277"/>
      <c r="K1809" s="160" t="s">
        <v>658</v>
      </c>
      <c r="L1809" s="159"/>
      <c r="M1809" s="276" t="s">
        <v>849</v>
      </c>
      <c r="N1809" s="277"/>
      <c r="O1809" s="169">
        <f>VLOOKUP(A1809,'[2]Tarifs Faune &amp; Flore'!A:M,13,0)*(1+$V$5)</f>
        <v>262.5</v>
      </c>
      <c r="P1809" s="159"/>
      <c r="Q1809" s="276" t="s">
        <v>850</v>
      </c>
      <c r="R1809" s="277"/>
      <c r="S1809" s="169">
        <f>VLOOKUP(B1809,'[2]Tarifs Faune &amp; Flore'!A:M,13,0)*(1+$V$5)</f>
        <v>353.33333333333337</v>
      </c>
    </row>
    <row r="1810" spans="1:19" s="68" customFormat="1" ht="7.9" customHeight="1" x14ac:dyDescent="0.25">
      <c r="A1810" s="115"/>
      <c r="B1810" s="115"/>
      <c r="C1810" s="115"/>
      <c r="D1810" s="18"/>
      <c r="E1810" s="20"/>
      <c r="G1810" s="163"/>
      <c r="H1810" s="159"/>
      <c r="I1810" s="159"/>
      <c r="J1810" s="159"/>
      <c r="K1810" s="159"/>
      <c r="L1810" s="159"/>
      <c r="M1810" s="159"/>
      <c r="N1810" s="159"/>
      <c r="O1810" s="171"/>
      <c r="P1810" s="159"/>
      <c r="Q1810" s="159"/>
      <c r="R1810" s="159"/>
      <c r="S1810" s="171"/>
    </row>
    <row r="1811" spans="1:19" s="68" customFormat="1" ht="24" customHeight="1" x14ac:dyDescent="0.25">
      <c r="A1811" s="192" t="s">
        <v>852</v>
      </c>
      <c r="B1811" s="192" t="s">
        <v>853</v>
      </c>
      <c r="C1811" s="193"/>
      <c r="D1811" s="18"/>
      <c r="E1811" s="20"/>
      <c r="G1811" s="165" t="s">
        <v>854</v>
      </c>
      <c r="H1811" s="159"/>
      <c r="I1811" s="276" t="s">
        <v>427</v>
      </c>
      <c r="J1811" s="277"/>
      <c r="K1811" s="160" t="s">
        <v>658</v>
      </c>
      <c r="L1811" s="159"/>
      <c r="M1811" s="276" t="s">
        <v>852</v>
      </c>
      <c r="N1811" s="277"/>
      <c r="O1811" s="169">
        <f>VLOOKUP(A1811,'[2]Tarifs Faune &amp; Flore'!A:M,13,0)*(1+$V$5)</f>
        <v>262.5</v>
      </c>
      <c r="P1811" s="159"/>
      <c r="Q1811" s="276" t="s">
        <v>853</v>
      </c>
      <c r="R1811" s="277"/>
      <c r="S1811" s="169">
        <f>VLOOKUP(B1811,'[2]Tarifs Faune &amp; Flore'!A:M,13,0)*(1+$V$5)</f>
        <v>353.33333333333337</v>
      </c>
    </row>
    <row r="1812" spans="1:19" ht="7.9" customHeight="1" x14ac:dyDescent="0.25">
      <c r="E1812" s="1"/>
      <c r="G1812" s="140"/>
      <c r="H1812" s="140"/>
      <c r="I1812" s="140"/>
      <c r="J1812" s="140"/>
      <c r="K1812" s="140"/>
      <c r="L1812" s="140"/>
      <c r="M1812" s="140"/>
      <c r="N1812" s="140"/>
      <c r="O1812" s="129"/>
      <c r="P1812" s="140"/>
      <c r="Q1812" s="140"/>
      <c r="R1812" s="140"/>
      <c r="S1812" s="129"/>
    </row>
    <row r="1813" spans="1:19" ht="13.5" customHeight="1" x14ac:dyDescent="0.25">
      <c r="E1813" s="156" t="s">
        <v>855</v>
      </c>
      <c r="G1813" s="140"/>
      <c r="H1813" s="140"/>
      <c r="I1813" s="140"/>
      <c r="J1813" s="140"/>
      <c r="K1813" s="140"/>
      <c r="L1813" s="140"/>
      <c r="M1813" s="140"/>
      <c r="N1813" s="140"/>
      <c r="O1813" s="129"/>
      <c r="P1813" s="140"/>
      <c r="Q1813" s="140"/>
      <c r="R1813" s="140"/>
      <c r="S1813" s="129"/>
    </row>
    <row r="1814" spans="1:19" ht="7.9" customHeight="1" x14ac:dyDescent="0.25">
      <c r="E1814" s="1"/>
      <c r="G1814" s="140"/>
      <c r="H1814" s="140"/>
      <c r="I1814" s="140"/>
      <c r="J1814" s="140"/>
      <c r="K1814" s="140"/>
      <c r="L1814" s="140"/>
      <c r="M1814" s="140"/>
      <c r="N1814" s="140"/>
      <c r="O1814" s="129"/>
      <c r="P1814" s="140"/>
      <c r="Q1814" s="140"/>
      <c r="R1814" s="140"/>
      <c r="S1814" s="129"/>
    </row>
    <row r="1815" spans="1:19" s="157" customFormat="1" ht="24" customHeight="1" x14ac:dyDescent="0.25">
      <c r="A1815" s="192" t="s">
        <v>856</v>
      </c>
      <c r="B1815" s="192" t="s">
        <v>857</v>
      </c>
      <c r="C1815" s="193"/>
      <c r="D1815" s="115"/>
      <c r="E1815" s="115"/>
      <c r="G1815" s="160" t="s">
        <v>858</v>
      </c>
      <c r="H1815" s="159"/>
      <c r="I1815" s="276" t="s">
        <v>442</v>
      </c>
      <c r="J1815" s="277"/>
      <c r="K1815" s="160" t="s">
        <v>603</v>
      </c>
      <c r="L1815" s="159"/>
      <c r="M1815" s="276" t="s">
        <v>856</v>
      </c>
      <c r="N1815" s="277"/>
      <c r="O1815" s="169">
        <f>VLOOKUP(A1815,'[2]Tarifs Faune &amp; Flore'!A:M,13,0)*(1+$V$5)</f>
        <v>79.166666666666671</v>
      </c>
      <c r="P1815" s="159"/>
      <c r="Q1815" s="276" t="s">
        <v>857</v>
      </c>
      <c r="R1815" s="277"/>
      <c r="S1815" s="169">
        <f>VLOOKUP(B1815,'[2]Tarifs Faune &amp; Flore'!A:M,13,0)*(1+$V$5)</f>
        <v>105.83333333333334</v>
      </c>
    </row>
    <row r="1816" spans="1:19" s="157" customFormat="1" ht="7.9" customHeight="1" x14ac:dyDescent="0.25">
      <c r="A1816" s="115"/>
      <c r="B1816" s="115"/>
      <c r="C1816" s="115"/>
      <c r="D1816" s="115"/>
      <c r="E1816" s="115"/>
      <c r="G1816" s="159"/>
      <c r="H1816" s="159"/>
      <c r="I1816" s="159"/>
      <c r="J1816" s="159"/>
      <c r="K1816" s="159"/>
      <c r="L1816" s="159"/>
      <c r="M1816" s="159"/>
      <c r="N1816" s="159"/>
      <c r="O1816" s="171"/>
      <c r="P1816" s="159"/>
      <c r="Q1816" s="159"/>
      <c r="R1816" s="159"/>
      <c r="S1816" s="171"/>
    </row>
    <row r="1817" spans="1:19" s="157" customFormat="1" ht="24" customHeight="1" x14ac:dyDescent="0.25">
      <c r="A1817" s="192" t="s">
        <v>859</v>
      </c>
      <c r="B1817" s="192" t="s">
        <v>860</v>
      </c>
      <c r="C1817" s="193"/>
      <c r="D1817" s="115"/>
      <c r="E1817" s="115"/>
      <c r="G1817" s="160" t="s">
        <v>861</v>
      </c>
      <c r="H1817" s="159"/>
      <c r="I1817" s="276" t="s">
        <v>442</v>
      </c>
      <c r="J1817" s="277"/>
      <c r="K1817" s="160" t="s">
        <v>603</v>
      </c>
      <c r="L1817" s="159"/>
      <c r="M1817" s="276" t="s">
        <v>859</v>
      </c>
      <c r="N1817" s="277"/>
      <c r="O1817" s="169">
        <f>VLOOKUP(A1817,'[2]Tarifs Faune &amp; Flore'!A:M,13,0)*(1+$V$5)</f>
        <v>79.166666666666671</v>
      </c>
      <c r="P1817" s="159"/>
      <c r="Q1817" s="276" t="s">
        <v>860</v>
      </c>
      <c r="R1817" s="277"/>
      <c r="S1817" s="169">
        <f>VLOOKUP(B1817,'[2]Tarifs Faune &amp; Flore'!A:M,13,0)*(1+$V$5)</f>
        <v>105.83333333333334</v>
      </c>
    </row>
    <row r="1818" spans="1:19" s="157" customFormat="1" ht="7.9" customHeight="1" x14ac:dyDescent="0.25">
      <c r="A1818" s="115"/>
      <c r="B1818" s="115"/>
      <c r="C1818" s="115"/>
      <c r="D1818" s="115"/>
      <c r="E1818" s="115"/>
      <c r="G1818" s="159"/>
      <c r="H1818" s="159"/>
      <c r="I1818" s="159"/>
      <c r="J1818" s="159"/>
      <c r="K1818" s="159"/>
      <c r="L1818" s="159"/>
      <c r="M1818" s="159"/>
      <c r="N1818" s="159"/>
      <c r="O1818" s="171"/>
      <c r="P1818" s="159"/>
      <c r="Q1818" s="159"/>
      <c r="R1818" s="159"/>
      <c r="S1818" s="171"/>
    </row>
    <row r="1819" spans="1:19" s="157" customFormat="1" ht="24" customHeight="1" x14ac:dyDescent="0.25">
      <c r="A1819" s="192" t="s">
        <v>862</v>
      </c>
      <c r="B1819" s="192" t="s">
        <v>863</v>
      </c>
      <c r="C1819" s="193"/>
      <c r="D1819" s="115"/>
      <c r="E1819" s="115"/>
      <c r="G1819" s="160" t="s">
        <v>864</v>
      </c>
      <c r="H1819" s="159"/>
      <c r="I1819" s="276" t="s">
        <v>442</v>
      </c>
      <c r="J1819" s="277"/>
      <c r="K1819" s="160" t="s">
        <v>603</v>
      </c>
      <c r="L1819" s="159"/>
      <c r="M1819" s="276" t="s">
        <v>862</v>
      </c>
      <c r="N1819" s="277"/>
      <c r="O1819" s="169">
        <f>VLOOKUP(A1819,'[2]Tarifs Faune &amp; Flore'!A:M,13,0)*(1+$V$5)</f>
        <v>79.166666666666671</v>
      </c>
      <c r="P1819" s="159"/>
      <c r="Q1819" s="276" t="s">
        <v>863</v>
      </c>
      <c r="R1819" s="277"/>
      <c r="S1819" s="169">
        <f>VLOOKUP(B1819,'[2]Tarifs Faune &amp; Flore'!A:M,13,0)*(1+$V$5)</f>
        <v>105.83333333333334</v>
      </c>
    </row>
    <row r="1820" spans="1:19" s="157" customFormat="1" ht="7.9" customHeight="1" x14ac:dyDescent="0.25">
      <c r="A1820" s="115"/>
      <c r="B1820" s="115"/>
      <c r="C1820" s="115"/>
      <c r="D1820" s="115"/>
      <c r="E1820" s="115"/>
      <c r="G1820" s="159"/>
      <c r="H1820" s="159"/>
      <c r="I1820" s="159"/>
      <c r="J1820" s="159"/>
      <c r="K1820" s="159"/>
      <c r="L1820" s="159"/>
      <c r="M1820" s="159"/>
      <c r="N1820" s="159"/>
      <c r="O1820" s="171"/>
      <c r="P1820" s="159"/>
      <c r="Q1820" s="159"/>
      <c r="R1820" s="159"/>
      <c r="S1820" s="171"/>
    </row>
    <row r="1821" spans="1:19" s="157" customFormat="1" ht="24" customHeight="1" x14ac:dyDescent="0.25">
      <c r="A1821" s="192" t="s">
        <v>865</v>
      </c>
      <c r="B1821" s="192" t="s">
        <v>866</v>
      </c>
      <c r="C1821" s="193"/>
      <c r="D1821" s="115"/>
      <c r="E1821" s="115"/>
      <c r="G1821" s="160" t="s">
        <v>867</v>
      </c>
      <c r="H1821" s="159"/>
      <c r="I1821" s="276" t="s">
        <v>442</v>
      </c>
      <c r="J1821" s="277"/>
      <c r="K1821" s="160" t="s">
        <v>603</v>
      </c>
      <c r="L1821" s="159"/>
      <c r="M1821" s="276" t="s">
        <v>865</v>
      </c>
      <c r="N1821" s="277"/>
      <c r="O1821" s="169">
        <f>VLOOKUP(A1821,'[2]Tarifs Faune &amp; Flore'!A:M,13,0)*(1+$V$5)</f>
        <v>79.166666666666671</v>
      </c>
      <c r="P1821" s="159"/>
      <c r="Q1821" s="276" t="s">
        <v>866</v>
      </c>
      <c r="R1821" s="277"/>
      <c r="S1821" s="169">
        <f>VLOOKUP(B1821,'[2]Tarifs Faune &amp; Flore'!A:M,13,0)*(1+$V$5)</f>
        <v>105.83333333333334</v>
      </c>
    </row>
    <row r="1822" spans="1:19" s="157" customFormat="1" ht="7.9" customHeight="1" x14ac:dyDescent="0.25">
      <c r="A1822" s="115"/>
      <c r="B1822" s="115"/>
      <c r="C1822" s="115"/>
      <c r="D1822" s="115"/>
      <c r="E1822" s="115"/>
      <c r="G1822" s="159"/>
      <c r="H1822" s="159"/>
      <c r="I1822" s="159"/>
      <c r="J1822" s="159"/>
      <c r="K1822" s="159"/>
      <c r="L1822" s="159"/>
      <c r="M1822" s="159"/>
      <c r="N1822" s="159"/>
      <c r="O1822" s="171"/>
      <c r="P1822" s="159"/>
      <c r="Q1822" s="159"/>
      <c r="R1822" s="159"/>
      <c r="S1822" s="171"/>
    </row>
    <row r="1823" spans="1:19" s="157" customFormat="1" ht="24" customHeight="1" x14ac:dyDescent="0.25">
      <c r="A1823" s="192" t="s">
        <v>868</v>
      </c>
      <c r="B1823" s="192" t="s">
        <v>869</v>
      </c>
      <c r="C1823" s="193"/>
      <c r="D1823" s="115"/>
      <c r="E1823" s="115"/>
      <c r="G1823" s="160" t="s">
        <v>870</v>
      </c>
      <c r="H1823" s="159"/>
      <c r="I1823" s="276" t="s">
        <v>442</v>
      </c>
      <c r="J1823" s="277"/>
      <c r="K1823" s="160" t="s">
        <v>603</v>
      </c>
      <c r="L1823" s="159"/>
      <c r="M1823" s="276" t="s">
        <v>868</v>
      </c>
      <c r="N1823" s="277"/>
      <c r="O1823" s="169">
        <f>VLOOKUP(A1823,'[2]Tarifs Faune &amp; Flore'!A:M,13,0)*(1+$V$5)</f>
        <v>79.166666666666671</v>
      </c>
      <c r="P1823" s="159"/>
      <c r="Q1823" s="276" t="s">
        <v>869</v>
      </c>
      <c r="R1823" s="277"/>
      <c r="S1823" s="169">
        <f>VLOOKUP(B1823,'[2]Tarifs Faune &amp; Flore'!A:M,13,0)*(1+$V$5)</f>
        <v>105.83333333333334</v>
      </c>
    </row>
    <row r="1824" spans="1:19" s="157" customFormat="1" ht="7.9" customHeight="1" x14ac:dyDescent="0.25">
      <c r="A1824" s="115"/>
      <c r="B1824" s="115"/>
      <c r="C1824" s="115"/>
      <c r="D1824" s="115"/>
      <c r="E1824" s="115"/>
      <c r="G1824" s="159"/>
      <c r="H1824" s="159"/>
      <c r="I1824" s="159"/>
      <c r="J1824" s="159"/>
      <c r="K1824" s="159"/>
      <c r="L1824" s="159"/>
      <c r="M1824" s="159"/>
      <c r="N1824" s="159"/>
      <c r="O1824" s="171"/>
      <c r="P1824" s="159"/>
      <c r="Q1824" s="159"/>
      <c r="R1824" s="159"/>
      <c r="S1824" s="171"/>
    </row>
    <row r="1825" spans="1:19" s="157" customFormat="1" ht="24" customHeight="1" x14ac:dyDescent="0.25">
      <c r="A1825" s="192" t="s">
        <v>871</v>
      </c>
      <c r="B1825" s="192" t="s">
        <v>872</v>
      </c>
      <c r="C1825" s="193"/>
      <c r="D1825" s="115"/>
      <c r="E1825" s="115"/>
      <c r="G1825" s="160" t="s">
        <v>873</v>
      </c>
      <c r="H1825" s="159"/>
      <c r="I1825" s="276" t="s">
        <v>442</v>
      </c>
      <c r="J1825" s="277"/>
      <c r="K1825" s="160" t="s">
        <v>603</v>
      </c>
      <c r="L1825" s="159"/>
      <c r="M1825" s="276" t="s">
        <v>871</v>
      </c>
      <c r="N1825" s="277"/>
      <c r="O1825" s="169">
        <f>VLOOKUP(A1825,'[2]Tarifs Faune &amp; Flore'!A:M,13,0)*(1+$V$5)</f>
        <v>79.166666666666671</v>
      </c>
      <c r="P1825" s="159"/>
      <c r="Q1825" s="276" t="s">
        <v>872</v>
      </c>
      <c r="R1825" s="277"/>
      <c r="S1825" s="169">
        <f>VLOOKUP(B1825,'[2]Tarifs Faune &amp; Flore'!A:M,13,0)*(1+$V$5)</f>
        <v>105.83333333333334</v>
      </c>
    </row>
    <row r="1826" spans="1:19" s="157" customFormat="1" ht="7.9" customHeight="1" x14ac:dyDescent="0.25">
      <c r="A1826" s="115"/>
      <c r="B1826" s="115"/>
      <c r="C1826" s="115"/>
      <c r="D1826" s="115"/>
      <c r="E1826" s="115"/>
      <c r="G1826" s="115"/>
      <c r="H1826" s="115"/>
      <c r="I1826" s="115"/>
      <c r="J1826" s="115"/>
      <c r="K1826" s="115"/>
      <c r="L1826" s="115"/>
      <c r="M1826" s="115"/>
      <c r="N1826" s="115"/>
      <c r="O1826" s="135"/>
      <c r="P1826" s="115"/>
      <c r="Q1826" s="115"/>
      <c r="R1826" s="115"/>
      <c r="S1826" s="135"/>
    </row>
    <row r="1827" spans="1:19" s="157" customFormat="1" ht="24" customHeight="1" x14ac:dyDescent="0.25">
      <c r="A1827" s="192" t="s">
        <v>874</v>
      </c>
      <c r="B1827" s="192" t="s">
        <v>875</v>
      </c>
      <c r="C1827" s="193"/>
      <c r="D1827" s="115"/>
      <c r="E1827" s="115"/>
      <c r="G1827" s="160" t="s">
        <v>876</v>
      </c>
      <c r="H1827" s="159"/>
      <c r="I1827" s="276" t="s">
        <v>442</v>
      </c>
      <c r="J1827" s="277"/>
      <c r="K1827" s="160" t="s">
        <v>603</v>
      </c>
      <c r="L1827" s="159"/>
      <c r="M1827" s="276" t="s">
        <v>874</v>
      </c>
      <c r="N1827" s="277"/>
      <c r="O1827" s="169">
        <f>VLOOKUP(A1827,'[2]Tarifs Faune &amp; Flore'!A:M,13,0)*(1+$V$5)</f>
        <v>79.166666666666671</v>
      </c>
      <c r="P1827" s="159"/>
      <c r="Q1827" s="276" t="s">
        <v>875</v>
      </c>
      <c r="R1827" s="277"/>
      <c r="S1827" s="169">
        <f>VLOOKUP(B1827,'[2]Tarifs Faune &amp; Flore'!A:M,13,0)*(1+$V$5)</f>
        <v>105.83333333333334</v>
      </c>
    </row>
    <row r="1828" spans="1:19" ht="7.9" customHeight="1" x14ac:dyDescent="0.25">
      <c r="E1828" s="1"/>
      <c r="G1828" s="140"/>
      <c r="H1828" s="140"/>
      <c r="I1828" s="140"/>
      <c r="J1828" s="140"/>
      <c r="K1828" s="140"/>
      <c r="L1828" s="140"/>
      <c r="M1828" s="140"/>
      <c r="N1828" s="140"/>
      <c r="O1828" s="129"/>
      <c r="P1828" s="140"/>
      <c r="Q1828" s="140"/>
      <c r="R1828" s="140"/>
      <c r="S1828" s="129"/>
    </row>
    <row r="1829" spans="1:19" ht="13.5" customHeight="1" x14ac:dyDescent="0.25">
      <c r="E1829" s="64" t="s">
        <v>668</v>
      </c>
      <c r="F1829" s="64"/>
      <c r="G1829" s="64"/>
      <c r="H1829" s="67"/>
      <c r="I1829" s="67"/>
      <c r="J1829" s="67"/>
      <c r="K1829" s="68"/>
      <c r="L1829" s="69"/>
      <c r="M1829" s="69"/>
      <c r="N1829" s="69"/>
      <c r="O1829" s="267" t="s">
        <v>0</v>
      </c>
      <c r="P1829" s="267"/>
      <c r="Q1829" s="267"/>
      <c r="R1829" s="267"/>
      <c r="S1829" s="267"/>
    </row>
    <row r="1830" spans="1:19" ht="13.5" customHeight="1" x14ac:dyDescent="0.25">
      <c r="E1830" s="6"/>
      <c r="O1830" s="6"/>
      <c r="P1830" s="6"/>
      <c r="Q1830" s="6"/>
      <c r="R1830" s="6"/>
      <c r="S1830" s="6"/>
    </row>
    <row r="1831" spans="1:19" ht="13.5" customHeight="1" x14ac:dyDescent="0.25">
      <c r="E1831" s="199"/>
      <c r="F1831" s="199"/>
      <c r="G1831" s="199"/>
      <c r="H1831" s="199"/>
      <c r="I1831" s="199"/>
      <c r="J1831" s="199"/>
      <c r="K1831" s="199"/>
      <c r="L1831" s="199"/>
      <c r="M1831" s="199"/>
      <c r="N1831" s="199"/>
      <c r="O1831" s="199"/>
      <c r="P1831" s="199"/>
      <c r="Q1831" s="199"/>
      <c r="R1831" s="199"/>
      <c r="S1831" s="199"/>
    </row>
    <row r="1832" spans="1:19" ht="13.5" customHeight="1" x14ac:dyDescent="0.25">
      <c r="E1832" s="76"/>
      <c r="F1832" s="76"/>
      <c r="M1832" s="284" t="s">
        <v>418</v>
      </c>
      <c r="N1832" s="284"/>
      <c r="O1832" s="284"/>
      <c r="P1832" s="149"/>
      <c r="Q1832" s="284" t="s">
        <v>419</v>
      </c>
      <c r="R1832" s="284"/>
      <c r="S1832" s="284"/>
    </row>
    <row r="1833" spans="1:19" ht="13.5" customHeight="1" x14ac:dyDescent="0.25">
      <c r="E1833" s="76"/>
      <c r="F1833" s="76"/>
      <c r="M1833" s="150"/>
      <c r="N1833" s="150"/>
      <c r="O1833" s="150"/>
      <c r="Q1833" s="150"/>
      <c r="R1833" s="150"/>
      <c r="S1833" s="150"/>
    </row>
    <row r="1834" spans="1:19" s="68" customFormat="1" ht="27" customHeight="1" x14ac:dyDescent="0.25">
      <c r="A1834" s="18"/>
      <c r="B1834" s="18"/>
      <c r="C1834" s="18"/>
      <c r="D1834" s="18"/>
      <c r="E1834" s="151"/>
      <c r="G1834" s="14" t="s">
        <v>420</v>
      </c>
      <c r="H1834" s="101"/>
      <c r="I1834" s="152" t="s">
        <v>421</v>
      </c>
      <c r="J1834" s="153"/>
      <c r="K1834" s="14" t="s">
        <v>422</v>
      </c>
      <c r="L1834" s="101"/>
      <c r="M1834" s="152" t="s">
        <v>9</v>
      </c>
      <c r="N1834" s="153"/>
      <c r="O1834" s="14" t="s">
        <v>11</v>
      </c>
      <c r="P1834" s="101"/>
      <c r="Q1834" s="152" t="s">
        <v>9</v>
      </c>
      <c r="R1834" s="153"/>
      <c r="S1834" s="14" t="s">
        <v>11</v>
      </c>
    </row>
    <row r="1835" spans="1:19" s="157" customFormat="1" ht="7.9" customHeight="1" x14ac:dyDescent="0.25">
      <c r="A1835" s="115"/>
      <c r="B1835" s="115"/>
      <c r="C1835" s="115"/>
      <c r="D1835" s="115"/>
      <c r="E1835" s="115"/>
      <c r="G1835" s="115"/>
      <c r="H1835" s="115"/>
      <c r="I1835" s="115"/>
      <c r="J1835" s="115"/>
      <c r="K1835" s="115"/>
      <c r="L1835" s="115"/>
      <c r="M1835" s="115"/>
      <c r="N1835" s="115"/>
      <c r="O1835" s="135"/>
      <c r="P1835" s="115"/>
      <c r="Q1835" s="115"/>
      <c r="R1835" s="115"/>
      <c r="S1835" s="135"/>
    </row>
    <row r="1836" spans="1:19" ht="13.5" customHeight="1" x14ac:dyDescent="0.25">
      <c r="E1836" s="156" t="s">
        <v>877</v>
      </c>
      <c r="G1836" s="140"/>
      <c r="H1836" s="140"/>
      <c r="I1836" s="140"/>
      <c r="J1836" s="140"/>
      <c r="K1836" s="140"/>
      <c r="L1836" s="140"/>
      <c r="M1836" s="140"/>
      <c r="N1836" s="140"/>
      <c r="O1836" s="129"/>
      <c r="P1836" s="140"/>
      <c r="Q1836" s="140"/>
      <c r="R1836" s="140"/>
      <c r="S1836" s="129"/>
    </row>
    <row r="1837" spans="1:19" ht="7.9" customHeight="1" x14ac:dyDescent="0.25">
      <c r="E1837" s="1"/>
      <c r="G1837" s="140"/>
      <c r="H1837" s="140"/>
      <c r="I1837" s="140"/>
      <c r="J1837" s="140"/>
      <c r="K1837" s="140"/>
      <c r="L1837" s="140"/>
      <c r="M1837" s="140"/>
      <c r="N1837" s="140"/>
      <c r="O1837" s="129"/>
      <c r="P1837" s="140"/>
      <c r="Q1837" s="140"/>
      <c r="R1837" s="140"/>
      <c r="S1837" s="129"/>
    </row>
    <row r="1838" spans="1:19" s="157" customFormat="1" ht="24" customHeight="1" x14ac:dyDescent="0.25">
      <c r="A1838" s="192" t="s">
        <v>878</v>
      </c>
      <c r="B1838" s="192" t="s">
        <v>879</v>
      </c>
      <c r="C1838" s="193"/>
      <c r="D1838" s="115"/>
      <c r="E1838" s="115"/>
      <c r="G1838" s="160" t="s">
        <v>880</v>
      </c>
      <c r="H1838" s="159"/>
      <c r="I1838" s="276" t="s">
        <v>442</v>
      </c>
      <c r="J1838" s="277"/>
      <c r="K1838" s="160" t="s">
        <v>603</v>
      </c>
      <c r="L1838" s="159"/>
      <c r="M1838" s="276" t="s">
        <v>878</v>
      </c>
      <c r="N1838" s="277"/>
      <c r="O1838" s="169">
        <f>VLOOKUP(A1838,'[2]Tarifs Faune &amp; Flore'!A:M,13,0)*(1+$V$5)</f>
        <v>79.166666666666671</v>
      </c>
      <c r="P1838" s="159"/>
      <c r="Q1838" s="276" t="s">
        <v>879</v>
      </c>
      <c r="R1838" s="277"/>
      <c r="S1838" s="169">
        <f>VLOOKUP(B1838,'[2]Tarifs Faune &amp; Flore'!A:M,13,0)*(1+$V$5)</f>
        <v>105.83333333333334</v>
      </c>
    </row>
    <row r="1839" spans="1:19" ht="7.9" customHeight="1" x14ac:dyDescent="0.25">
      <c r="A1839" s="114"/>
      <c r="B1839" s="114"/>
      <c r="C1839" s="114"/>
      <c r="E1839" s="1"/>
      <c r="G1839" s="41"/>
      <c r="H1839" s="140"/>
      <c r="I1839" s="140"/>
      <c r="J1839" s="140"/>
      <c r="K1839" s="140"/>
      <c r="L1839" s="140"/>
      <c r="M1839" s="140"/>
      <c r="N1839" s="140"/>
      <c r="O1839" s="129"/>
      <c r="P1839" s="140"/>
      <c r="Q1839" s="140"/>
      <c r="R1839" s="140"/>
      <c r="S1839" s="129"/>
    </row>
    <row r="1840" spans="1:19" s="157" customFormat="1" ht="24" customHeight="1" x14ac:dyDescent="0.25">
      <c r="A1840" s="192" t="s">
        <v>881</v>
      </c>
      <c r="B1840" s="192" t="s">
        <v>882</v>
      </c>
      <c r="C1840" s="193"/>
      <c r="D1840" s="115"/>
      <c r="E1840" s="115"/>
      <c r="G1840" s="160" t="s">
        <v>883</v>
      </c>
      <c r="H1840" s="159"/>
      <c r="I1840" s="276" t="s">
        <v>442</v>
      </c>
      <c r="J1840" s="277"/>
      <c r="K1840" s="160" t="s">
        <v>603</v>
      </c>
      <c r="L1840" s="159"/>
      <c r="M1840" s="276" t="s">
        <v>881</v>
      </c>
      <c r="N1840" s="277"/>
      <c r="O1840" s="169">
        <f>VLOOKUP(A1840,'[2]Tarifs Faune &amp; Flore'!A:M,13,0)*(1+$V$5)</f>
        <v>79.166666666666671</v>
      </c>
      <c r="P1840" s="159"/>
      <c r="Q1840" s="276" t="s">
        <v>882</v>
      </c>
      <c r="R1840" s="277"/>
      <c r="S1840" s="169">
        <f>VLOOKUP(B1840,'[2]Tarifs Faune &amp; Flore'!A:M,13,0)*(1+$V$5)</f>
        <v>105.83333333333334</v>
      </c>
    </row>
    <row r="1841" spans="1:19" ht="7.9" customHeight="1" x14ac:dyDescent="0.25">
      <c r="A1841" s="114"/>
      <c r="B1841" s="114"/>
      <c r="C1841" s="114"/>
      <c r="E1841" s="1"/>
      <c r="G1841" s="41"/>
      <c r="H1841" s="140"/>
      <c r="I1841" s="140"/>
      <c r="J1841" s="140"/>
      <c r="K1841" s="140"/>
      <c r="L1841" s="140"/>
      <c r="M1841" s="140"/>
      <c r="N1841" s="140"/>
      <c r="O1841" s="129"/>
      <c r="P1841" s="140"/>
      <c r="Q1841" s="140"/>
      <c r="R1841" s="140"/>
      <c r="S1841" s="129"/>
    </row>
    <row r="1842" spans="1:19" s="157" customFormat="1" ht="24" customHeight="1" x14ac:dyDescent="0.25">
      <c r="A1842" s="192" t="s">
        <v>884</v>
      </c>
      <c r="B1842" s="192" t="s">
        <v>885</v>
      </c>
      <c r="C1842" s="193"/>
      <c r="D1842" s="115"/>
      <c r="E1842" s="115"/>
      <c r="G1842" s="160" t="s">
        <v>886</v>
      </c>
      <c r="H1842" s="159"/>
      <c r="I1842" s="276" t="s">
        <v>442</v>
      </c>
      <c r="J1842" s="277"/>
      <c r="K1842" s="160" t="s">
        <v>603</v>
      </c>
      <c r="L1842" s="159"/>
      <c r="M1842" s="276" t="s">
        <v>884</v>
      </c>
      <c r="N1842" s="277"/>
      <c r="O1842" s="169">
        <f>VLOOKUP(A1842,'[2]Tarifs Faune &amp; Flore'!A:M,13,0)*(1+$V$5)</f>
        <v>79.166666666666671</v>
      </c>
      <c r="P1842" s="159"/>
      <c r="Q1842" s="276" t="s">
        <v>885</v>
      </c>
      <c r="R1842" s="277"/>
      <c r="S1842" s="169">
        <f>VLOOKUP(B1842,'[2]Tarifs Faune &amp; Flore'!A:M,13,0)*(1+$V$5)</f>
        <v>105.83333333333334</v>
      </c>
    </row>
    <row r="1843" spans="1:19" ht="7.9" customHeight="1" x14ac:dyDescent="0.25">
      <c r="A1843" s="114"/>
      <c r="B1843" s="114"/>
      <c r="C1843" s="114"/>
      <c r="E1843" s="1"/>
      <c r="G1843" s="41"/>
      <c r="H1843" s="140"/>
      <c r="I1843" s="140"/>
      <c r="J1843" s="140"/>
      <c r="K1843" s="140"/>
      <c r="L1843" s="140"/>
      <c r="M1843" s="140"/>
      <c r="N1843" s="140"/>
      <c r="O1843" s="129"/>
      <c r="P1843" s="140"/>
      <c r="Q1843" s="140"/>
      <c r="R1843" s="140"/>
      <c r="S1843" s="129"/>
    </row>
    <row r="1844" spans="1:19" s="157" customFormat="1" ht="24" customHeight="1" x14ac:dyDescent="0.25">
      <c r="A1844" s="192" t="s">
        <v>887</v>
      </c>
      <c r="B1844" s="192" t="s">
        <v>888</v>
      </c>
      <c r="C1844" s="193"/>
      <c r="D1844" s="115"/>
      <c r="E1844" s="115"/>
      <c r="G1844" s="160" t="s">
        <v>889</v>
      </c>
      <c r="H1844" s="159"/>
      <c r="I1844" s="276" t="s">
        <v>442</v>
      </c>
      <c r="J1844" s="277"/>
      <c r="K1844" s="160" t="s">
        <v>603</v>
      </c>
      <c r="L1844" s="159"/>
      <c r="M1844" s="276" t="s">
        <v>887</v>
      </c>
      <c r="N1844" s="277"/>
      <c r="O1844" s="169">
        <f>VLOOKUP(A1844,'[2]Tarifs Faune &amp; Flore'!A:M,13,0)*(1+$V$5)</f>
        <v>79.166666666666671</v>
      </c>
      <c r="P1844" s="159"/>
      <c r="Q1844" s="276" t="s">
        <v>888</v>
      </c>
      <c r="R1844" s="277"/>
      <c r="S1844" s="169">
        <f>VLOOKUP(B1844,'[2]Tarifs Faune &amp; Flore'!A:M,13,0)*(1+$V$5)</f>
        <v>105.83333333333334</v>
      </c>
    </row>
    <row r="1845" spans="1:19" ht="7.9" customHeight="1" x14ac:dyDescent="0.25">
      <c r="A1845" s="114"/>
      <c r="B1845" s="114"/>
      <c r="C1845" s="114"/>
      <c r="E1845" s="1"/>
      <c r="G1845" s="41"/>
      <c r="H1845" s="140"/>
      <c r="I1845" s="140"/>
      <c r="J1845" s="140"/>
      <c r="K1845" s="140"/>
      <c r="L1845" s="140"/>
      <c r="M1845" s="140"/>
      <c r="N1845" s="140"/>
      <c r="O1845" s="129"/>
      <c r="P1845" s="140"/>
      <c r="Q1845" s="140"/>
      <c r="R1845" s="140"/>
      <c r="S1845" s="129"/>
    </row>
    <row r="1846" spans="1:19" s="157" customFormat="1" ht="24" customHeight="1" x14ac:dyDescent="0.25">
      <c r="A1846" s="192" t="s">
        <v>890</v>
      </c>
      <c r="B1846" s="192" t="s">
        <v>891</v>
      </c>
      <c r="C1846" s="193"/>
      <c r="D1846" s="115"/>
      <c r="E1846" s="115"/>
      <c r="G1846" s="160" t="s">
        <v>892</v>
      </c>
      <c r="H1846" s="159"/>
      <c r="I1846" s="276" t="s">
        <v>442</v>
      </c>
      <c r="J1846" s="277"/>
      <c r="K1846" s="160" t="s">
        <v>603</v>
      </c>
      <c r="L1846" s="159"/>
      <c r="M1846" s="276" t="s">
        <v>890</v>
      </c>
      <c r="N1846" s="277"/>
      <c r="O1846" s="169">
        <f>VLOOKUP(A1846,'[2]Tarifs Faune &amp; Flore'!A:M,13,0)*(1+$V$5)</f>
        <v>79.166666666666671</v>
      </c>
      <c r="P1846" s="159"/>
      <c r="Q1846" s="276" t="s">
        <v>891</v>
      </c>
      <c r="R1846" s="277"/>
      <c r="S1846" s="169">
        <f>VLOOKUP(B1846,'[2]Tarifs Faune &amp; Flore'!A:M,13,0)*(1+$V$5)</f>
        <v>105.83333333333334</v>
      </c>
    </row>
    <row r="1847" spans="1:19" ht="7.9" customHeight="1" x14ac:dyDescent="0.25">
      <c r="A1847" s="114"/>
      <c r="B1847" s="114"/>
      <c r="C1847" s="114"/>
      <c r="E1847" s="1"/>
      <c r="G1847" s="41"/>
      <c r="H1847" s="140"/>
      <c r="I1847" s="140"/>
      <c r="J1847" s="140"/>
      <c r="K1847" s="140"/>
      <c r="L1847" s="140"/>
      <c r="M1847" s="140"/>
      <c r="N1847" s="140"/>
      <c r="O1847" s="129"/>
      <c r="P1847" s="140"/>
      <c r="Q1847" s="140"/>
      <c r="R1847" s="140"/>
      <c r="S1847" s="129"/>
    </row>
    <row r="1848" spans="1:19" s="157" customFormat="1" ht="24" customHeight="1" x14ac:dyDescent="0.25">
      <c r="A1848" s="192" t="s">
        <v>893</v>
      </c>
      <c r="B1848" s="192" t="s">
        <v>894</v>
      </c>
      <c r="C1848" s="193"/>
      <c r="D1848" s="115"/>
      <c r="E1848" s="115"/>
      <c r="G1848" s="160" t="s">
        <v>895</v>
      </c>
      <c r="H1848" s="159"/>
      <c r="I1848" s="276" t="s">
        <v>442</v>
      </c>
      <c r="J1848" s="277"/>
      <c r="K1848" s="160" t="s">
        <v>603</v>
      </c>
      <c r="L1848" s="159"/>
      <c r="M1848" s="276" t="s">
        <v>893</v>
      </c>
      <c r="N1848" s="277"/>
      <c r="O1848" s="169">
        <f>VLOOKUP(A1848,'[2]Tarifs Faune &amp; Flore'!A:M,13,0)*(1+$V$5)</f>
        <v>79.166666666666671</v>
      </c>
      <c r="P1848" s="159"/>
      <c r="Q1848" s="276" t="s">
        <v>894</v>
      </c>
      <c r="R1848" s="277"/>
      <c r="S1848" s="169">
        <f>VLOOKUP(B1848,'[2]Tarifs Faune &amp; Flore'!A:M,13,0)*(1+$V$5)</f>
        <v>105.83333333333334</v>
      </c>
    </row>
    <row r="1849" spans="1:19" ht="7.9" customHeight="1" x14ac:dyDescent="0.25">
      <c r="E1849" s="1"/>
      <c r="G1849" s="140"/>
      <c r="H1849" s="140"/>
      <c r="I1849" s="140"/>
      <c r="J1849" s="140"/>
      <c r="K1849" s="140"/>
      <c r="L1849" s="140"/>
      <c r="M1849" s="140"/>
      <c r="N1849" s="140"/>
      <c r="O1849" s="129"/>
      <c r="P1849" s="140"/>
      <c r="Q1849" s="140"/>
      <c r="R1849" s="140"/>
      <c r="S1849" s="129"/>
    </row>
    <row r="1850" spans="1:19" ht="13.5" customHeight="1" x14ac:dyDescent="0.25">
      <c r="E1850" s="156" t="s">
        <v>896</v>
      </c>
      <c r="G1850" s="140"/>
      <c r="H1850" s="140"/>
      <c r="I1850" s="140"/>
      <c r="J1850" s="140"/>
      <c r="K1850" s="140"/>
      <c r="L1850" s="140"/>
      <c r="M1850" s="140"/>
      <c r="N1850" s="140"/>
      <c r="O1850" s="129"/>
      <c r="P1850" s="140"/>
      <c r="Q1850" s="140"/>
      <c r="R1850" s="140"/>
      <c r="S1850" s="129"/>
    </row>
    <row r="1851" spans="1:19" ht="7.9" customHeight="1" x14ac:dyDescent="0.25">
      <c r="E1851" s="1"/>
      <c r="G1851" s="140"/>
      <c r="H1851" s="140"/>
      <c r="I1851" s="140"/>
      <c r="J1851" s="140"/>
      <c r="K1851" s="140"/>
      <c r="L1851" s="140"/>
      <c r="M1851" s="140"/>
      <c r="N1851" s="140"/>
      <c r="O1851" s="129"/>
      <c r="P1851" s="140"/>
      <c r="Q1851" s="140"/>
      <c r="R1851" s="140"/>
      <c r="S1851" s="129"/>
    </row>
    <row r="1852" spans="1:19" s="68" customFormat="1" ht="24" customHeight="1" x14ac:dyDescent="0.25">
      <c r="A1852" s="192" t="s">
        <v>897</v>
      </c>
      <c r="B1852" s="192" t="s">
        <v>898</v>
      </c>
      <c r="C1852" s="193"/>
      <c r="D1852" s="18"/>
      <c r="E1852" s="18"/>
      <c r="G1852" s="174" t="s">
        <v>899</v>
      </c>
      <c r="H1852" s="159"/>
      <c r="I1852" s="276" t="s">
        <v>442</v>
      </c>
      <c r="J1852" s="277"/>
      <c r="K1852" s="160" t="s">
        <v>603</v>
      </c>
      <c r="L1852" s="159"/>
      <c r="M1852" s="276" t="s">
        <v>897</v>
      </c>
      <c r="N1852" s="277"/>
      <c r="O1852" s="169">
        <f>VLOOKUP(A1852,'[2]Tarifs Faune &amp; Flore'!A:M,13,0)*(1+$V$5)</f>
        <v>79.166666666666671</v>
      </c>
      <c r="P1852" s="159"/>
      <c r="Q1852" s="276" t="s">
        <v>898</v>
      </c>
      <c r="R1852" s="277"/>
      <c r="S1852" s="169">
        <f>VLOOKUP(B1852,'[2]Tarifs Faune &amp; Flore'!A:M,13,0)*(1+$V$5)</f>
        <v>105.83333333333334</v>
      </c>
    </row>
    <row r="1853" spans="1:19" ht="7.9" customHeight="1" x14ac:dyDescent="0.25">
      <c r="A1853" s="114"/>
      <c r="B1853" s="114"/>
      <c r="C1853" s="114"/>
      <c r="E1853" s="1"/>
      <c r="G1853" s="41"/>
      <c r="H1853" s="140"/>
      <c r="I1853" s="140"/>
      <c r="J1853" s="140"/>
      <c r="K1853" s="140"/>
      <c r="L1853" s="140"/>
      <c r="M1853" s="140"/>
      <c r="N1853" s="140"/>
      <c r="O1853" s="129"/>
      <c r="P1853" s="140"/>
      <c r="Q1853" s="140"/>
      <c r="R1853" s="140"/>
      <c r="S1853" s="129"/>
    </row>
    <row r="1854" spans="1:19" s="68" customFormat="1" ht="24" customHeight="1" x14ac:dyDescent="0.25">
      <c r="A1854" s="192" t="s">
        <v>900</v>
      </c>
      <c r="B1854" s="192" t="s">
        <v>901</v>
      </c>
      <c r="C1854" s="193"/>
      <c r="D1854" s="18"/>
      <c r="E1854" s="18"/>
      <c r="G1854" s="174" t="s">
        <v>902</v>
      </c>
      <c r="H1854" s="159"/>
      <c r="I1854" s="276" t="s">
        <v>442</v>
      </c>
      <c r="J1854" s="277"/>
      <c r="K1854" s="160" t="s">
        <v>603</v>
      </c>
      <c r="L1854" s="159"/>
      <c r="M1854" s="276" t="s">
        <v>900</v>
      </c>
      <c r="N1854" s="277"/>
      <c r="O1854" s="169">
        <f>VLOOKUP(A1854,'[2]Tarifs Faune &amp; Flore'!A:M,13,0)*(1+$V$5)</f>
        <v>79.166666666666671</v>
      </c>
      <c r="P1854" s="159"/>
      <c r="Q1854" s="276" t="s">
        <v>901</v>
      </c>
      <c r="R1854" s="277"/>
      <c r="S1854" s="169">
        <f>VLOOKUP(B1854,'[2]Tarifs Faune &amp; Flore'!A:M,13,0)*(1+$V$5)</f>
        <v>105.83333333333334</v>
      </c>
    </row>
    <row r="1855" spans="1:19" ht="7.9" customHeight="1" x14ac:dyDescent="0.25">
      <c r="A1855" s="114"/>
      <c r="B1855" s="114"/>
      <c r="C1855" s="114"/>
      <c r="E1855" s="1"/>
      <c r="G1855" s="41"/>
      <c r="H1855" s="29"/>
      <c r="I1855" s="29"/>
      <c r="J1855" s="29"/>
      <c r="K1855" s="29"/>
      <c r="L1855" s="29"/>
      <c r="M1855" s="29"/>
      <c r="N1855" s="29"/>
      <c r="O1855" s="29"/>
      <c r="P1855" s="29"/>
      <c r="Q1855" s="29"/>
      <c r="R1855" s="29"/>
      <c r="S1855" s="197"/>
    </row>
    <row r="1856" spans="1:19" s="68" customFormat="1" ht="24" customHeight="1" x14ac:dyDescent="0.25">
      <c r="A1856" s="192" t="s">
        <v>903</v>
      </c>
      <c r="B1856" s="192" t="s">
        <v>904</v>
      </c>
      <c r="C1856" s="193"/>
      <c r="D1856" s="18"/>
      <c r="E1856" s="18"/>
      <c r="G1856" s="174" t="s">
        <v>905</v>
      </c>
      <c r="H1856" s="159"/>
      <c r="I1856" s="276" t="s">
        <v>442</v>
      </c>
      <c r="J1856" s="277"/>
      <c r="K1856" s="160" t="s">
        <v>603</v>
      </c>
      <c r="L1856" s="159"/>
      <c r="M1856" s="276" t="s">
        <v>903</v>
      </c>
      <c r="N1856" s="277"/>
      <c r="O1856" s="169">
        <f>VLOOKUP(A1856,'[2]Tarifs Faune &amp; Flore'!A:M,13,0)*(1+$V$5)</f>
        <v>79.166666666666671</v>
      </c>
      <c r="P1856" s="159"/>
      <c r="Q1856" s="276" t="s">
        <v>904</v>
      </c>
      <c r="R1856" s="277"/>
      <c r="S1856" s="169">
        <f>VLOOKUP(B1856,'[2]Tarifs Faune &amp; Flore'!A:M,13,0)*(1+$V$5)</f>
        <v>105.83333333333334</v>
      </c>
    </row>
    <row r="1857" spans="1:19" ht="7.9" customHeight="1" x14ac:dyDescent="0.25">
      <c r="A1857" s="114"/>
      <c r="B1857" s="114"/>
      <c r="C1857" s="114"/>
      <c r="E1857" s="1"/>
      <c r="G1857" s="41"/>
      <c r="H1857" s="140"/>
      <c r="I1857" s="140"/>
      <c r="J1857" s="140"/>
      <c r="K1857" s="140"/>
      <c r="L1857" s="140"/>
      <c r="M1857" s="140"/>
      <c r="N1857" s="140"/>
      <c r="O1857" s="129"/>
      <c r="P1857" s="140"/>
      <c r="Q1857" s="140"/>
      <c r="R1857" s="140"/>
      <c r="S1857" s="129"/>
    </row>
    <row r="1858" spans="1:19" s="68" customFormat="1" ht="24" customHeight="1" x14ac:dyDescent="0.25">
      <c r="A1858" s="192" t="s">
        <v>906</v>
      </c>
      <c r="B1858" s="192" t="s">
        <v>907</v>
      </c>
      <c r="C1858" s="193"/>
      <c r="D1858" s="18"/>
      <c r="E1858" s="18"/>
      <c r="G1858" s="174" t="s">
        <v>908</v>
      </c>
      <c r="H1858" s="159"/>
      <c r="I1858" s="276" t="s">
        <v>442</v>
      </c>
      <c r="J1858" s="277"/>
      <c r="K1858" s="160" t="s">
        <v>603</v>
      </c>
      <c r="L1858" s="159"/>
      <c r="M1858" s="276" t="s">
        <v>906</v>
      </c>
      <c r="N1858" s="277"/>
      <c r="O1858" s="169">
        <f>VLOOKUP(A1858,'[2]Tarifs Faune &amp; Flore'!A:M,13,0)*(1+$V$5)</f>
        <v>79.166666666666671</v>
      </c>
      <c r="P1858" s="159"/>
      <c r="Q1858" s="276" t="s">
        <v>907</v>
      </c>
      <c r="R1858" s="277"/>
      <c r="S1858" s="169">
        <f>VLOOKUP(B1858,'[2]Tarifs Faune &amp; Flore'!A:M,13,0)*(1+$V$5)</f>
        <v>105.83333333333334</v>
      </c>
    </row>
    <row r="1859" spans="1:19" ht="7.9" customHeight="1" x14ac:dyDescent="0.25">
      <c r="A1859" s="114"/>
      <c r="B1859" s="114"/>
      <c r="C1859" s="114"/>
      <c r="E1859" s="1"/>
      <c r="G1859" s="41"/>
      <c r="H1859" s="140"/>
      <c r="I1859" s="140"/>
      <c r="J1859" s="140"/>
      <c r="K1859" s="140"/>
      <c r="L1859" s="140"/>
      <c r="M1859" s="140"/>
      <c r="N1859" s="140"/>
      <c r="O1859" s="129"/>
      <c r="P1859" s="140"/>
      <c r="Q1859" s="140"/>
      <c r="R1859" s="140"/>
      <c r="S1859" s="129"/>
    </row>
    <row r="1860" spans="1:19" s="68" customFormat="1" ht="24" customHeight="1" x14ac:dyDescent="0.25">
      <c r="A1860" s="192" t="s">
        <v>909</v>
      </c>
      <c r="B1860" s="192" t="s">
        <v>910</v>
      </c>
      <c r="C1860" s="193"/>
      <c r="D1860" s="18"/>
      <c r="E1860" s="18"/>
      <c r="G1860" s="174" t="s">
        <v>911</v>
      </c>
      <c r="H1860" s="159"/>
      <c r="I1860" s="276" t="s">
        <v>442</v>
      </c>
      <c r="J1860" s="277"/>
      <c r="K1860" s="160" t="s">
        <v>603</v>
      </c>
      <c r="L1860" s="159"/>
      <c r="M1860" s="276" t="s">
        <v>909</v>
      </c>
      <c r="N1860" s="277"/>
      <c r="O1860" s="169">
        <f>VLOOKUP(A1860,'[2]Tarifs Faune &amp; Flore'!A:M,13,0)*(1+$V$5)</f>
        <v>79.166666666666671</v>
      </c>
      <c r="P1860" s="159"/>
      <c r="Q1860" s="276" t="s">
        <v>910</v>
      </c>
      <c r="R1860" s="277"/>
      <c r="S1860" s="169">
        <f>VLOOKUP(B1860,'[2]Tarifs Faune &amp; Flore'!A:M,13,0)*(1+$V$5)</f>
        <v>105.83333333333334</v>
      </c>
    </row>
    <row r="1861" spans="1:19" ht="7.9" customHeight="1" x14ac:dyDescent="0.25">
      <c r="A1861" s="114"/>
      <c r="B1861" s="114"/>
      <c r="C1861" s="114"/>
      <c r="E1861" s="1"/>
      <c r="G1861" s="41"/>
      <c r="H1861" s="140"/>
      <c r="I1861" s="140"/>
      <c r="J1861" s="140"/>
      <c r="K1861" s="140"/>
      <c r="L1861" s="140"/>
      <c r="M1861" s="140"/>
      <c r="N1861" s="140"/>
      <c r="O1861" s="129"/>
      <c r="P1861" s="140"/>
      <c r="Q1861" s="140"/>
      <c r="R1861" s="140"/>
      <c r="S1861" s="129"/>
    </row>
    <row r="1862" spans="1:19" s="68" customFormat="1" ht="24" customHeight="1" x14ac:dyDescent="0.25">
      <c r="A1862" s="192" t="s">
        <v>912</v>
      </c>
      <c r="B1862" s="192" t="s">
        <v>913</v>
      </c>
      <c r="C1862" s="193"/>
      <c r="D1862" s="18"/>
      <c r="E1862" s="18"/>
      <c r="G1862" s="174" t="s">
        <v>914</v>
      </c>
      <c r="H1862" s="159"/>
      <c r="I1862" s="276" t="s">
        <v>442</v>
      </c>
      <c r="J1862" s="277"/>
      <c r="K1862" s="160" t="s">
        <v>603</v>
      </c>
      <c r="L1862" s="159"/>
      <c r="M1862" s="276" t="s">
        <v>912</v>
      </c>
      <c r="N1862" s="277"/>
      <c r="O1862" s="169">
        <f>VLOOKUP(A1862,'[2]Tarifs Faune &amp; Flore'!A:M,13,0)*(1+$V$5)</f>
        <v>79.166666666666671</v>
      </c>
      <c r="P1862" s="159"/>
      <c r="Q1862" s="276" t="s">
        <v>913</v>
      </c>
      <c r="R1862" s="277"/>
      <c r="S1862" s="169">
        <f>VLOOKUP(B1862,'[2]Tarifs Faune &amp; Flore'!A:M,13,0)*(1+$V$5)</f>
        <v>105.83333333333334</v>
      </c>
    </row>
    <row r="1863" spans="1:19" ht="7.9" customHeight="1" x14ac:dyDescent="0.25"/>
    <row r="1864" spans="1:19" x14ac:dyDescent="0.25">
      <c r="A1864" s="115" t="s">
        <v>580</v>
      </c>
      <c r="B1864" s="115" t="s">
        <v>581</v>
      </c>
      <c r="E1864" s="285" t="s">
        <v>582</v>
      </c>
      <c r="F1864" s="286"/>
      <c r="G1864" s="286"/>
      <c r="H1864" s="286"/>
      <c r="I1864" s="286"/>
      <c r="J1864" s="286"/>
      <c r="K1864" s="286"/>
      <c r="L1864" s="286"/>
      <c r="M1864" s="287"/>
      <c r="N1864" s="149"/>
      <c r="O1864" s="184" t="str">
        <f>ROUND(VLOOKUP(A1864,'[2]Tarifs Sauvage'!A:M,13,0)*(1+$V$5),1)&amp;" € HT/m²"</f>
        <v>52,5 € HT/m²</v>
      </c>
      <c r="P1864" s="156"/>
      <c r="Q1864" s="156"/>
      <c r="R1864" s="156"/>
      <c r="S1864" s="184" t="str">
        <f>ROUND(VLOOKUP(B1864,'[2]Tarifs Sauvage'!A:M,13,0)*(1+$V$5),1)&amp;" € HT/m²"</f>
        <v>67,5 € HT/m²</v>
      </c>
    </row>
    <row r="1865" spans="1:19" s="246" customFormat="1" x14ac:dyDescent="0.25">
      <c r="A1865" s="185"/>
      <c r="B1865" s="185"/>
      <c r="C1865" s="186"/>
      <c r="D1865" s="186"/>
      <c r="E1865" s="187" t="s">
        <v>583</v>
      </c>
      <c r="F1865" s="188"/>
      <c r="G1865" s="188"/>
      <c r="H1865" s="188"/>
      <c r="I1865" s="188"/>
      <c r="J1865" s="188"/>
      <c r="K1865" s="188"/>
      <c r="L1865" s="188"/>
      <c r="M1865" s="188"/>
      <c r="N1865" s="189"/>
      <c r="O1865" s="26"/>
      <c r="P1865" s="26"/>
      <c r="Q1865" s="26"/>
      <c r="R1865" s="26"/>
      <c r="S1865" s="26"/>
    </row>
    <row r="1866" spans="1:19" ht="13.5" customHeight="1" x14ac:dyDescent="0.25">
      <c r="E1866" s="281"/>
      <c r="F1866" s="281"/>
      <c r="G1866" s="281"/>
    </row>
    <row r="1867" spans="1:19" ht="13.5" customHeight="1" x14ac:dyDescent="0.25">
      <c r="E1867" s="35"/>
      <c r="F1867" s="35"/>
      <c r="G1867" s="35"/>
      <c r="H1867" s="8"/>
      <c r="I1867" s="9" t="s">
        <v>584</v>
      </c>
      <c r="K1867" s="9"/>
      <c r="N1867" s="8"/>
      <c r="P1867" s="8"/>
      <c r="R1867" s="8"/>
    </row>
    <row r="1868" spans="1:19" ht="9.9499999999999993" customHeight="1" x14ac:dyDescent="0.25">
      <c r="E1868" s="35"/>
      <c r="F1868" s="35"/>
      <c r="G1868" s="35"/>
      <c r="H1868" s="8"/>
      <c r="I1868" s="1"/>
      <c r="J1868" s="1"/>
      <c r="K1868" s="1"/>
      <c r="L1868" s="1"/>
      <c r="M1868" s="1"/>
      <c r="N1868" s="8"/>
      <c r="O1868" s="12"/>
      <c r="P1868" s="8"/>
      <c r="Q1868" s="12"/>
      <c r="R1868" s="8"/>
      <c r="S1868" s="13"/>
    </row>
    <row r="1869" spans="1:19" ht="39.950000000000003" customHeight="1" x14ac:dyDescent="0.25">
      <c r="E1869" s="35"/>
      <c r="F1869" s="35"/>
      <c r="G1869" s="35"/>
      <c r="H1869" s="8"/>
      <c r="I1869" s="14" t="s">
        <v>9</v>
      </c>
      <c r="J1869" s="190"/>
      <c r="K1869" s="14" t="s">
        <v>10</v>
      </c>
      <c r="L1869" s="190"/>
      <c r="M1869" s="14" t="s">
        <v>11</v>
      </c>
      <c r="N1869" s="15"/>
      <c r="O1869" s="16" t="s">
        <v>915</v>
      </c>
      <c r="P1869" s="23"/>
      <c r="Q1869" s="16" t="s">
        <v>916</v>
      </c>
      <c r="R1869" s="15"/>
    </row>
    <row r="1870" spans="1:19" ht="9.9499999999999993" customHeight="1" x14ac:dyDescent="0.25">
      <c r="E1870" s="35"/>
      <c r="F1870" s="35"/>
      <c r="G1870" s="35"/>
      <c r="H1870" s="8"/>
      <c r="I1870" s="41"/>
      <c r="J1870" s="41"/>
      <c r="K1870" s="41"/>
      <c r="L1870" s="41"/>
      <c r="M1870" s="41"/>
      <c r="N1870" s="23"/>
      <c r="O1870" s="42"/>
      <c r="P1870" s="23"/>
      <c r="Q1870" s="42"/>
      <c r="R1870" s="23"/>
    </row>
    <row r="1871" spans="1:19" ht="13.5" customHeight="1" x14ac:dyDescent="0.25">
      <c r="A1871" s="183" t="s">
        <v>587</v>
      </c>
      <c r="E1871" s="35"/>
      <c r="F1871" s="35"/>
      <c r="G1871" s="35"/>
      <c r="H1871" s="8"/>
      <c r="I1871" s="160" t="s">
        <v>587</v>
      </c>
      <c r="J1871" s="41"/>
      <c r="K1871" s="191" t="s">
        <v>21</v>
      </c>
      <c r="L1871" s="41"/>
      <c r="M1871" s="22">
        <f>VLOOKUP(A1871,'[2]Tarif bases juil-24'!B:H,6,0)*(1+$V$3)</f>
        <v>23.746208333333332</v>
      </c>
      <c r="N1871" s="23"/>
      <c r="O1871" s="248">
        <v>6.5</v>
      </c>
      <c r="P1871" s="41"/>
      <c r="Q1871" s="247">
        <v>2</v>
      </c>
      <c r="R1871" s="23"/>
    </row>
    <row r="1872" spans="1:19" ht="13.5" customHeight="1" x14ac:dyDescent="0.25">
      <c r="A1872" s="183" t="s">
        <v>588</v>
      </c>
      <c r="E1872" s="35"/>
      <c r="F1872" s="35"/>
      <c r="G1872" s="35"/>
      <c r="H1872" s="8"/>
      <c r="I1872" s="160" t="s">
        <v>588</v>
      </c>
      <c r="J1872" s="41"/>
      <c r="K1872" s="191" t="s">
        <v>23</v>
      </c>
      <c r="L1872" s="41"/>
      <c r="M1872" s="22">
        <f>VLOOKUP(A1872,'[2]Tarif bases juil-24'!B:H,6,0)*(1+$V$3)</f>
        <v>41.580000000000005</v>
      </c>
      <c r="N1872" s="23"/>
      <c r="O1872" s="247">
        <v>13</v>
      </c>
      <c r="P1872" s="41"/>
      <c r="Q1872" s="247">
        <v>4</v>
      </c>
      <c r="R1872" s="23"/>
    </row>
    <row r="1873" spans="1:19" ht="13.5" customHeight="1" x14ac:dyDescent="0.25">
      <c r="E1873" s="35"/>
      <c r="F1873" s="35"/>
      <c r="G1873" s="35"/>
      <c r="H1873" s="8"/>
      <c r="I1873" s="1"/>
      <c r="J1873" s="1"/>
      <c r="K1873" s="1"/>
      <c r="L1873" s="1"/>
      <c r="M1873" s="1"/>
      <c r="N1873" s="1"/>
      <c r="O1873" s="1"/>
      <c r="P1873" s="1"/>
      <c r="Q1873" s="1"/>
      <c r="R1873" s="1"/>
      <c r="S1873" s="1"/>
    </row>
    <row r="1874" spans="1:19" ht="13.5" customHeight="1" x14ac:dyDescent="0.25">
      <c r="E1874" s="35"/>
      <c r="F1874" s="35"/>
      <c r="G1874" s="35"/>
      <c r="H1874" s="8"/>
      <c r="N1874" s="1"/>
      <c r="O1874" s="282" t="s">
        <v>589</v>
      </c>
      <c r="P1874" s="282"/>
      <c r="Q1874" s="282"/>
      <c r="R1874" s="282"/>
      <c r="S1874" s="282"/>
    </row>
    <row r="1875" spans="1:19" ht="13.5" customHeight="1" x14ac:dyDescent="0.25">
      <c r="E1875" s="44"/>
      <c r="F1875" s="44"/>
      <c r="G1875" s="44"/>
      <c r="H1875" s="8"/>
      <c r="I1875" s="1"/>
      <c r="J1875" s="1"/>
      <c r="K1875" s="1"/>
      <c r="L1875" s="1"/>
      <c r="M1875" s="1"/>
      <c r="N1875" s="1"/>
      <c r="O1875" s="1"/>
      <c r="P1875" s="1"/>
      <c r="Q1875" s="1"/>
      <c r="R1875" s="1"/>
      <c r="S1875" s="1"/>
    </row>
    <row r="1876" spans="1:19" ht="13.5" customHeight="1" x14ac:dyDescent="0.25">
      <c r="E1876" s="41"/>
      <c r="F1876" s="33"/>
      <c r="G1876" s="140"/>
      <c r="H1876" s="114"/>
      <c r="I1876" s="114"/>
      <c r="J1876" s="114"/>
      <c r="K1876" s="114"/>
      <c r="L1876" s="114"/>
      <c r="M1876" s="114"/>
      <c r="N1876" s="114"/>
      <c r="O1876" s="36"/>
      <c r="P1876" s="114"/>
      <c r="Q1876" s="114"/>
      <c r="R1876" s="114"/>
      <c r="S1876" s="36"/>
    </row>
    <row r="1877" spans="1:19" ht="8.1" customHeight="1" x14ac:dyDescent="0.25"/>
    <row r="1878" spans="1:19" ht="13.15" customHeight="1" x14ac:dyDescent="0.25">
      <c r="A1878" s="115"/>
      <c r="B1878" s="115"/>
      <c r="E1878" s="35"/>
      <c r="F1878" s="35"/>
      <c r="G1878" s="35"/>
      <c r="H1878" s="116"/>
      <c r="I1878" s="117" t="s">
        <v>268</v>
      </c>
      <c r="J1878" s="118"/>
      <c r="K1878" s="118"/>
      <c r="L1878" s="119"/>
      <c r="M1878" s="120"/>
      <c r="N1878" s="120"/>
      <c r="O1878" s="120"/>
      <c r="P1878" s="120"/>
      <c r="Q1878" s="120"/>
      <c r="R1878" s="120"/>
      <c r="S1878" s="120"/>
    </row>
    <row r="1879" spans="1:19" ht="13.15" customHeight="1" x14ac:dyDescent="0.25">
      <c r="E1879" s="35"/>
      <c r="F1879" s="35"/>
      <c r="G1879" s="35"/>
      <c r="H1879" s="116"/>
      <c r="I1879" s="121" t="s">
        <v>296</v>
      </c>
      <c r="J1879" s="118"/>
      <c r="K1879" s="118"/>
      <c r="L1879" s="91"/>
      <c r="M1879" s="120"/>
      <c r="N1879" s="120"/>
      <c r="O1879" s="120"/>
      <c r="P1879" s="120"/>
      <c r="Q1879" s="120"/>
      <c r="R1879" s="120"/>
      <c r="S1879" s="120"/>
    </row>
    <row r="1880" spans="1:19" ht="13.15" customHeight="1" x14ac:dyDescent="0.25">
      <c r="E1880" s="35"/>
      <c r="F1880" s="35"/>
      <c r="G1880" s="35"/>
      <c r="H1880" s="116"/>
      <c r="I1880" s="121" t="s">
        <v>331</v>
      </c>
      <c r="J1880" s="118"/>
      <c r="K1880" s="118"/>
      <c r="L1880" s="91"/>
      <c r="M1880" s="120"/>
      <c r="N1880" s="120"/>
      <c r="O1880" s="120"/>
      <c r="P1880" s="120"/>
      <c r="Q1880" s="120"/>
      <c r="R1880" s="120"/>
      <c r="S1880" s="120"/>
    </row>
    <row r="1881" spans="1:19" ht="13.15" customHeight="1" x14ac:dyDescent="0.25">
      <c r="E1881" s="35"/>
      <c r="F1881" s="35"/>
      <c r="G1881" s="35"/>
      <c r="H1881" s="116"/>
      <c r="I1881" s="121" t="s">
        <v>590</v>
      </c>
      <c r="J1881" s="118"/>
      <c r="K1881" s="118"/>
      <c r="L1881" s="91"/>
      <c r="M1881" s="120"/>
      <c r="N1881" s="120"/>
      <c r="O1881" s="120"/>
      <c r="P1881" s="120"/>
      <c r="Q1881" s="120"/>
      <c r="R1881" s="120"/>
      <c r="S1881" s="120"/>
    </row>
    <row r="1882" spans="1:19" ht="13.15" customHeight="1" x14ac:dyDescent="0.25">
      <c r="A1882" s="115"/>
      <c r="B1882" s="115"/>
      <c r="E1882" s="35"/>
      <c r="F1882" s="35"/>
      <c r="G1882" s="35"/>
      <c r="H1882" s="116"/>
      <c r="I1882" s="121" t="s">
        <v>591</v>
      </c>
      <c r="J1882" s="118"/>
      <c r="K1882" s="118"/>
      <c r="L1882" s="119"/>
      <c r="M1882" s="120"/>
      <c r="N1882" s="120"/>
      <c r="O1882" s="120"/>
      <c r="P1882" s="120"/>
      <c r="Q1882" s="120"/>
      <c r="R1882" s="120"/>
      <c r="S1882" s="120"/>
    </row>
    <row r="1883" spans="1:19" ht="13.15" customHeight="1" x14ac:dyDescent="0.25">
      <c r="A1883" s="115"/>
      <c r="B1883" s="115"/>
      <c r="E1883" s="35"/>
      <c r="F1883" s="35"/>
      <c r="G1883" s="35"/>
      <c r="H1883" s="116"/>
      <c r="I1883" s="121" t="s">
        <v>592</v>
      </c>
      <c r="J1883" s="118"/>
      <c r="K1883" s="118"/>
      <c r="L1883" s="119"/>
      <c r="M1883" s="120"/>
      <c r="N1883" s="120"/>
      <c r="O1883" s="120"/>
      <c r="P1883" s="120"/>
      <c r="Q1883" s="120"/>
      <c r="R1883" s="120"/>
      <c r="S1883" s="120"/>
    </row>
    <row r="1884" spans="1:19" ht="13.5" customHeight="1" x14ac:dyDescent="0.25">
      <c r="E1884" s="35"/>
      <c r="F1884" s="35"/>
      <c r="G1884" s="35"/>
      <c r="H1884" s="116"/>
      <c r="I1884" s="283" t="s">
        <v>593</v>
      </c>
      <c r="J1884" s="283"/>
      <c r="K1884" s="283"/>
      <c r="L1884" s="283"/>
      <c r="M1884" s="283"/>
      <c r="N1884" s="283"/>
      <c r="O1884" s="283"/>
      <c r="P1884" s="283"/>
      <c r="Q1884" s="283"/>
      <c r="R1884" s="283"/>
      <c r="S1884" s="283"/>
    </row>
    <row r="1885" spans="1:19" ht="8.1" customHeight="1" x14ac:dyDescent="0.25">
      <c r="E1885" s="76"/>
      <c r="F1885" s="76"/>
      <c r="G1885" s="76"/>
      <c r="I1885" s="283"/>
      <c r="J1885" s="283"/>
      <c r="K1885" s="283"/>
      <c r="L1885" s="283"/>
      <c r="M1885" s="283"/>
      <c r="N1885" s="283"/>
      <c r="O1885" s="283"/>
      <c r="P1885" s="283"/>
      <c r="Q1885" s="283"/>
      <c r="R1885" s="283"/>
      <c r="S1885" s="283"/>
    </row>
    <row r="1886" spans="1:19" ht="13.15" customHeight="1" x14ac:dyDescent="0.25">
      <c r="A1886" s="115"/>
      <c r="B1886" s="115"/>
      <c r="E1886" s="271" t="s">
        <v>594</v>
      </c>
      <c r="F1886" s="271"/>
      <c r="G1886" s="271"/>
      <c r="H1886" s="123"/>
      <c r="I1886" s="283"/>
      <c r="J1886" s="283"/>
      <c r="K1886" s="283"/>
      <c r="L1886" s="283"/>
      <c r="M1886" s="283"/>
      <c r="N1886" s="283"/>
      <c r="O1886" s="283"/>
      <c r="P1886" s="283"/>
      <c r="Q1886" s="283"/>
      <c r="R1886" s="283"/>
      <c r="S1886" s="283"/>
    </row>
    <row r="1887" spans="1:19" ht="13.5" customHeight="1" x14ac:dyDescent="0.25">
      <c r="A1887" s="1" t="s">
        <v>595</v>
      </c>
      <c r="E1887" s="100" t="s">
        <v>596</v>
      </c>
      <c r="F1887" s="101"/>
      <c r="G1887" s="134">
        <f>VLOOKUP(A1887,'[2]Tarif bases juil-24'!B:H,6,0)*(1+$V$8)</f>
        <v>41.75</v>
      </c>
    </row>
    <row r="1888" spans="1:19" ht="13.5" customHeight="1" x14ac:dyDescent="0.25">
      <c r="E1888" s="9"/>
      <c r="F1888" s="9"/>
      <c r="G1888" s="9"/>
    </row>
    <row r="1889" spans="1:19" ht="13.5" customHeight="1" x14ac:dyDescent="0.25">
      <c r="E1889" s="64" t="s">
        <v>416</v>
      </c>
      <c r="F1889" s="64"/>
      <c r="G1889" s="64"/>
      <c r="H1889" s="67"/>
      <c r="I1889" s="67"/>
      <c r="J1889" s="67"/>
      <c r="K1889" s="68"/>
      <c r="L1889" s="69"/>
      <c r="M1889" s="69"/>
      <c r="N1889" s="69"/>
      <c r="O1889" s="267" t="s">
        <v>0</v>
      </c>
      <c r="P1889" s="267"/>
      <c r="Q1889" s="267"/>
      <c r="R1889" s="267"/>
      <c r="S1889" s="267"/>
    </row>
    <row r="1890" spans="1:19" ht="13.5" customHeight="1" x14ac:dyDescent="0.25">
      <c r="E1890" s="6"/>
      <c r="O1890" s="268"/>
      <c r="P1890" s="268"/>
      <c r="Q1890" s="268"/>
      <c r="R1890" s="268"/>
      <c r="S1890" s="268"/>
    </row>
    <row r="1891" spans="1:19" ht="30" customHeight="1" x14ac:dyDescent="0.25">
      <c r="E1891" s="269" t="s">
        <v>917</v>
      </c>
      <c r="F1891" s="269"/>
      <c r="G1891" s="269"/>
      <c r="H1891" s="269"/>
      <c r="I1891" s="269"/>
      <c r="J1891" s="269"/>
      <c r="K1891" s="269"/>
      <c r="L1891" s="269"/>
      <c r="M1891" s="269"/>
      <c r="N1891" s="269"/>
      <c r="O1891" s="269"/>
      <c r="P1891" s="269"/>
      <c r="Q1891" s="269"/>
      <c r="R1891" s="269"/>
      <c r="S1891" s="269"/>
    </row>
    <row r="1892" spans="1:19" ht="13.5" customHeight="1" x14ac:dyDescent="0.25">
      <c r="E1892" s="6"/>
      <c r="O1892" s="268"/>
      <c r="P1892" s="268"/>
      <c r="Q1892" s="268"/>
      <c r="R1892" s="268"/>
      <c r="S1892" s="268"/>
    </row>
    <row r="1893" spans="1:19" ht="13.5" customHeight="1" x14ac:dyDescent="0.25">
      <c r="E1893" s="76"/>
      <c r="F1893" s="76"/>
      <c r="M1893" s="284" t="s">
        <v>418</v>
      </c>
      <c r="N1893" s="284"/>
      <c r="O1893" s="284"/>
      <c r="P1893" s="149"/>
      <c r="Q1893" s="284" t="s">
        <v>419</v>
      </c>
      <c r="R1893" s="284"/>
      <c r="S1893" s="284"/>
    </row>
    <row r="1894" spans="1:19" ht="13.5" customHeight="1" x14ac:dyDescent="0.25">
      <c r="E1894" s="76"/>
      <c r="F1894" s="76"/>
      <c r="M1894" s="150"/>
      <c r="N1894" s="150"/>
      <c r="O1894" s="150"/>
      <c r="Q1894" s="150"/>
      <c r="R1894" s="150"/>
      <c r="S1894" s="150"/>
    </row>
    <row r="1895" spans="1:19" ht="27" customHeight="1" x14ac:dyDescent="0.25">
      <c r="E1895" s="76"/>
      <c r="G1895" s="14" t="s">
        <v>420</v>
      </c>
      <c r="H1895" s="101"/>
      <c r="I1895" s="152" t="s">
        <v>421</v>
      </c>
      <c r="J1895" s="153"/>
      <c r="K1895" s="14" t="s">
        <v>422</v>
      </c>
      <c r="L1895" s="101"/>
      <c r="M1895" s="152" t="s">
        <v>9</v>
      </c>
      <c r="N1895" s="153"/>
      <c r="O1895" s="14" t="s">
        <v>11</v>
      </c>
      <c r="P1895" s="101"/>
      <c r="Q1895" s="152" t="s">
        <v>9</v>
      </c>
      <c r="R1895" s="153"/>
      <c r="S1895" s="14" t="s">
        <v>11</v>
      </c>
    </row>
    <row r="1896" spans="1:19" ht="7.9" customHeight="1" x14ac:dyDescent="0.25">
      <c r="E1896" s="150"/>
      <c r="G1896" s="156"/>
      <c r="H1896" s="1"/>
      <c r="I1896" s="156"/>
      <c r="J1896" s="1"/>
      <c r="K1896" s="156"/>
      <c r="L1896" s="1"/>
      <c r="M1896" s="156"/>
      <c r="N1896" s="1"/>
      <c r="O1896" s="156"/>
      <c r="P1896" s="1"/>
      <c r="Q1896" s="156"/>
      <c r="R1896" s="1"/>
      <c r="S1896" s="156"/>
    </row>
    <row r="1897" spans="1:19" ht="13.5" customHeight="1" x14ac:dyDescent="0.25">
      <c r="E1897" s="155" t="s">
        <v>918</v>
      </c>
      <c r="G1897" s="156"/>
      <c r="H1897" s="1"/>
      <c r="I1897" s="156"/>
      <c r="J1897" s="1"/>
      <c r="K1897" s="156"/>
      <c r="L1897" s="1"/>
      <c r="M1897" s="156"/>
      <c r="N1897" s="1"/>
      <c r="O1897" s="156"/>
      <c r="P1897" s="1"/>
      <c r="Q1897" s="156"/>
      <c r="R1897" s="1"/>
      <c r="S1897" s="156"/>
    </row>
    <row r="1898" spans="1:19" ht="7.9" customHeight="1" x14ac:dyDescent="0.25">
      <c r="E1898" s="76"/>
      <c r="F1898" s="76"/>
      <c r="M1898" s="150"/>
      <c r="N1898" s="150"/>
      <c r="O1898" s="150"/>
      <c r="Q1898" s="150"/>
      <c r="R1898" s="150"/>
      <c r="S1898" s="150"/>
    </row>
    <row r="1899" spans="1:19" ht="24" customHeight="1" x14ac:dyDescent="0.25">
      <c r="A1899" s="192" t="s">
        <v>919</v>
      </c>
      <c r="B1899" s="192" t="s">
        <v>920</v>
      </c>
      <c r="C1899" s="193"/>
      <c r="E1899" s="13"/>
      <c r="G1899" s="165" t="s">
        <v>921</v>
      </c>
      <c r="H1899" s="159"/>
      <c r="I1899" s="276" t="s">
        <v>442</v>
      </c>
      <c r="J1899" s="277"/>
      <c r="K1899" s="160" t="s">
        <v>922</v>
      </c>
      <c r="L1899" s="159"/>
      <c r="M1899" s="276" t="s">
        <v>919</v>
      </c>
      <c r="N1899" s="277"/>
      <c r="O1899" s="169">
        <f>VLOOKUP(A1899,'[2]Tarifs Rayures'!$A:$M,13,0)*(1+$V$5)</f>
        <v>65.833333333333343</v>
      </c>
      <c r="P1899" s="159"/>
      <c r="Q1899" s="276" t="s">
        <v>920</v>
      </c>
      <c r="R1899" s="277"/>
      <c r="S1899" s="169">
        <f>VLOOKUP(B1899,'[2]Tarifs Rayures'!$A:$M,13,0)*(1+$V$5)</f>
        <v>82.5</v>
      </c>
    </row>
    <row r="1900" spans="1:19" ht="7.9" customHeight="1" x14ac:dyDescent="0.25">
      <c r="E1900" s="13"/>
      <c r="G1900" s="159"/>
      <c r="H1900" s="159"/>
      <c r="I1900" s="159"/>
      <c r="J1900" s="159"/>
      <c r="K1900" s="159"/>
      <c r="L1900" s="159"/>
      <c r="M1900" s="159"/>
      <c r="N1900" s="159"/>
      <c r="O1900" s="171"/>
      <c r="P1900" s="159"/>
      <c r="Q1900" s="159"/>
      <c r="R1900" s="159"/>
      <c r="S1900" s="171"/>
    </row>
    <row r="1901" spans="1:19" ht="13.5" customHeight="1" x14ac:dyDescent="0.25">
      <c r="E1901" s="155" t="s">
        <v>923</v>
      </c>
      <c r="G1901" s="154"/>
      <c r="H1901" s="175"/>
      <c r="I1901" s="154"/>
      <c r="J1901" s="175"/>
      <c r="K1901" s="154"/>
      <c r="L1901" s="175"/>
      <c r="M1901" s="154"/>
      <c r="N1901" s="175"/>
      <c r="O1901" s="154"/>
      <c r="P1901" s="175"/>
      <c r="Q1901" s="154"/>
      <c r="R1901" s="175"/>
      <c r="S1901" s="154"/>
    </row>
    <row r="1902" spans="1:19" ht="7.9" customHeight="1" x14ac:dyDescent="0.25">
      <c r="E1902" s="76"/>
      <c r="F1902" s="76"/>
      <c r="G1902" s="101"/>
      <c r="H1902" s="101"/>
      <c r="I1902" s="101"/>
      <c r="J1902" s="101"/>
      <c r="K1902" s="101"/>
      <c r="L1902" s="101"/>
      <c r="M1902" s="204"/>
      <c r="N1902" s="204"/>
      <c r="O1902" s="204"/>
      <c r="P1902" s="101"/>
      <c r="Q1902" s="204"/>
      <c r="R1902" s="204"/>
      <c r="S1902" s="204"/>
    </row>
    <row r="1903" spans="1:19" ht="24" customHeight="1" x14ac:dyDescent="0.25">
      <c r="A1903" s="192" t="s">
        <v>924</v>
      </c>
      <c r="B1903" s="192" t="s">
        <v>925</v>
      </c>
      <c r="C1903" s="193"/>
      <c r="E1903" s="13"/>
      <c r="G1903" s="165" t="s">
        <v>926</v>
      </c>
      <c r="H1903" s="159"/>
      <c r="I1903" s="276" t="s">
        <v>427</v>
      </c>
      <c r="J1903" s="277"/>
      <c r="K1903" s="160" t="s">
        <v>927</v>
      </c>
      <c r="L1903" s="159"/>
      <c r="M1903" s="276" t="s">
        <v>924</v>
      </c>
      <c r="N1903" s="277"/>
      <c r="O1903" s="169">
        <f>VLOOKUP(A1903,'[2]Tarifs Rayures'!$A:$M,13,0)*(1+$V$5)</f>
        <v>207.5</v>
      </c>
      <c r="P1903" s="159"/>
      <c r="Q1903" s="276" t="s">
        <v>925</v>
      </c>
      <c r="R1903" s="277"/>
      <c r="S1903" s="169">
        <f>VLOOKUP(B1903,'[2]Tarifs Rayures'!$A:$M,13,0)*(1+$V$5)</f>
        <v>265.83333333333337</v>
      </c>
    </row>
    <row r="1904" spans="1:19" ht="7.9" customHeight="1" x14ac:dyDescent="0.25">
      <c r="A1904" s="181"/>
      <c r="B1904" s="181"/>
      <c r="C1904" s="18"/>
      <c r="E1904" s="76"/>
      <c r="G1904" s="154"/>
      <c r="H1904" s="175"/>
      <c r="I1904" s="154"/>
      <c r="J1904" s="175"/>
      <c r="K1904" s="154"/>
      <c r="L1904" s="175"/>
      <c r="M1904" s="154"/>
      <c r="N1904" s="175"/>
      <c r="O1904" s="154"/>
      <c r="P1904" s="175"/>
      <c r="Q1904" s="154"/>
      <c r="R1904" s="175"/>
      <c r="S1904" s="154"/>
    </row>
    <row r="1905" spans="1:19" ht="13.5" customHeight="1" x14ac:dyDescent="0.25">
      <c r="A1905" s="181"/>
      <c r="B1905" s="181"/>
      <c r="C1905" s="18"/>
      <c r="E1905" s="155" t="s">
        <v>928</v>
      </c>
      <c r="G1905" s="154"/>
      <c r="H1905" s="175"/>
      <c r="I1905" s="154"/>
      <c r="J1905" s="175"/>
      <c r="K1905" s="154"/>
      <c r="L1905" s="175"/>
      <c r="M1905" s="154"/>
      <c r="N1905" s="175"/>
      <c r="O1905" s="154"/>
      <c r="P1905" s="175"/>
      <c r="Q1905" s="154"/>
      <c r="R1905" s="175"/>
      <c r="S1905" s="154"/>
    </row>
    <row r="1906" spans="1:19" ht="7.9" customHeight="1" x14ac:dyDescent="0.25">
      <c r="A1906" s="205"/>
      <c r="B1906" s="205"/>
      <c r="C1906" s="205"/>
      <c r="E1906" s="76"/>
      <c r="F1906" s="76"/>
      <c r="G1906" s="101"/>
      <c r="H1906" s="101"/>
      <c r="I1906" s="101"/>
      <c r="J1906" s="101"/>
      <c r="K1906" s="101"/>
      <c r="L1906" s="101"/>
      <c r="M1906" s="204"/>
      <c r="N1906" s="204"/>
      <c r="O1906" s="204"/>
      <c r="P1906" s="101"/>
      <c r="Q1906" s="204"/>
      <c r="R1906" s="204"/>
      <c r="S1906" s="204"/>
    </row>
    <row r="1907" spans="1:19" ht="24" customHeight="1" x14ac:dyDescent="0.25">
      <c r="A1907" s="192" t="s">
        <v>929</v>
      </c>
      <c r="B1907" s="192" t="s">
        <v>930</v>
      </c>
      <c r="C1907" s="193"/>
      <c r="E1907" s="13"/>
      <c r="G1907" s="165" t="s">
        <v>931</v>
      </c>
      <c r="H1907" s="159"/>
      <c r="I1907" s="276" t="s">
        <v>442</v>
      </c>
      <c r="J1907" s="277"/>
      <c r="K1907" s="160" t="s">
        <v>922</v>
      </c>
      <c r="L1907" s="159"/>
      <c r="M1907" s="276" t="s">
        <v>929</v>
      </c>
      <c r="N1907" s="277"/>
      <c r="O1907" s="169">
        <f>VLOOKUP(A1907,'[2]Tarifs Rayures'!$A:$M,13,0)*(1+$V$5)</f>
        <v>65.833333333333343</v>
      </c>
      <c r="P1907" s="159"/>
      <c r="Q1907" s="276" t="s">
        <v>930</v>
      </c>
      <c r="R1907" s="277"/>
      <c r="S1907" s="169">
        <f>VLOOKUP(B1907,'[2]Tarifs Rayures'!$A:$M,13,0)*(1+$V$5)</f>
        <v>82.5</v>
      </c>
    </row>
    <row r="1908" spans="1:19" ht="7.9" customHeight="1" x14ac:dyDescent="0.25">
      <c r="A1908" s="181"/>
      <c r="B1908" s="181"/>
      <c r="C1908" s="18"/>
      <c r="E1908" s="76"/>
      <c r="G1908" s="154"/>
      <c r="H1908" s="175"/>
      <c r="I1908" s="154"/>
      <c r="J1908" s="175"/>
      <c r="K1908" s="154"/>
      <c r="L1908" s="175"/>
      <c r="M1908" s="154"/>
      <c r="N1908" s="175"/>
      <c r="O1908" s="154"/>
      <c r="P1908" s="175"/>
      <c r="Q1908" s="154"/>
      <c r="R1908" s="175"/>
      <c r="S1908" s="154"/>
    </row>
    <row r="1909" spans="1:19" ht="13.5" customHeight="1" x14ac:dyDescent="0.25">
      <c r="A1909" s="181"/>
      <c r="B1909" s="181"/>
      <c r="C1909" s="18"/>
      <c r="E1909" s="155" t="s">
        <v>932</v>
      </c>
      <c r="G1909" s="154"/>
      <c r="H1909" s="175"/>
      <c r="I1909" s="154"/>
      <c r="J1909" s="175"/>
      <c r="K1909" s="154"/>
      <c r="L1909" s="175"/>
      <c r="M1909" s="154"/>
      <c r="N1909" s="175"/>
      <c r="O1909" s="154"/>
      <c r="P1909" s="175"/>
      <c r="Q1909" s="154"/>
      <c r="R1909" s="175"/>
      <c r="S1909" s="154"/>
    </row>
    <row r="1910" spans="1:19" ht="7.9" customHeight="1" x14ac:dyDescent="0.25">
      <c r="A1910" s="205"/>
      <c r="B1910" s="205"/>
      <c r="C1910" s="205"/>
      <c r="E1910" s="76"/>
      <c r="F1910" s="76"/>
      <c r="G1910" s="101"/>
      <c r="H1910" s="101"/>
      <c r="I1910" s="101"/>
      <c r="J1910" s="101"/>
      <c r="K1910" s="101"/>
      <c r="L1910" s="101"/>
      <c r="M1910" s="204"/>
      <c r="N1910" s="204"/>
      <c r="O1910" s="204"/>
      <c r="P1910" s="101"/>
      <c r="Q1910" s="204"/>
      <c r="R1910" s="204"/>
      <c r="S1910" s="204"/>
    </row>
    <row r="1911" spans="1:19" ht="24" customHeight="1" x14ac:dyDescent="0.25">
      <c r="A1911" s="192" t="s">
        <v>933</v>
      </c>
      <c r="B1911" s="192" t="s">
        <v>934</v>
      </c>
      <c r="C1911" s="193"/>
      <c r="E1911" s="13"/>
      <c r="G1911" s="165" t="s">
        <v>935</v>
      </c>
      <c r="H1911" s="159"/>
      <c r="I1911" s="276" t="s">
        <v>427</v>
      </c>
      <c r="J1911" s="277"/>
      <c r="K1911" s="160" t="s">
        <v>927</v>
      </c>
      <c r="L1911" s="159"/>
      <c r="M1911" s="276" t="s">
        <v>933</v>
      </c>
      <c r="N1911" s="277"/>
      <c r="O1911" s="169">
        <f>VLOOKUP(A1911,'[2]Tarifs Rayures'!$A:$M,13,0)*(1+$V$5)</f>
        <v>207.5</v>
      </c>
      <c r="P1911" s="159"/>
      <c r="Q1911" s="276" t="s">
        <v>934</v>
      </c>
      <c r="R1911" s="277"/>
      <c r="S1911" s="169">
        <f>VLOOKUP(B1911,'[2]Tarifs Rayures'!$A:$M,13,0)*(1+$V$5)</f>
        <v>265.83333333333337</v>
      </c>
    </row>
    <row r="1912" spans="1:19" ht="7.9" customHeight="1" x14ac:dyDescent="0.25">
      <c r="A1912" s="181"/>
      <c r="B1912" s="181"/>
      <c r="C1912" s="18"/>
      <c r="E1912" s="76"/>
      <c r="G1912" s="154"/>
      <c r="H1912" s="175"/>
      <c r="I1912" s="154"/>
      <c r="J1912" s="175"/>
      <c r="K1912" s="154"/>
      <c r="L1912" s="175"/>
      <c r="M1912" s="154"/>
      <c r="N1912" s="175"/>
      <c r="O1912" s="154"/>
      <c r="P1912" s="175"/>
      <c r="Q1912" s="154"/>
      <c r="R1912" s="175"/>
      <c r="S1912" s="154"/>
    </row>
    <row r="1913" spans="1:19" ht="13.5" customHeight="1" x14ac:dyDescent="0.25">
      <c r="A1913" s="181"/>
      <c r="B1913" s="181"/>
      <c r="C1913" s="18"/>
      <c r="E1913" s="155" t="s">
        <v>936</v>
      </c>
      <c r="G1913" s="154"/>
      <c r="H1913" s="175"/>
      <c r="I1913" s="154"/>
      <c r="J1913" s="175"/>
      <c r="K1913" s="154"/>
      <c r="L1913" s="175"/>
      <c r="M1913" s="154"/>
      <c r="N1913" s="175"/>
      <c r="O1913" s="154"/>
      <c r="P1913" s="175"/>
      <c r="Q1913" s="154"/>
      <c r="R1913" s="175"/>
      <c r="S1913" s="154"/>
    </row>
    <row r="1914" spans="1:19" ht="7.9" customHeight="1" x14ac:dyDescent="0.25">
      <c r="A1914" s="205"/>
      <c r="B1914" s="205"/>
      <c r="C1914" s="205"/>
      <c r="E1914" s="76"/>
      <c r="F1914" s="76"/>
      <c r="G1914" s="101"/>
      <c r="H1914" s="101"/>
      <c r="I1914" s="101"/>
      <c r="J1914" s="101"/>
      <c r="K1914" s="101"/>
      <c r="L1914" s="101"/>
      <c r="M1914" s="204"/>
      <c r="N1914" s="204"/>
      <c r="O1914" s="204"/>
      <c r="P1914" s="101"/>
      <c r="Q1914" s="204"/>
      <c r="R1914" s="204"/>
      <c r="S1914" s="204"/>
    </row>
    <row r="1915" spans="1:19" ht="24" customHeight="1" x14ac:dyDescent="0.25">
      <c r="A1915" s="192" t="s">
        <v>937</v>
      </c>
      <c r="B1915" s="192" t="s">
        <v>938</v>
      </c>
      <c r="C1915" s="193"/>
      <c r="E1915" s="13"/>
      <c r="G1915" s="165" t="s">
        <v>939</v>
      </c>
      <c r="H1915" s="159"/>
      <c r="I1915" s="276" t="s">
        <v>427</v>
      </c>
      <c r="J1915" s="277"/>
      <c r="K1915" s="160" t="s">
        <v>927</v>
      </c>
      <c r="L1915" s="159"/>
      <c r="M1915" s="276" t="s">
        <v>937</v>
      </c>
      <c r="N1915" s="277"/>
      <c r="O1915" s="169">
        <f>VLOOKUP(A1915,'[2]Tarifs Rayures'!$A:$M,13,0)*(1+$V$5)</f>
        <v>207.5</v>
      </c>
      <c r="P1915" s="159"/>
      <c r="Q1915" s="276" t="s">
        <v>938</v>
      </c>
      <c r="R1915" s="277"/>
      <c r="S1915" s="169">
        <f>VLOOKUP(B1915,'[2]Tarifs Rayures'!$A:$M,13,0)*(1+$V$5)</f>
        <v>265.83333333333337</v>
      </c>
    </row>
    <row r="1916" spans="1:19" ht="7.9" customHeight="1" x14ac:dyDescent="0.25">
      <c r="A1916" s="181"/>
      <c r="B1916" s="181"/>
      <c r="C1916" s="18"/>
      <c r="E1916" s="76"/>
      <c r="G1916" s="154"/>
      <c r="H1916" s="175"/>
      <c r="I1916" s="154"/>
      <c r="J1916" s="175"/>
      <c r="K1916" s="154"/>
      <c r="L1916" s="175"/>
      <c r="M1916" s="154"/>
      <c r="N1916" s="175"/>
      <c r="O1916" s="154"/>
      <c r="P1916" s="175"/>
      <c r="Q1916" s="154"/>
      <c r="R1916" s="175"/>
      <c r="S1916" s="154"/>
    </row>
    <row r="1917" spans="1:19" ht="13.5" customHeight="1" x14ac:dyDescent="0.25">
      <c r="A1917" s="181"/>
      <c r="B1917" s="181"/>
      <c r="C1917" s="18"/>
      <c r="E1917" s="155" t="s">
        <v>940</v>
      </c>
      <c r="G1917" s="154"/>
      <c r="H1917" s="175"/>
      <c r="I1917" s="154"/>
      <c r="J1917" s="175"/>
      <c r="K1917" s="154"/>
      <c r="L1917" s="175"/>
      <c r="M1917" s="154"/>
      <c r="N1917" s="175"/>
      <c r="O1917" s="154"/>
      <c r="P1917" s="175"/>
      <c r="Q1917" s="154"/>
      <c r="R1917" s="175"/>
      <c r="S1917" s="154"/>
    </row>
    <row r="1918" spans="1:19" ht="7.9" customHeight="1" x14ac:dyDescent="0.25">
      <c r="A1918" s="205"/>
      <c r="B1918" s="205"/>
      <c r="C1918" s="205"/>
      <c r="E1918" s="76"/>
      <c r="F1918" s="76"/>
      <c r="G1918" s="101"/>
      <c r="H1918" s="101"/>
      <c r="I1918" s="101"/>
      <c r="J1918" s="101"/>
      <c r="K1918" s="101"/>
      <c r="L1918" s="101"/>
      <c r="M1918" s="204"/>
      <c r="N1918" s="204"/>
      <c r="O1918" s="204"/>
      <c r="P1918" s="101"/>
      <c r="Q1918" s="204"/>
      <c r="R1918" s="204"/>
      <c r="S1918" s="204"/>
    </row>
    <row r="1919" spans="1:19" ht="24" customHeight="1" x14ac:dyDescent="0.25">
      <c r="A1919" s="192" t="s">
        <v>941</v>
      </c>
      <c r="B1919" s="192" t="s">
        <v>942</v>
      </c>
      <c r="C1919" s="193"/>
      <c r="E1919" s="13"/>
      <c r="G1919" s="165" t="s">
        <v>943</v>
      </c>
      <c r="H1919" s="159"/>
      <c r="I1919" s="276" t="s">
        <v>442</v>
      </c>
      <c r="J1919" s="277"/>
      <c r="K1919" s="160" t="s">
        <v>944</v>
      </c>
      <c r="L1919" s="159"/>
      <c r="M1919" s="276" t="s">
        <v>941</v>
      </c>
      <c r="N1919" s="277"/>
      <c r="O1919" s="169">
        <f>VLOOKUP(A1919,'[2]Tarifs Rayures'!$A:$M,13,0)*(1+$V$5)</f>
        <v>65.833333333333343</v>
      </c>
      <c r="P1919" s="159"/>
      <c r="Q1919" s="276" t="s">
        <v>942</v>
      </c>
      <c r="R1919" s="277"/>
      <c r="S1919" s="169">
        <f>VLOOKUP(B1919,'[2]Tarifs Rayures'!$A:$M,13,0)*(1+$V$5)</f>
        <v>82.5</v>
      </c>
    </row>
    <row r="1920" spans="1:19" ht="7.9" customHeight="1" x14ac:dyDescent="0.25">
      <c r="A1920" s="181"/>
      <c r="B1920" s="181"/>
      <c r="C1920" s="18"/>
      <c r="E1920" s="76"/>
      <c r="G1920" s="154"/>
      <c r="H1920" s="175"/>
      <c r="I1920" s="154"/>
      <c r="J1920" s="175"/>
      <c r="K1920" s="154"/>
      <c r="L1920" s="175"/>
      <c r="M1920" s="154"/>
      <c r="N1920" s="175"/>
      <c r="O1920" s="154"/>
      <c r="P1920" s="175"/>
      <c r="Q1920" s="154"/>
      <c r="R1920" s="175"/>
      <c r="S1920" s="154"/>
    </row>
    <row r="1921" spans="1:19" ht="13.5" customHeight="1" x14ac:dyDescent="0.25">
      <c r="A1921" s="181"/>
      <c r="B1921" s="181"/>
      <c r="C1921" s="18"/>
      <c r="E1921" s="155" t="s">
        <v>945</v>
      </c>
      <c r="G1921" s="154"/>
      <c r="H1921" s="175"/>
      <c r="I1921" s="154"/>
      <c r="J1921" s="175"/>
      <c r="K1921" s="154"/>
      <c r="L1921" s="175"/>
      <c r="M1921" s="154"/>
      <c r="N1921" s="175"/>
      <c r="O1921" s="154"/>
      <c r="P1921" s="175"/>
      <c r="Q1921" s="154"/>
      <c r="R1921" s="175"/>
      <c r="S1921" s="154"/>
    </row>
    <row r="1922" spans="1:19" ht="7.9" customHeight="1" x14ac:dyDescent="0.25">
      <c r="A1922" s="205"/>
      <c r="B1922" s="205"/>
      <c r="C1922" s="205"/>
      <c r="E1922" s="76"/>
      <c r="F1922" s="76"/>
      <c r="G1922" s="101"/>
      <c r="H1922" s="101"/>
      <c r="I1922" s="101"/>
      <c r="J1922" s="101"/>
      <c r="K1922" s="101"/>
      <c r="L1922" s="101"/>
      <c r="M1922" s="204"/>
      <c r="N1922" s="204"/>
      <c r="O1922" s="204"/>
      <c r="P1922" s="101"/>
      <c r="Q1922" s="204"/>
      <c r="R1922" s="204"/>
      <c r="S1922" s="204"/>
    </row>
    <row r="1923" spans="1:19" ht="24" customHeight="1" x14ac:dyDescent="0.25">
      <c r="A1923" s="192" t="s">
        <v>946</v>
      </c>
      <c r="B1923" s="192" t="s">
        <v>947</v>
      </c>
      <c r="C1923" s="193"/>
      <c r="E1923" s="13"/>
      <c r="G1923" s="165" t="s">
        <v>948</v>
      </c>
      <c r="H1923" s="159"/>
      <c r="I1923" s="276" t="s">
        <v>427</v>
      </c>
      <c r="J1923" s="277"/>
      <c r="K1923" s="160" t="s">
        <v>927</v>
      </c>
      <c r="L1923" s="159"/>
      <c r="M1923" s="276" t="s">
        <v>946</v>
      </c>
      <c r="N1923" s="277"/>
      <c r="O1923" s="169">
        <f>VLOOKUP(A1923,'[2]Tarifs Rayures'!$A:$M,13,0)*(1+$V$5)</f>
        <v>207.5</v>
      </c>
      <c r="P1923" s="159"/>
      <c r="Q1923" s="276" t="s">
        <v>947</v>
      </c>
      <c r="R1923" s="277"/>
      <c r="S1923" s="169">
        <f>VLOOKUP(B1923,'[2]Tarifs Rayures'!$A:$M,13,0)*(1+$V$5)</f>
        <v>265.83333333333337</v>
      </c>
    </row>
    <row r="1924" spans="1:19" ht="7.9" customHeight="1" x14ac:dyDescent="0.25">
      <c r="A1924" s="181"/>
      <c r="B1924" s="181"/>
      <c r="C1924" s="18"/>
      <c r="E1924" s="76"/>
      <c r="G1924" s="154"/>
      <c r="H1924" s="175"/>
      <c r="I1924" s="154"/>
      <c r="J1924" s="175"/>
      <c r="K1924" s="154"/>
      <c r="L1924" s="175"/>
      <c r="M1924" s="154"/>
      <c r="N1924" s="175"/>
      <c r="O1924" s="154"/>
      <c r="P1924" s="175"/>
      <c r="Q1924" s="154"/>
      <c r="R1924" s="175"/>
      <c r="S1924" s="154"/>
    </row>
    <row r="1925" spans="1:19" ht="13.5" customHeight="1" x14ac:dyDescent="0.25">
      <c r="A1925" s="181"/>
      <c r="B1925" s="181"/>
      <c r="C1925" s="18"/>
      <c r="E1925" s="155" t="s">
        <v>949</v>
      </c>
      <c r="G1925" s="154"/>
      <c r="H1925" s="175"/>
      <c r="I1925" s="154"/>
      <c r="J1925" s="175"/>
      <c r="K1925" s="154"/>
      <c r="L1925" s="175"/>
      <c r="M1925" s="154"/>
      <c r="N1925" s="175"/>
      <c r="O1925" s="154"/>
      <c r="P1925" s="175"/>
      <c r="Q1925" s="154"/>
      <c r="R1925" s="175"/>
      <c r="S1925" s="154"/>
    </row>
    <row r="1926" spans="1:19" ht="7.9" customHeight="1" x14ac:dyDescent="0.25">
      <c r="A1926" s="205"/>
      <c r="B1926" s="205"/>
      <c r="C1926" s="205"/>
      <c r="E1926" s="76"/>
      <c r="F1926" s="76"/>
      <c r="G1926" s="101"/>
      <c r="H1926" s="101"/>
      <c r="I1926" s="101"/>
      <c r="J1926" s="101"/>
      <c r="K1926" s="101"/>
      <c r="L1926" s="101"/>
      <c r="M1926" s="204"/>
      <c r="N1926" s="204"/>
      <c r="O1926" s="204"/>
      <c r="P1926" s="101"/>
      <c r="Q1926" s="204"/>
      <c r="R1926" s="204"/>
      <c r="S1926" s="204"/>
    </row>
    <row r="1927" spans="1:19" ht="24" customHeight="1" x14ac:dyDescent="0.25">
      <c r="A1927" s="192" t="s">
        <v>950</v>
      </c>
      <c r="B1927" s="192" t="s">
        <v>951</v>
      </c>
      <c r="C1927" s="193"/>
      <c r="E1927" s="13"/>
      <c r="G1927" s="165" t="s">
        <v>952</v>
      </c>
      <c r="H1927" s="159"/>
      <c r="I1927" s="276" t="s">
        <v>427</v>
      </c>
      <c r="J1927" s="277"/>
      <c r="K1927" s="160" t="s">
        <v>927</v>
      </c>
      <c r="L1927" s="159"/>
      <c r="M1927" s="276" t="s">
        <v>950</v>
      </c>
      <c r="N1927" s="277"/>
      <c r="O1927" s="169">
        <f>VLOOKUP(A1927,'[2]Tarifs Rayures'!$A:$M,13,0)*(1+$V$5)</f>
        <v>207.5</v>
      </c>
      <c r="P1927" s="159"/>
      <c r="Q1927" s="276" t="s">
        <v>951</v>
      </c>
      <c r="R1927" s="277"/>
      <c r="S1927" s="169">
        <f>VLOOKUP(B1927,'[2]Tarifs Rayures'!$A:$M,13,0)*(1+$V$5)</f>
        <v>265.83333333333337</v>
      </c>
    </row>
    <row r="1928" spans="1:19" ht="7.9" customHeight="1" x14ac:dyDescent="0.25">
      <c r="A1928" s="181"/>
      <c r="B1928" s="181"/>
      <c r="C1928" s="18"/>
      <c r="E1928" s="76"/>
      <c r="G1928" s="154"/>
      <c r="H1928" s="175"/>
      <c r="I1928" s="154"/>
      <c r="J1928" s="175"/>
      <c r="K1928" s="154"/>
      <c r="L1928" s="175"/>
      <c r="M1928" s="154"/>
      <c r="N1928" s="175"/>
      <c r="O1928" s="154"/>
      <c r="P1928" s="175"/>
      <c r="Q1928" s="154"/>
      <c r="R1928" s="175"/>
      <c r="S1928" s="154"/>
    </row>
    <row r="1929" spans="1:19" ht="13.5" customHeight="1" x14ac:dyDescent="0.25">
      <c r="A1929" s="181"/>
      <c r="B1929" s="181"/>
      <c r="C1929" s="18"/>
      <c r="E1929" s="155" t="s">
        <v>953</v>
      </c>
      <c r="G1929" s="154"/>
      <c r="H1929" s="175"/>
      <c r="I1929" s="154"/>
      <c r="J1929" s="175"/>
      <c r="K1929" s="154"/>
      <c r="L1929" s="175"/>
      <c r="M1929" s="154"/>
      <c r="N1929" s="175"/>
      <c r="O1929" s="154"/>
      <c r="P1929" s="175"/>
      <c r="Q1929" s="154"/>
      <c r="R1929" s="175"/>
      <c r="S1929" s="154"/>
    </row>
    <row r="1930" spans="1:19" ht="7.9" customHeight="1" x14ac:dyDescent="0.25">
      <c r="A1930" s="205"/>
      <c r="B1930" s="205"/>
      <c r="C1930" s="205"/>
      <c r="E1930" s="76"/>
      <c r="F1930" s="76"/>
      <c r="G1930" s="101"/>
      <c r="H1930" s="101"/>
      <c r="I1930" s="101"/>
      <c r="J1930" s="101"/>
      <c r="K1930" s="101"/>
      <c r="L1930" s="101"/>
      <c r="M1930" s="204"/>
      <c r="N1930" s="204"/>
      <c r="O1930" s="204"/>
      <c r="P1930" s="101"/>
      <c r="Q1930" s="204"/>
      <c r="R1930" s="204"/>
      <c r="S1930" s="204"/>
    </row>
    <row r="1931" spans="1:19" ht="24" customHeight="1" x14ac:dyDescent="0.25">
      <c r="A1931" s="192" t="s">
        <v>954</v>
      </c>
      <c r="B1931" s="192" t="s">
        <v>955</v>
      </c>
      <c r="C1931" s="193"/>
      <c r="E1931" s="13"/>
      <c r="G1931" s="165" t="s">
        <v>956</v>
      </c>
      <c r="H1931" s="159"/>
      <c r="I1931" s="276" t="s">
        <v>427</v>
      </c>
      <c r="J1931" s="277"/>
      <c r="K1931" s="160" t="s">
        <v>927</v>
      </c>
      <c r="L1931" s="159"/>
      <c r="M1931" s="276" t="s">
        <v>954</v>
      </c>
      <c r="N1931" s="277"/>
      <c r="O1931" s="169">
        <f>VLOOKUP(A1931,'[2]Tarifs Rayures'!$A:$M,13,0)*(1+$V$5)</f>
        <v>207.5</v>
      </c>
      <c r="P1931" s="159"/>
      <c r="Q1931" s="276" t="s">
        <v>955</v>
      </c>
      <c r="R1931" s="277"/>
      <c r="S1931" s="169">
        <f>VLOOKUP(B1931,'[2]Tarifs Rayures'!$A:$M,13,0)*(1+$V$5)</f>
        <v>265.83333333333337</v>
      </c>
    </row>
    <row r="1932" spans="1:19" ht="7.9" customHeight="1" x14ac:dyDescent="0.25">
      <c r="A1932" s="181"/>
      <c r="B1932" s="181"/>
      <c r="C1932" s="18"/>
      <c r="E1932" s="76"/>
      <c r="G1932" s="154"/>
      <c r="H1932" s="175"/>
      <c r="I1932" s="154"/>
      <c r="J1932" s="175"/>
      <c r="K1932" s="154"/>
      <c r="L1932" s="175"/>
      <c r="M1932" s="154"/>
      <c r="N1932" s="175"/>
      <c r="O1932" s="154"/>
      <c r="P1932" s="175"/>
      <c r="Q1932" s="154"/>
      <c r="R1932" s="175"/>
      <c r="S1932" s="154"/>
    </row>
    <row r="1933" spans="1:19" ht="13.5" customHeight="1" x14ac:dyDescent="0.25">
      <c r="A1933" s="181"/>
      <c r="B1933" s="181"/>
      <c r="C1933" s="18"/>
      <c r="E1933" s="155" t="s">
        <v>957</v>
      </c>
      <c r="G1933" s="154"/>
      <c r="H1933" s="175"/>
      <c r="I1933" s="154"/>
      <c r="J1933" s="175"/>
      <c r="K1933" s="154"/>
      <c r="L1933" s="175"/>
      <c r="M1933" s="154"/>
      <c r="N1933" s="175"/>
      <c r="O1933" s="154"/>
      <c r="P1933" s="175"/>
      <c r="Q1933" s="154"/>
      <c r="R1933" s="175"/>
      <c r="S1933" s="154"/>
    </row>
    <row r="1934" spans="1:19" ht="7.9" customHeight="1" x14ac:dyDescent="0.25">
      <c r="A1934" s="205"/>
      <c r="B1934" s="205"/>
      <c r="C1934" s="205"/>
      <c r="E1934" s="76"/>
      <c r="F1934" s="76"/>
      <c r="G1934" s="101"/>
      <c r="H1934" s="101"/>
      <c r="I1934" s="101"/>
      <c r="J1934" s="101"/>
      <c r="K1934" s="101"/>
      <c r="L1934" s="101"/>
      <c r="M1934" s="204"/>
      <c r="N1934" s="204"/>
      <c r="O1934" s="204"/>
      <c r="P1934" s="101"/>
      <c r="Q1934" s="204"/>
      <c r="R1934" s="204"/>
      <c r="S1934" s="204"/>
    </row>
    <row r="1935" spans="1:19" ht="24" customHeight="1" x14ac:dyDescent="0.25">
      <c r="A1935" s="192" t="s">
        <v>958</v>
      </c>
      <c r="B1935" s="192" t="s">
        <v>959</v>
      </c>
      <c r="C1935" s="193"/>
      <c r="E1935" s="13"/>
      <c r="G1935" s="165" t="s">
        <v>960</v>
      </c>
      <c r="H1935" s="159"/>
      <c r="I1935" s="276" t="s">
        <v>427</v>
      </c>
      <c r="J1935" s="277"/>
      <c r="K1935" s="160" t="s">
        <v>927</v>
      </c>
      <c r="L1935" s="159"/>
      <c r="M1935" s="276" t="s">
        <v>958</v>
      </c>
      <c r="N1935" s="277"/>
      <c r="O1935" s="169">
        <f>VLOOKUP(A1935,'[2]Tarifs Rayures'!$A:$M,13,0)*(1+$V$5)</f>
        <v>207.5</v>
      </c>
      <c r="P1935" s="159"/>
      <c r="Q1935" s="276" t="s">
        <v>959</v>
      </c>
      <c r="R1935" s="277"/>
      <c r="S1935" s="169">
        <f>VLOOKUP(B1935,'[2]Tarifs Rayures'!$A:$M,13,0)*(1+$V$5)</f>
        <v>265.83333333333337</v>
      </c>
    </row>
    <row r="1936" spans="1:19" ht="7.9" customHeight="1" x14ac:dyDescent="0.25">
      <c r="A1936" s="181"/>
      <c r="B1936" s="181"/>
      <c r="C1936" s="18"/>
      <c r="E1936" s="76"/>
      <c r="G1936" s="154"/>
      <c r="H1936" s="175"/>
      <c r="I1936" s="154"/>
      <c r="J1936" s="175"/>
      <c r="K1936" s="154"/>
      <c r="L1936" s="175"/>
      <c r="M1936" s="154"/>
      <c r="N1936" s="175"/>
      <c r="O1936" s="154"/>
      <c r="P1936" s="175"/>
      <c r="Q1936" s="154"/>
      <c r="R1936" s="175"/>
      <c r="S1936" s="154"/>
    </row>
    <row r="1937" spans="1:19" ht="13.5" customHeight="1" x14ac:dyDescent="0.25">
      <c r="A1937" s="181"/>
      <c r="B1937" s="181"/>
      <c r="C1937" s="18"/>
      <c r="E1937" s="155" t="s">
        <v>961</v>
      </c>
      <c r="G1937" s="154"/>
      <c r="H1937" s="175"/>
      <c r="I1937" s="154"/>
      <c r="J1937" s="175"/>
      <c r="K1937" s="154"/>
      <c r="L1937" s="175"/>
      <c r="M1937" s="154"/>
      <c r="N1937" s="175"/>
      <c r="O1937" s="154"/>
      <c r="P1937" s="175"/>
      <c r="Q1937" s="154"/>
      <c r="R1937" s="175"/>
      <c r="S1937" s="154"/>
    </row>
    <row r="1938" spans="1:19" ht="7.9" customHeight="1" x14ac:dyDescent="0.25">
      <c r="A1938" s="205"/>
      <c r="B1938" s="205"/>
      <c r="C1938" s="205"/>
      <c r="E1938" s="76"/>
      <c r="F1938" s="76"/>
      <c r="G1938" s="101"/>
      <c r="H1938" s="101"/>
      <c r="I1938" s="101"/>
      <c r="J1938" s="101"/>
      <c r="K1938" s="101"/>
      <c r="L1938" s="101"/>
      <c r="M1938" s="204"/>
      <c r="N1938" s="204"/>
      <c r="O1938" s="204"/>
      <c r="P1938" s="101"/>
      <c r="Q1938" s="204"/>
      <c r="R1938" s="204"/>
      <c r="S1938" s="204"/>
    </row>
    <row r="1939" spans="1:19" ht="24" customHeight="1" x14ac:dyDescent="0.25">
      <c r="A1939" s="192" t="s">
        <v>962</v>
      </c>
      <c r="B1939" s="192" t="s">
        <v>963</v>
      </c>
      <c r="C1939" s="193"/>
      <c r="E1939" s="13"/>
      <c r="G1939" s="165" t="s">
        <v>964</v>
      </c>
      <c r="H1939" s="159"/>
      <c r="I1939" s="276" t="s">
        <v>427</v>
      </c>
      <c r="J1939" s="277"/>
      <c r="K1939" s="160" t="s">
        <v>927</v>
      </c>
      <c r="L1939" s="159"/>
      <c r="M1939" s="276" t="s">
        <v>962</v>
      </c>
      <c r="N1939" s="277"/>
      <c r="O1939" s="169">
        <f>VLOOKUP(A1939,'[2]Tarifs Rayures'!$A:$M,13,0)*(1+$V$5)</f>
        <v>165.83333333333334</v>
      </c>
      <c r="P1939" s="159"/>
      <c r="Q1939" s="276" t="s">
        <v>963</v>
      </c>
      <c r="R1939" s="277"/>
      <c r="S1939" s="169">
        <f>VLOOKUP(B1939,'[2]Tarifs Rayures'!$A:$M,13,0)*(1+$V$5)</f>
        <v>199.16666666666669</v>
      </c>
    </row>
    <row r="1940" spans="1:19" ht="7.9" customHeight="1" x14ac:dyDescent="0.25">
      <c r="A1940" s="181"/>
      <c r="B1940" s="181"/>
      <c r="C1940" s="18"/>
      <c r="E1940" s="76"/>
      <c r="G1940" s="154"/>
      <c r="H1940" s="175"/>
      <c r="I1940" s="154"/>
      <c r="J1940" s="175"/>
      <c r="K1940" s="154"/>
      <c r="L1940" s="175"/>
      <c r="M1940" s="154"/>
      <c r="N1940" s="175"/>
      <c r="O1940" s="154"/>
      <c r="P1940" s="175"/>
      <c r="Q1940" s="154"/>
      <c r="R1940" s="175"/>
      <c r="S1940" s="154"/>
    </row>
    <row r="1941" spans="1:19" ht="13.5" customHeight="1" x14ac:dyDescent="0.25">
      <c r="A1941" s="181"/>
      <c r="B1941" s="181"/>
      <c r="C1941" s="18"/>
      <c r="E1941" s="155" t="s">
        <v>965</v>
      </c>
      <c r="G1941" s="154"/>
      <c r="H1941" s="175"/>
      <c r="I1941" s="154"/>
      <c r="J1941" s="175"/>
      <c r="K1941" s="154"/>
      <c r="L1941" s="175"/>
      <c r="M1941" s="154"/>
      <c r="N1941" s="175"/>
      <c r="O1941" s="154"/>
      <c r="P1941" s="175"/>
      <c r="Q1941" s="154"/>
      <c r="R1941" s="175"/>
      <c r="S1941" s="154"/>
    </row>
    <row r="1942" spans="1:19" ht="7.9" customHeight="1" x14ac:dyDescent="0.25">
      <c r="A1942" s="205"/>
      <c r="B1942" s="205"/>
      <c r="C1942" s="205"/>
      <c r="E1942" s="76"/>
      <c r="F1942" s="76"/>
      <c r="G1942" s="101"/>
      <c r="H1942" s="101"/>
      <c r="I1942" s="101"/>
      <c r="J1942" s="101"/>
      <c r="K1942" s="101"/>
      <c r="L1942" s="101"/>
      <c r="M1942" s="204"/>
      <c r="N1942" s="204"/>
      <c r="O1942" s="204"/>
      <c r="P1942" s="101"/>
      <c r="Q1942" s="204"/>
      <c r="R1942" s="204"/>
      <c r="S1942" s="204"/>
    </row>
    <row r="1943" spans="1:19" ht="24" customHeight="1" x14ac:dyDescent="0.25">
      <c r="A1943" s="192" t="s">
        <v>966</v>
      </c>
      <c r="B1943" s="192" t="s">
        <v>967</v>
      </c>
      <c r="C1943" s="193"/>
      <c r="E1943" s="13"/>
      <c r="G1943" s="165" t="s">
        <v>968</v>
      </c>
      <c r="H1943" s="159"/>
      <c r="I1943" s="276" t="s">
        <v>427</v>
      </c>
      <c r="J1943" s="277"/>
      <c r="K1943" s="160" t="s">
        <v>927</v>
      </c>
      <c r="L1943" s="159"/>
      <c r="M1943" s="276" t="s">
        <v>966</v>
      </c>
      <c r="N1943" s="277"/>
      <c r="O1943" s="169">
        <f>VLOOKUP(A1943,'[2]Tarifs Rayures'!$A:$M,13,0)*(1+$V$5)</f>
        <v>165.83333333333334</v>
      </c>
      <c r="P1943" s="159"/>
      <c r="Q1943" s="276" t="s">
        <v>967</v>
      </c>
      <c r="R1943" s="277"/>
      <c r="S1943" s="169">
        <f>VLOOKUP(B1943,'[2]Tarifs Rayures'!$A:$M,13,0)*(1+$V$5)</f>
        <v>199.16666666666669</v>
      </c>
    </row>
    <row r="1944" spans="1:19" ht="7.9" customHeight="1" x14ac:dyDescent="0.25">
      <c r="A1944" s="181"/>
      <c r="B1944" s="181"/>
      <c r="C1944" s="18"/>
      <c r="E1944" s="76"/>
      <c r="G1944" s="154"/>
      <c r="H1944" s="175"/>
      <c r="I1944" s="154"/>
      <c r="J1944" s="175"/>
      <c r="K1944" s="154"/>
      <c r="L1944" s="175"/>
      <c r="M1944" s="154"/>
      <c r="N1944" s="175"/>
      <c r="O1944" s="154"/>
      <c r="P1944" s="175"/>
      <c r="Q1944" s="154"/>
      <c r="R1944" s="175"/>
      <c r="S1944" s="154"/>
    </row>
    <row r="1945" spans="1:19" ht="13.5" customHeight="1" x14ac:dyDescent="0.25">
      <c r="A1945" s="181"/>
      <c r="B1945" s="181"/>
      <c r="C1945" s="18"/>
      <c r="E1945" s="155" t="s">
        <v>969</v>
      </c>
      <c r="G1945" s="154"/>
      <c r="H1945" s="175"/>
      <c r="I1945" s="154"/>
      <c r="J1945" s="175"/>
      <c r="K1945" s="154"/>
      <c r="L1945" s="175"/>
      <c r="M1945" s="154"/>
      <c r="N1945" s="175"/>
      <c r="O1945" s="154"/>
      <c r="P1945" s="175"/>
      <c r="Q1945" s="154"/>
      <c r="R1945" s="175"/>
      <c r="S1945" s="154"/>
    </row>
    <row r="1946" spans="1:19" ht="7.9" customHeight="1" x14ac:dyDescent="0.25">
      <c r="A1946" s="205"/>
      <c r="B1946" s="205"/>
      <c r="C1946" s="205"/>
      <c r="E1946" s="76"/>
      <c r="F1946" s="76"/>
      <c r="G1946" s="101"/>
      <c r="H1946" s="101"/>
      <c r="I1946" s="101"/>
      <c r="J1946" s="101"/>
      <c r="K1946" s="101"/>
      <c r="L1946" s="101"/>
      <c r="M1946" s="204"/>
      <c r="N1946" s="204"/>
      <c r="O1946" s="204"/>
      <c r="P1946" s="101"/>
      <c r="Q1946" s="204"/>
      <c r="R1946" s="204"/>
      <c r="S1946" s="204"/>
    </row>
    <row r="1947" spans="1:19" ht="24" customHeight="1" x14ac:dyDescent="0.25">
      <c r="A1947" s="192" t="s">
        <v>970</v>
      </c>
      <c r="B1947" s="192" t="s">
        <v>971</v>
      </c>
      <c r="C1947" s="193"/>
      <c r="E1947" s="13"/>
      <c r="G1947" s="165" t="s">
        <v>972</v>
      </c>
      <c r="H1947" s="159"/>
      <c r="I1947" s="276" t="s">
        <v>427</v>
      </c>
      <c r="J1947" s="277"/>
      <c r="K1947" s="160" t="s">
        <v>927</v>
      </c>
      <c r="L1947" s="159"/>
      <c r="M1947" s="276" t="s">
        <v>970</v>
      </c>
      <c r="N1947" s="277"/>
      <c r="O1947" s="169">
        <f>VLOOKUP(A1947,'[2]Tarifs Rayures'!$A:$M,13,0)*(1+$V$5)</f>
        <v>207.5</v>
      </c>
      <c r="P1947" s="159"/>
      <c r="Q1947" s="276" t="s">
        <v>971</v>
      </c>
      <c r="R1947" s="277"/>
      <c r="S1947" s="169">
        <f>VLOOKUP(B1947,'[2]Tarifs Rayures'!$A:$M,13,0)*(1+$V$5)</f>
        <v>265.83333333333337</v>
      </c>
    </row>
    <row r="1948" spans="1:19" ht="7.9" customHeight="1" x14ac:dyDescent="0.25">
      <c r="A1948" s="156"/>
      <c r="B1948" s="156"/>
      <c r="E1948" s="150"/>
      <c r="G1948" s="128"/>
      <c r="H1948" s="41"/>
      <c r="I1948" s="128"/>
      <c r="J1948" s="41"/>
      <c r="K1948" s="128"/>
      <c r="L1948" s="41"/>
      <c r="M1948" s="128"/>
      <c r="N1948" s="41"/>
      <c r="O1948" s="128"/>
      <c r="P1948" s="41"/>
      <c r="Q1948" s="128"/>
      <c r="R1948" s="41"/>
      <c r="S1948" s="128"/>
    </row>
    <row r="1949" spans="1:19" ht="13.5" customHeight="1" x14ac:dyDescent="0.25">
      <c r="A1949" s="181"/>
      <c r="B1949" s="181"/>
      <c r="C1949" s="18"/>
      <c r="E1949" s="155" t="s">
        <v>973</v>
      </c>
      <c r="G1949" s="154"/>
      <c r="H1949" s="175"/>
      <c r="I1949" s="154"/>
      <c r="J1949" s="175"/>
      <c r="K1949" s="154"/>
      <c r="L1949" s="175"/>
      <c r="M1949" s="154"/>
      <c r="N1949" s="175"/>
      <c r="O1949" s="154"/>
      <c r="P1949" s="175"/>
      <c r="Q1949" s="154"/>
      <c r="R1949" s="175"/>
      <c r="S1949" s="154"/>
    </row>
    <row r="1950" spans="1:19" ht="7.9" customHeight="1" x14ac:dyDescent="0.25">
      <c r="A1950" s="205"/>
      <c r="B1950" s="205"/>
      <c r="C1950" s="205"/>
      <c r="E1950" s="76"/>
      <c r="F1950" s="76"/>
      <c r="G1950" s="101"/>
      <c r="H1950" s="101"/>
      <c r="I1950" s="101"/>
      <c r="J1950" s="101"/>
      <c r="K1950" s="101"/>
      <c r="L1950" s="101"/>
      <c r="M1950" s="204"/>
      <c r="N1950" s="204"/>
      <c r="O1950" s="204"/>
      <c r="P1950" s="101"/>
      <c r="Q1950" s="204"/>
      <c r="R1950" s="204"/>
      <c r="S1950" s="204"/>
    </row>
    <row r="1951" spans="1:19" ht="24" customHeight="1" x14ac:dyDescent="0.25">
      <c r="A1951" s="192" t="s">
        <v>974</v>
      </c>
      <c r="B1951" s="192" t="s">
        <v>975</v>
      </c>
      <c r="C1951" s="193"/>
      <c r="E1951" s="13"/>
      <c r="G1951" s="165" t="s">
        <v>976</v>
      </c>
      <c r="H1951" s="159"/>
      <c r="I1951" s="276" t="s">
        <v>427</v>
      </c>
      <c r="J1951" s="277"/>
      <c r="K1951" s="160" t="s">
        <v>927</v>
      </c>
      <c r="L1951" s="159"/>
      <c r="M1951" s="276" t="s">
        <v>974</v>
      </c>
      <c r="N1951" s="277"/>
      <c r="O1951" s="169">
        <f>VLOOKUP(A1951,'[2]Tarifs Rayures'!$A:$M,13,0)*(1+$V$5)</f>
        <v>207.5</v>
      </c>
      <c r="P1951" s="159"/>
      <c r="Q1951" s="276" t="s">
        <v>975</v>
      </c>
      <c r="R1951" s="277"/>
      <c r="S1951" s="169">
        <f>VLOOKUP(B1951,'[2]Tarifs Rayures'!$A:$M,13,0)*(1+$V$5)*(1+$V$5)</f>
        <v>265.83333333333337</v>
      </c>
    </row>
    <row r="1952" spans="1:19" ht="9.9499999999999993" customHeight="1" x14ac:dyDescent="0.25">
      <c r="A1952" s="115"/>
      <c r="B1952" s="115"/>
      <c r="E1952" s="1"/>
      <c r="G1952" s="1"/>
      <c r="H1952" s="114"/>
      <c r="I1952" s="114"/>
      <c r="J1952" s="114"/>
      <c r="K1952" s="114"/>
      <c r="L1952" s="114"/>
      <c r="M1952" s="114"/>
      <c r="N1952" s="114"/>
      <c r="O1952" s="36"/>
      <c r="P1952" s="114"/>
      <c r="Q1952" s="114"/>
      <c r="R1952" s="114"/>
      <c r="S1952" s="36"/>
    </row>
    <row r="1953" spans="1:19" ht="13.5" customHeight="1" x14ac:dyDescent="0.25">
      <c r="E1953" s="64" t="s">
        <v>977</v>
      </c>
      <c r="F1953" s="64"/>
      <c r="G1953" s="64"/>
      <c r="H1953" s="67"/>
      <c r="I1953" s="67"/>
      <c r="J1953" s="67"/>
      <c r="K1953" s="68"/>
      <c r="L1953" s="69"/>
      <c r="M1953" s="69"/>
      <c r="N1953" s="69"/>
      <c r="O1953" s="267" t="s">
        <v>0</v>
      </c>
      <c r="P1953" s="267"/>
      <c r="Q1953" s="267"/>
      <c r="R1953" s="267"/>
      <c r="S1953" s="267"/>
    </row>
    <row r="1954" spans="1:19" ht="13.5" customHeight="1" x14ac:dyDescent="0.25">
      <c r="E1954" s="6"/>
      <c r="O1954" s="268"/>
      <c r="P1954" s="268"/>
      <c r="Q1954" s="268"/>
      <c r="R1954" s="268"/>
      <c r="S1954" s="268"/>
    </row>
    <row r="1955" spans="1:19" ht="13.5" customHeight="1" x14ac:dyDescent="0.25">
      <c r="E1955" s="6"/>
      <c r="O1955" s="268"/>
      <c r="P1955" s="268"/>
      <c r="Q1955" s="268"/>
      <c r="R1955" s="268"/>
      <c r="S1955" s="268"/>
    </row>
    <row r="1956" spans="1:19" ht="13.5" customHeight="1" x14ac:dyDescent="0.25">
      <c r="E1956" s="76"/>
      <c r="F1956" s="76"/>
      <c r="M1956" s="284" t="s">
        <v>418</v>
      </c>
      <c r="N1956" s="284"/>
      <c r="O1956" s="284"/>
      <c r="P1956" s="149"/>
      <c r="Q1956" s="284" t="s">
        <v>419</v>
      </c>
      <c r="R1956" s="284"/>
      <c r="S1956" s="284"/>
    </row>
    <row r="1957" spans="1:19" ht="13.5" customHeight="1" x14ac:dyDescent="0.25">
      <c r="E1957" s="76"/>
      <c r="F1957" s="76"/>
      <c r="M1957" s="150"/>
      <c r="N1957" s="150"/>
      <c r="O1957" s="150"/>
      <c r="Q1957" s="150"/>
      <c r="R1957" s="150"/>
      <c r="S1957" s="150"/>
    </row>
    <row r="1958" spans="1:19" s="68" customFormat="1" ht="27" customHeight="1" x14ac:dyDescent="0.25">
      <c r="A1958" s="18"/>
      <c r="B1958" s="18"/>
      <c r="C1958" s="18"/>
      <c r="D1958" s="18"/>
      <c r="E1958" s="151"/>
      <c r="G1958" s="14" t="s">
        <v>420</v>
      </c>
      <c r="H1958" s="101"/>
      <c r="I1958" s="152" t="s">
        <v>421</v>
      </c>
      <c r="J1958" s="153"/>
      <c r="K1958" s="14" t="s">
        <v>422</v>
      </c>
      <c r="L1958" s="101"/>
      <c r="M1958" s="152" t="s">
        <v>9</v>
      </c>
      <c r="N1958" s="153"/>
      <c r="O1958" s="14" t="s">
        <v>11</v>
      </c>
      <c r="P1958" s="101"/>
      <c r="Q1958" s="152" t="s">
        <v>9</v>
      </c>
      <c r="R1958" s="153"/>
      <c r="S1958" s="14" t="s">
        <v>11</v>
      </c>
    </row>
    <row r="1959" spans="1:19" ht="7.9" customHeight="1" x14ac:dyDescent="0.25">
      <c r="E1959" s="76"/>
      <c r="G1959" s="181"/>
      <c r="H1959" s="18"/>
      <c r="I1959" s="181"/>
      <c r="J1959" s="18"/>
      <c r="K1959" s="181"/>
      <c r="L1959" s="18"/>
      <c r="M1959" s="181"/>
      <c r="N1959" s="18"/>
      <c r="O1959" s="181"/>
      <c r="P1959" s="18"/>
      <c r="Q1959" s="181"/>
      <c r="R1959" s="18"/>
      <c r="S1959" s="181"/>
    </row>
    <row r="1960" spans="1:19" ht="13.5" customHeight="1" x14ac:dyDescent="0.25">
      <c r="E1960" s="155" t="s">
        <v>978</v>
      </c>
      <c r="G1960" s="181"/>
      <c r="H1960" s="18"/>
      <c r="I1960" s="181"/>
      <c r="J1960" s="18"/>
      <c r="K1960" s="181"/>
      <c r="L1960" s="18"/>
      <c r="M1960" s="181"/>
      <c r="N1960" s="18"/>
      <c r="O1960" s="181"/>
      <c r="P1960" s="18"/>
      <c r="Q1960" s="181"/>
      <c r="R1960" s="18"/>
      <c r="S1960" s="181"/>
    </row>
    <row r="1961" spans="1:19" ht="7.9" customHeight="1" x14ac:dyDescent="0.25">
      <c r="E1961" s="76"/>
      <c r="F1961" s="76"/>
      <c r="G1961" s="68"/>
      <c r="H1961" s="68"/>
      <c r="I1961" s="68"/>
      <c r="J1961" s="68"/>
      <c r="K1961" s="68"/>
      <c r="L1961" s="68"/>
      <c r="M1961" s="180"/>
      <c r="N1961" s="180"/>
      <c r="O1961" s="180"/>
      <c r="P1961" s="68"/>
      <c r="Q1961" s="180"/>
      <c r="R1961" s="180"/>
      <c r="S1961" s="180"/>
    </row>
    <row r="1962" spans="1:19" ht="24" customHeight="1" x14ac:dyDescent="0.25">
      <c r="A1962" s="192" t="s">
        <v>979</v>
      </c>
      <c r="B1962" s="192" t="s">
        <v>980</v>
      </c>
      <c r="C1962" s="193"/>
      <c r="E1962" s="13"/>
      <c r="G1962" s="165" t="s">
        <v>981</v>
      </c>
      <c r="H1962" s="159"/>
      <c r="I1962" s="276" t="s">
        <v>427</v>
      </c>
      <c r="J1962" s="277"/>
      <c r="K1962" s="160" t="s">
        <v>927</v>
      </c>
      <c r="L1962" s="159"/>
      <c r="M1962" s="276" t="s">
        <v>979</v>
      </c>
      <c r="N1962" s="277"/>
      <c r="O1962" s="169">
        <f>VLOOKUP(A1962,'[2]Tarifs Rayures'!$A:$M,13,0)*(1+$V$5)</f>
        <v>207.5</v>
      </c>
      <c r="P1962" s="159"/>
      <c r="Q1962" s="276" t="s">
        <v>980</v>
      </c>
      <c r="R1962" s="277"/>
      <c r="S1962" s="169">
        <f>VLOOKUP(B1962,'[2]Tarifs Rayures'!$A:$M,13,0)*(1+$V$5)</f>
        <v>265.83333333333337</v>
      </c>
    </row>
    <row r="1963" spans="1:19" ht="7.9" customHeight="1" x14ac:dyDescent="0.25">
      <c r="A1963" s="181"/>
      <c r="B1963" s="181"/>
      <c r="C1963" s="18"/>
      <c r="E1963" s="76"/>
      <c r="G1963" s="154"/>
      <c r="H1963" s="175"/>
      <c r="I1963" s="154"/>
      <c r="J1963" s="175"/>
      <c r="K1963" s="154"/>
      <c r="L1963" s="175"/>
      <c r="M1963" s="154"/>
      <c r="N1963" s="175"/>
      <c r="O1963" s="154"/>
      <c r="P1963" s="175"/>
      <c r="Q1963" s="154"/>
      <c r="R1963" s="175"/>
      <c r="S1963" s="154"/>
    </row>
    <row r="1964" spans="1:19" ht="13.5" customHeight="1" x14ac:dyDescent="0.25">
      <c r="A1964" s="181"/>
      <c r="B1964" s="181"/>
      <c r="C1964" s="18"/>
      <c r="E1964" s="155" t="s">
        <v>982</v>
      </c>
      <c r="G1964" s="154"/>
      <c r="H1964" s="175"/>
      <c r="I1964" s="154"/>
      <c r="J1964" s="175"/>
      <c r="K1964" s="154"/>
      <c r="L1964" s="175"/>
      <c r="M1964" s="154"/>
      <c r="N1964" s="175"/>
      <c r="O1964" s="154"/>
      <c r="P1964" s="175"/>
      <c r="Q1964" s="154"/>
      <c r="R1964" s="175"/>
      <c r="S1964" s="154"/>
    </row>
    <row r="1965" spans="1:19" ht="7.9" customHeight="1" x14ac:dyDescent="0.25">
      <c r="A1965" s="205"/>
      <c r="B1965" s="205"/>
      <c r="C1965" s="205"/>
      <c r="E1965" s="76"/>
      <c r="F1965" s="76"/>
      <c r="G1965" s="101"/>
      <c r="H1965" s="101"/>
      <c r="I1965" s="101"/>
      <c r="J1965" s="101"/>
      <c r="K1965" s="101"/>
      <c r="L1965" s="101"/>
      <c r="M1965" s="204"/>
      <c r="N1965" s="204"/>
      <c r="O1965" s="204"/>
      <c r="P1965" s="101"/>
      <c r="Q1965" s="204"/>
      <c r="R1965" s="204"/>
      <c r="S1965" s="204"/>
    </row>
    <row r="1966" spans="1:19" ht="24" customHeight="1" x14ac:dyDescent="0.25">
      <c r="A1966" s="192" t="s">
        <v>983</v>
      </c>
      <c r="B1966" s="192" t="s">
        <v>984</v>
      </c>
      <c r="C1966" s="193"/>
      <c r="E1966" s="13"/>
      <c r="G1966" s="165" t="s">
        <v>985</v>
      </c>
      <c r="H1966" s="159"/>
      <c r="I1966" s="276" t="s">
        <v>427</v>
      </c>
      <c r="J1966" s="277"/>
      <c r="K1966" s="160" t="s">
        <v>927</v>
      </c>
      <c r="L1966" s="159"/>
      <c r="M1966" s="276" t="s">
        <v>983</v>
      </c>
      <c r="N1966" s="277"/>
      <c r="O1966" s="169">
        <f>VLOOKUP(A1966,'[2]Tarifs Rayures'!$A:$M,13,0)*(1+$V$5)</f>
        <v>207.5</v>
      </c>
      <c r="P1966" s="159"/>
      <c r="Q1966" s="276" t="s">
        <v>984</v>
      </c>
      <c r="R1966" s="277"/>
      <c r="S1966" s="169">
        <f>VLOOKUP(B1966,'[2]Tarifs Rayures'!$A:$M,13,0)*(1+$V$5)</f>
        <v>265.83333333333337</v>
      </c>
    </row>
    <row r="1967" spans="1:19" ht="7.9" customHeight="1" x14ac:dyDescent="0.25">
      <c r="A1967" s="181"/>
      <c r="B1967" s="181"/>
      <c r="C1967" s="18"/>
      <c r="E1967" s="76"/>
      <c r="G1967" s="154"/>
      <c r="H1967" s="175"/>
      <c r="I1967" s="154"/>
      <c r="J1967" s="175"/>
      <c r="K1967" s="154"/>
      <c r="L1967" s="175"/>
      <c r="M1967" s="154"/>
      <c r="N1967" s="175"/>
      <c r="O1967" s="154"/>
      <c r="P1967" s="175"/>
      <c r="Q1967" s="154"/>
      <c r="R1967" s="175"/>
      <c r="S1967" s="154"/>
    </row>
    <row r="1968" spans="1:19" ht="13.5" customHeight="1" x14ac:dyDescent="0.25">
      <c r="A1968" s="181"/>
      <c r="B1968" s="181"/>
      <c r="C1968" s="18"/>
      <c r="E1968" s="155" t="s">
        <v>986</v>
      </c>
      <c r="G1968" s="154"/>
      <c r="H1968" s="175"/>
      <c r="I1968" s="154"/>
      <c r="J1968" s="175"/>
      <c r="K1968" s="154"/>
      <c r="L1968" s="175"/>
      <c r="M1968" s="154"/>
      <c r="N1968" s="175"/>
      <c r="O1968" s="154"/>
      <c r="P1968" s="175"/>
      <c r="Q1968" s="154"/>
      <c r="R1968" s="175"/>
      <c r="S1968" s="154"/>
    </row>
    <row r="1969" spans="1:19" ht="7.9" customHeight="1" x14ac:dyDescent="0.25">
      <c r="A1969" s="205"/>
      <c r="B1969" s="205"/>
      <c r="C1969" s="205"/>
      <c r="E1969" s="76"/>
      <c r="F1969" s="76"/>
      <c r="G1969" s="101"/>
      <c r="H1969" s="101"/>
      <c r="I1969" s="101"/>
      <c r="J1969" s="101"/>
      <c r="K1969" s="101"/>
      <c r="L1969" s="101"/>
      <c r="M1969" s="204"/>
      <c r="N1969" s="204"/>
      <c r="O1969" s="204"/>
      <c r="P1969" s="101"/>
      <c r="Q1969" s="204"/>
      <c r="R1969" s="204"/>
      <c r="S1969" s="204"/>
    </row>
    <row r="1970" spans="1:19" ht="24" customHeight="1" x14ac:dyDescent="0.25">
      <c r="A1970" s="192" t="s">
        <v>987</v>
      </c>
      <c r="B1970" s="192" t="s">
        <v>988</v>
      </c>
      <c r="C1970" s="193"/>
      <c r="E1970" s="13"/>
      <c r="G1970" s="165" t="s">
        <v>989</v>
      </c>
      <c r="H1970" s="159"/>
      <c r="I1970" s="276" t="s">
        <v>427</v>
      </c>
      <c r="J1970" s="277"/>
      <c r="K1970" s="160" t="s">
        <v>927</v>
      </c>
      <c r="L1970" s="159"/>
      <c r="M1970" s="276" t="s">
        <v>987</v>
      </c>
      <c r="N1970" s="277"/>
      <c r="O1970" s="169">
        <f>VLOOKUP(A1970,'[2]Tarifs Rayures'!$A:$M,13,0)*(1+$V$5)</f>
        <v>207.5</v>
      </c>
      <c r="P1970" s="159"/>
      <c r="Q1970" s="276" t="s">
        <v>988</v>
      </c>
      <c r="R1970" s="277"/>
      <c r="S1970" s="169">
        <f>VLOOKUP(B1970,'[2]Tarifs Rayures'!$A:$M,13,0)*(1+$V$5)</f>
        <v>265.83333333333337</v>
      </c>
    </row>
    <row r="1971" spans="1:19" ht="7.9" customHeight="1" x14ac:dyDescent="0.25">
      <c r="A1971" s="181"/>
      <c r="B1971" s="181"/>
      <c r="C1971" s="18"/>
      <c r="E1971" s="76"/>
      <c r="G1971" s="154"/>
      <c r="H1971" s="175"/>
      <c r="I1971" s="154"/>
      <c r="J1971" s="175"/>
      <c r="K1971" s="154"/>
      <c r="L1971" s="175"/>
      <c r="M1971" s="154"/>
      <c r="N1971" s="175"/>
      <c r="O1971" s="154"/>
      <c r="P1971" s="175"/>
      <c r="Q1971" s="154"/>
      <c r="R1971" s="175"/>
      <c r="S1971" s="154"/>
    </row>
    <row r="1972" spans="1:19" ht="13.5" customHeight="1" x14ac:dyDescent="0.25">
      <c r="A1972" s="181"/>
      <c r="B1972" s="181"/>
      <c r="C1972" s="18"/>
      <c r="E1972" s="155" t="s">
        <v>990</v>
      </c>
      <c r="G1972" s="154"/>
      <c r="H1972" s="175"/>
      <c r="I1972" s="154"/>
      <c r="J1972" s="175"/>
      <c r="K1972" s="154"/>
      <c r="L1972" s="175"/>
      <c r="M1972" s="154"/>
      <c r="N1972" s="175"/>
      <c r="O1972" s="154"/>
      <c r="P1972" s="175"/>
      <c r="Q1972" s="154"/>
      <c r="R1972" s="175"/>
      <c r="S1972" s="154"/>
    </row>
    <row r="1973" spans="1:19" ht="7.9" customHeight="1" x14ac:dyDescent="0.25">
      <c r="A1973" s="205"/>
      <c r="B1973" s="205"/>
      <c r="C1973" s="205"/>
      <c r="E1973" s="76"/>
      <c r="F1973" s="76"/>
      <c r="G1973" s="101"/>
      <c r="H1973" s="101"/>
      <c r="I1973" s="101"/>
      <c r="J1973" s="101"/>
      <c r="K1973" s="101"/>
      <c r="L1973" s="101"/>
      <c r="M1973" s="204"/>
      <c r="N1973" s="204"/>
      <c r="O1973" s="204"/>
      <c r="P1973" s="101"/>
      <c r="Q1973" s="204"/>
      <c r="R1973" s="204"/>
      <c r="S1973" s="204"/>
    </row>
    <row r="1974" spans="1:19" ht="24" customHeight="1" x14ac:dyDescent="0.25">
      <c r="A1974" s="192" t="s">
        <v>991</v>
      </c>
      <c r="B1974" s="192" t="s">
        <v>992</v>
      </c>
      <c r="C1974" s="193"/>
      <c r="E1974" s="13"/>
      <c r="G1974" s="165" t="s">
        <v>993</v>
      </c>
      <c r="H1974" s="159"/>
      <c r="I1974" s="276" t="s">
        <v>427</v>
      </c>
      <c r="J1974" s="277"/>
      <c r="K1974" s="160" t="s">
        <v>927</v>
      </c>
      <c r="L1974" s="159"/>
      <c r="M1974" s="276" t="s">
        <v>991</v>
      </c>
      <c r="N1974" s="277"/>
      <c r="O1974" s="169">
        <f>VLOOKUP(A1974,'[2]Tarifs Rayures'!$A:$M,13,0)*(1+$V$5)</f>
        <v>207.5</v>
      </c>
      <c r="P1974" s="159"/>
      <c r="Q1974" s="276" t="s">
        <v>992</v>
      </c>
      <c r="R1974" s="277"/>
      <c r="S1974" s="169">
        <f>VLOOKUP(B1974,'[2]Tarifs Rayures'!$A:$M,13,0)*(1+$V$5)</f>
        <v>265.83333333333337</v>
      </c>
    </row>
    <row r="1975" spans="1:19" ht="7.9" customHeight="1" x14ac:dyDescent="0.25">
      <c r="A1975" s="205"/>
      <c r="B1975" s="205"/>
      <c r="C1975" s="205"/>
      <c r="E1975" s="76"/>
      <c r="F1975" s="76"/>
      <c r="G1975" s="101"/>
      <c r="H1975" s="101"/>
      <c r="I1975" s="101"/>
      <c r="J1975" s="101"/>
      <c r="K1975" s="101"/>
      <c r="L1975" s="101"/>
      <c r="M1975" s="204"/>
      <c r="N1975" s="204"/>
      <c r="O1975" s="204"/>
      <c r="P1975" s="101"/>
      <c r="Q1975" s="204"/>
      <c r="R1975" s="204"/>
      <c r="S1975" s="204"/>
    </row>
    <row r="1976" spans="1:19" ht="13.5" customHeight="1" x14ac:dyDescent="0.25">
      <c r="A1976" s="181"/>
      <c r="B1976" s="181"/>
      <c r="C1976" s="18"/>
      <c r="E1976" s="155" t="s">
        <v>994</v>
      </c>
      <c r="G1976" s="154"/>
      <c r="H1976" s="175"/>
      <c r="I1976" s="154"/>
      <c r="J1976" s="175"/>
      <c r="K1976" s="154"/>
      <c r="L1976" s="175"/>
      <c r="M1976" s="154"/>
      <c r="N1976" s="175"/>
      <c r="O1976" s="154"/>
      <c r="P1976" s="175"/>
      <c r="Q1976" s="154"/>
      <c r="R1976" s="175"/>
      <c r="S1976" s="154"/>
    </row>
    <row r="1977" spans="1:19" ht="7.9" customHeight="1" x14ac:dyDescent="0.25">
      <c r="A1977" s="205"/>
      <c r="B1977" s="205"/>
      <c r="C1977" s="205"/>
      <c r="E1977" s="76"/>
      <c r="F1977" s="76"/>
      <c r="G1977" s="101"/>
      <c r="H1977" s="101"/>
      <c r="I1977" s="101"/>
      <c r="J1977" s="101"/>
      <c r="K1977" s="101"/>
      <c r="L1977" s="101"/>
      <c r="M1977" s="204"/>
      <c r="N1977" s="204"/>
      <c r="O1977" s="204"/>
      <c r="P1977" s="101"/>
      <c r="Q1977" s="204"/>
      <c r="R1977" s="204"/>
      <c r="S1977" s="204"/>
    </row>
    <row r="1978" spans="1:19" ht="24" customHeight="1" x14ac:dyDescent="0.25">
      <c r="A1978" s="192" t="s">
        <v>995</v>
      </c>
      <c r="B1978" s="192" t="s">
        <v>996</v>
      </c>
      <c r="C1978" s="193"/>
      <c r="E1978" s="13"/>
      <c r="G1978" s="165" t="s">
        <v>997</v>
      </c>
      <c r="H1978" s="159"/>
      <c r="I1978" s="276" t="s">
        <v>427</v>
      </c>
      <c r="J1978" s="277"/>
      <c r="K1978" s="160" t="s">
        <v>927</v>
      </c>
      <c r="L1978" s="159"/>
      <c r="M1978" s="276" t="s">
        <v>995</v>
      </c>
      <c r="N1978" s="277"/>
      <c r="O1978" s="169">
        <f>VLOOKUP(A1978,'[2]Tarifs Rayures'!$A:$M,13,0)*(1+$V$5)</f>
        <v>207.5</v>
      </c>
      <c r="P1978" s="159"/>
      <c r="Q1978" s="276" t="s">
        <v>996</v>
      </c>
      <c r="R1978" s="277"/>
      <c r="S1978" s="169">
        <f>VLOOKUP(B1978,'[2]Tarifs Rayures'!$A:$M,13,0)*(1+$V$5)</f>
        <v>265.83333333333337</v>
      </c>
    </row>
    <row r="1979" spans="1:19" ht="7.9" customHeight="1" x14ac:dyDescent="0.25">
      <c r="A1979" s="181"/>
      <c r="B1979" s="181"/>
      <c r="C1979" s="18"/>
      <c r="E1979" s="76"/>
      <c r="G1979" s="154"/>
      <c r="H1979" s="175"/>
      <c r="I1979" s="154"/>
      <c r="J1979" s="175"/>
      <c r="K1979" s="154"/>
      <c r="L1979" s="175"/>
      <c r="M1979" s="154"/>
      <c r="N1979" s="175"/>
      <c r="O1979" s="154"/>
      <c r="P1979" s="175"/>
      <c r="Q1979" s="154"/>
      <c r="R1979" s="175"/>
      <c r="S1979" s="154"/>
    </row>
    <row r="1980" spans="1:19" ht="13.5" customHeight="1" x14ac:dyDescent="0.25">
      <c r="A1980" s="181"/>
      <c r="B1980" s="181"/>
      <c r="C1980" s="18"/>
      <c r="E1980" s="155" t="s">
        <v>998</v>
      </c>
      <c r="G1980" s="154"/>
      <c r="H1980" s="175"/>
      <c r="I1980" s="154"/>
      <c r="J1980" s="175"/>
      <c r="K1980" s="154"/>
      <c r="L1980" s="175"/>
      <c r="M1980" s="154"/>
      <c r="N1980" s="175"/>
      <c r="O1980" s="154"/>
      <c r="P1980" s="175"/>
      <c r="Q1980" s="154"/>
      <c r="R1980" s="175"/>
      <c r="S1980" s="154"/>
    </row>
    <row r="1981" spans="1:19" ht="7.9" customHeight="1" x14ac:dyDescent="0.25">
      <c r="A1981" s="205"/>
      <c r="B1981" s="205"/>
      <c r="C1981" s="205"/>
      <c r="E1981" s="76"/>
      <c r="F1981" s="76"/>
      <c r="G1981" s="101"/>
      <c r="H1981" s="101"/>
      <c r="I1981" s="101"/>
      <c r="J1981" s="101"/>
      <c r="K1981" s="101"/>
      <c r="L1981" s="101"/>
      <c r="M1981" s="204"/>
      <c r="N1981" s="204"/>
      <c r="O1981" s="204"/>
      <c r="P1981" s="101"/>
      <c r="Q1981" s="204"/>
      <c r="R1981" s="204"/>
      <c r="S1981" s="204"/>
    </row>
    <row r="1982" spans="1:19" ht="24" customHeight="1" x14ac:dyDescent="0.25">
      <c r="A1982" s="192" t="s">
        <v>999</v>
      </c>
      <c r="B1982" s="192" t="s">
        <v>1000</v>
      </c>
      <c r="C1982" s="193"/>
      <c r="E1982" s="13"/>
      <c r="G1982" s="165" t="s">
        <v>1001</v>
      </c>
      <c r="H1982" s="159"/>
      <c r="I1982" s="276" t="s">
        <v>427</v>
      </c>
      <c r="J1982" s="277"/>
      <c r="K1982" s="160" t="s">
        <v>927</v>
      </c>
      <c r="L1982" s="159"/>
      <c r="M1982" s="276" t="s">
        <v>999</v>
      </c>
      <c r="N1982" s="277"/>
      <c r="O1982" s="169">
        <f>VLOOKUP(A1982,'[2]Tarifs Rayures'!$A:$M,13,0)*(1+$V$5)</f>
        <v>207.5</v>
      </c>
      <c r="P1982" s="159"/>
      <c r="Q1982" s="276" t="s">
        <v>1000</v>
      </c>
      <c r="R1982" s="277"/>
      <c r="S1982" s="169">
        <f>VLOOKUP(B1982,'[2]Tarifs Rayures'!$A:$M,13,0)*(1+$V$5)</f>
        <v>265.83333333333337</v>
      </c>
    </row>
    <row r="1983" spans="1:19" ht="7.9" customHeight="1" x14ac:dyDescent="0.25">
      <c r="A1983" s="181"/>
      <c r="B1983" s="181"/>
      <c r="C1983" s="18"/>
      <c r="E1983" s="76"/>
      <c r="G1983" s="154"/>
      <c r="H1983" s="175"/>
      <c r="I1983" s="154"/>
      <c r="J1983" s="175"/>
      <c r="K1983" s="154"/>
      <c r="L1983" s="175"/>
      <c r="M1983" s="154"/>
      <c r="N1983" s="175"/>
      <c r="O1983" s="154"/>
      <c r="P1983" s="175"/>
      <c r="Q1983" s="154"/>
      <c r="R1983" s="175"/>
      <c r="S1983" s="154"/>
    </row>
    <row r="1984" spans="1:19" ht="13.5" customHeight="1" x14ac:dyDescent="0.25">
      <c r="A1984" s="181"/>
      <c r="B1984" s="181"/>
      <c r="C1984" s="18"/>
      <c r="E1984" s="155" t="s">
        <v>1002</v>
      </c>
      <c r="G1984" s="154"/>
      <c r="H1984" s="175"/>
      <c r="I1984" s="154"/>
      <c r="J1984" s="175"/>
      <c r="K1984" s="154"/>
      <c r="L1984" s="175"/>
      <c r="M1984" s="154"/>
      <c r="N1984" s="175"/>
      <c r="O1984" s="154"/>
      <c r="P1984" s="175"/>
      <c r="Q1984" s="154"/>
      <c r="R1984" s="175"/>
      <c r="S1984" s="154"/>
    </row>
    <row r="1985" spans="1:19" ht="7.9" customHeight="1" x14ac:dyDescent="0.25">
      <c r="A1985" s="205"/>
      <c r="B1985" s="205"/>
      <c r="C1985" s="205"/>
      <c r="E1985" s="76"/>
      <c r="F1985" s="76"/>
      <c r="G1985" s="101"/>
      <c r="H1985" s="101"/>
      <c r="I1985" s="101"/>
      <c r="J1985" s="101"/>
      <c r="K1985" s="101"/>
      <c r="L1985" s="101"/>
      <c r="M1985" s="204"/>
      <c r="N1985" s="204"/>
      <c r="O1985" s="204"/>
      <c r="P1985" s="101"/>
      <c r="Q1985" s="204"/>
      <c r="R1985" s="204"/>
      <c r="S1985" s="204"/>
    </row>
    <row r="1986" spans="1:19" ht="24" customHeight="1" x14ac:dyDescent="0.25">
      <c r="A1986" s="192" t="s">
        <v>1003</v>
      </c>
      <c r="B1986" s="192" t="s">
        <v>1004</v>
      </c>
      <c r="C1986" s="193"/>
      <c r="E1986" s="13"/>
      <c r="G1986" s="165" t="s">
        <v>1005</v>
      </c>
      <c r="H1986" s="159"/>
      <c r="I1986" s="276" t="s">
        <v>427</v>
      </c>
      <c r="J1986" s="277"/>
      <c r="K1986" s="160" t="s">
        <v>927</v>
      </c>
      <c r="L1986" s="159"/>
      <c r="M1986" s="276" t="s">
        <v>1003</v>
      </c>
      <c r="N1986" s="277"/>
      <c r="O1986" s="169">
        <f>VLOOKUP(A1986,'[2]Tarifs Rayures'!$A:$M,13,0)*(1+$V$5)</f>
        <v>207.5</v>
      </c>
      <c r="P1986" s="159"/>
      <c r="Q1986" s="276" t="s">
        <v>1004</v>
      </c>
      <c r="R1986" s="277"/>
      <c r="S1986" s="169">
        <f>VLOOKUP(B1986,'[2]Tarifs Rayures'!$A:$M,13,0)*(1+$V$5)</f>
        <v>265.83333333333337</v>
      </c>
    </row>
    <row r="1987" spans="1:19" ht="7.9" customHeight="1" x14ac:dyDescent="0.25">
      <c r="A1987" s="181"/>
      <c r="B1987" s="181"/>
      <c r="C1987" s="18"/>
      <c r="E1987" s="76"/>
      <c r="G1987" s="154"/>
      <c r="H1987" s="175"/>
      <c r="I1987" s="154"/>
      <c r="J1987" s="175"/>
      <c r="K1987" s="154"/>
      <c r="L1987" s="175"/>
      <c r="M1987" s="154"/>
      <c r="N1987" s="175"/>
      <c r="O1987" s="154"/>
      <c r="P1987" s="175"/>
      <c r="Q1987" s="154"/>
      <c r="R1987" s="175"/>
      <c r="S1987" s="154"/>
    </row>
    <row r="1988" spans="1:19" ht="13.5" customHeight="1" x14ac:dyDescent="0.25">
      <c r="A1988" s="181"/>
      <c r="B1988" s="181"/>
      <c r="C1988" s="18"/>
      <c r="E1988" s="155" t="s">
        <v>1006</v>
      </c>
      <c r="G1988" s="154"/>
      <c r="H1988" s="175"/>
      <c r="I1988" s="154"/>
      <c r="J1988" s="175"/>
      <c r="K1988" s="154"/>
      <c r="L1988" s="175"/>
      <c r="M1988" s="154"/>
      <c r="N1988" s="175"/>
      <c r="O1988" s="154"/>
      <c r="P1988" s="175"/>
      <c r="Q1988" s="154"/>
      <c r="R1988" s="175"/>
      <c r="S1988" s="154"/>
    </row>
    <row r="1989" spans="1:19" ht="7.9" customHeight="1" x14ac:dyDescent="0.25">
      <c r="A1989" s="205"/>
      <c r="B1989" s="205"/>
      <c r="C1989" s="205"/>
      <c r="E1989" s="76"/>
      <c r="F1989" s="76"/>
      <c r="G1989" s="101"/>
      <c r="H1989" s="101"/>
      <c r="I1989" s="101"/>
      <c r="J1989" s="101"/>
      <c r="K1989" s="101"/>
      <c r="L1989" s="101"/>
      <c r="M1989" s="204"/>
      <c r="N1989" s="204"/>
      <c r="O1989" s="204"/>
      <c r="P1989" s="101"/>
      <c r="Q1989" s="204"/>
      <c r="R1989" s="204"/>
      <c r="S1989" s="204"/>
    </row>
    <row r="1990" spans="1:19" ht="24" customHeight="1" x14ac:dyDescent="0.25">
      <c r="A1990" s="192" t="s">
        <v>1007</v>
      </c>
      <c r="B1990" s="192" t="s">
        <v>1008</v>
      </c>
      <c r="C1990" s="193"/>
      <c r="E1990" s="13"/>
      <c r="G1990" s="165" t="s">
        <v>1009</v>
      </c>
      <c r="H1990" s="159"/>
      <c r="I1990" s="276" t="s">
        <v>427</v>
      </c>
      <c r="J1990" s="277"/>
      <c r="K1990" s="160" t="s">
        <v>927</v>
      </c>
      <c r="L1990" s="159"/>
      <c r="M1990" s="276" t="s">
        <v>1007</v>
      </c>
      <c r="N1990" s="277"/>
      <c r="O1990" s="169">
        <f>VLOOKUP(A1990,'[2]Tarifs Rayures'!$A:$M,13,0)*(1+$V$5)</f>
        <v>207.5</v>
      </c>
      <c r="P1990" s="159"/>
      <c r="Q1990" s="276" t="s">
        <v>1008</v>
      </c>
      <c r="R1990" s="277"/>
      <c r="S1990" s="169">
        <f>VLOOKUP(B1990,'[2]Tarifs Rayures'!$A:$M,13,0)*(1+$V$5)</f>
        <v>265.83333333333337</v>
      </c>
    </row>
    <row r="1991" spans="1:19" ht="7.9" customHeight="1" x14ac:dyDescent="0.25">
      <c r="A1991" s="181"/>
      <c r="B1991" s="181"/>
      <c r="C1991" s="18"/>
      <c r="E1991" s="76"/>
      <c r="G1991" s="154"/>
      <c r="H1991" s="175"/>
      <c r="I1991" s="154"/>
      <c r="J1991" s="175"/>
      <c r="K1991" s="154"/>
      <c r="L1991" s="175"/>
      <c r="M1991" s="154"/>
      <c r="N1991" s="175"/>
      <c r="O1991" s="154"/>
      <c r="P1991" s="175"/>
      <c r="Q1991" s="154"/>
      <c r="R1991" s="175"/>
      <c r="S1991" s="154"/>
    </row>
    <row r="1992" spans="1:19" ht="13.5" customHeight="1" x14ac:dyDescent="0.25">
      <c r="A1992" s="181"/>
      <c r="B1992" s="181"/>
      <c r="C1992" s="18"/>
      <c r="E1992" s="155" t="s">
        <v>1010</v>
      </c>
      <c r="G1992" s="154"/>
      <c r="H1992" s="175"/>
      <c r="I1992" s="154"/>
      <c r="J1992" s="175"/>
      <c r="K1992" s="154"/>
      <c r="L1992" s="175"/>
      <c r="M1992" s="154"/>
      <c r="N1992" s="175"/>
      <c r="O1992" s="154"/>
      <c r="P1992" s="175"/>
      <c r="Q1992" s="154"/>
      <c r="R1992" s="175"/>
      <c r="S1992" s="154"/>
    </row>
    <row r="1993" spans="1:19" ht="7.9" customHeight="1" x14ac:dyDescent="0.25">
      <c r="A1993" s="205"/>
      <c r="B1993" s="205"/>
      <c r="C1993" s="205"/>
      <c r="E1993" s="76"/>
      <c r="F1993" s="76"/>
      <c r="G1993" s="101"/>
      <c r="H1993" s="101"/>
      <c r="I1993" s="101"/>
      <c r="J1993" s="101"/>
      <c r="K1993" s="101"/>
      <c r="L1993" s="101"/>
      <c r="M1993" s="204"/>
      <c r="N1993" s="204"/>
      <c r="O1993" s="204"/>
      <c r="P1993" s="101"/>
      <c r="Q1993" s="204"/>
      <c r="R1993" s="204"/>
      <c r="S1993" s="204"/>
    </row>
    <row r="1994" spans="1:19" ht="24" customHeight="1" x14ac:dyDescent="0.25">
      <c r="A1994" s="192" t="s">
        <v>1011</v>
      </c>
      <c r="B1994" s="192" t="s">
        <v>1012</v>
      </c>
      <c r="C1994" s="193"/>
      <c r="E1994" s="13"/>
      <c r="G1994" s="165" t="s">
        <v>1013</v>
      </c>
      <c r="H1994" s="159"/>
      <c r="I1994" s="276" t="s">
        <v>427</v>
      </c>
      <c r="J1994" s="277"/>
      <c r="K1994" s="160" t="s">
        <v>927</v>
      </c>
      <c r="L1994" s="159"/>
      <c r="M1994" s="276" t="s">
        <v>1011</v>
      </c>
      <c r="N1994" s="277"/>
      <c r="O1994" s="169">
        <f>VLOOKUP(A1994,'[2]Tarifs Rayures'!$A:$M,13,0)*(1+$V$5)</f>
        <v>207.5</v>
      </c>
      <c r="P1994" s="159"/>
      <c r="Q1994" s="276" t="s">
        <v>1012</v>
      </c>
      <c r="R1994" s="277"/>
      <c r="S1994" s="169">
        <f>VLOOKUP(B1994,'[2]Tarifs Rayures'!$A:$M,13,0)*(1+$V$5)</f>
        <v>265.83333333333337</v>
      </c>
    </row>
    <row r="1995" spans="1:19" ht="7.9" customHeight="1" x14ac:dyDescent="0.25">
      <c r="A1995" s="181"/>
      <c r="B1995" s="181"/>
      <c r="C1995" s="18"/>
      <c r="E1995" s="76"/>
      <c r="G1995" s="154"/>
      <c r="H1995" s="175"/>
      <c r="I1995" s="154"/>
      <c r="J1995" s="175"/>
      <c r="K1995" s="154"/>
      <c r="L1995" s="175"/>
      <c r="M1995" s="154"/>
      <c r="N1995" s="175"/>
      <c r="O1995" s="154"/>
      <c r="P1995" s="175"/>
      <c r="Q1995" s="154"/>
      <c r="R1995" s="175"/>
      <c r="S1995" s="154"/>
    </row>
    <row r="1996" spans="1:19" ht="13.5" customHeight="1" x14ac:dyDescent="0.25">
      <c r="A1996" s="181"/>
      <c r="B1996" s="181"/>
      <c r="C1996" s="18"/>
      <c r="E1996" s="155" t="s">
        <v>1014</v>
      </c>
      <c r="G1996" s="154"/>
      <c r="H1996" s="175"/>
      <c r="I1996" s="154"/>
      <c r="J1996" s="175"/>
      <c r="K1996" s="154"/>
      <c r="L1996" s="175"/>
      <c r="M1996" s="154"/>
      <c r="N1996" s="175"/>
      <c r="O1996" s="154"/>
      <c r="P1996" s="175"/>
      <c r="Q1996" s="154"/>
      <c r="R1996" s="175"/>
      <c r="S1996" s="154"/>
    </row>
    <row r="1997" spans="1:19" ht="7.9" customHeight="1" x14ac:dyDescent="0.25">
      <c r="A1997" s="205"/>
      <c r="B1997" s="205"/>
      <c r="C1997" s="205"/>
      <c r="E1997" s="76"/>
      <c r="F1997" s="76"/>
      <c r="G1997" s="101"/>
      <c r="H1997" s="101"/>
      <c r="I1997" s="101"/>
      <c r="J1997" s="101"/>
      <c r="K1997" s="101"/>
      <c r="L1997" s="101"/>
      <c r="M1997" s="204"/>
      <c r="N1997" s="204"/>
      <c r="O1997" s="204"/>
      <c r="P1997" s="101"/>
      <c r="Q1997" s="204"/>
      <c r="R1997" s="204"/>
      <c r="S1997" s="204"/>
    </row>
    <row r="1998" spans="1:19" ht="24" customHeight="1" x14ac:dyDescent="0.25">
      <c r="A1998" s="192" t="s">
        <v>1015</v>
      </c>
      <c r="B1998" s="192" t="s">
        <v>1016</v>
      </c>
      <c r="C1998" s="193"/>
      <c r="E1998" s="13"/>
      <c r="G1998" s="165" t="s">
        <v>1017</v>
      </c>
      <c r="H1998" s="159"/>
      <c r="I1998" s="276" t="s">
        <v>427</v>
      </c>
      <c r="J1998" s="277"/>
      <c r="K1998" s="160" t="s">
        <v>927</v>
      </c>
      <c r="L1998" s="159"/>
      <c r="M1998" s="276" t="s">
        <v>1015</v>
      </c>
      <c r="N1998" s="277"/>
      <c r="O1998" s="169">
        <f>VLOOKUP(A1998,'[2]Tarifs Rayures'!$A:$M,13,0)*(1+$V$5)</f>
        <v>207.5</v>
      </c>
      <c r="P1998" s="159"/>
      <c r="Q1998" s="276" t="s">
        <v>1016</v>
      </c>
      <c r="R1998" s="277"/>
      <c r="S1998" s="169">
        <f>VLOOKUP(B1998,'[2]Tarifs Rayures'!$A:$M,13,0)*(1+$V$5)</f>
        <v>265.83333333333337</v>
      </c>
    </row>
    <row r="1999" spans="1:19" ht="7.9" customHeight="1" x14ac:dyDescent="0.25">
      <c r="A1999" s="181"/>
      <c r="B1999" s="181"/>
      <c r="C1999" s="18"/>
      <c r="E1999" s="76"/>
      <c r="G1999" s="154"/>
      <c r="H1999" s="175"/>
      <c r="I1999" s="154"/>
      <c r="J1999" s="175"/>
      <c r="K1999" s="154"/>
      <c r="L1999" s="175"/>
      <c r="M1999" s="154"/>
      <c r="N1999" s="175"/>
      <c r="O1999" s="154"/>
      <c r="P1999" s="175"/>
      <c r="Q1999" s="154"/>
      <c r="R1999" s="175"/>
      <c r="S1999" s="154"/>
    </row>
    <row r="2000" spans="1:19" ht="13.5" customHeight="1" x14ac:dyDescent="0.25">
      <c r="A2000" s="181"/>
      <c r="B2000" s="181"/>
      <c r="C2000" s="18"/>
      <c r="E2000" s="155" t="s">
        <v>1018</v>
      </c>
      <c r="G2000" s="154"/>
      <c r="H2000" s="175"/>
      <c r="I2000" s="154"/>
      <c r="J2000" s="175"/>
      <c r="K2000" s="154"/>
      <c r="L2000" s="175"/>
      <c r="M2000" s="154"/>
      <c r="N2000" s="175"/>
      <c r="O2000" s="154"/>
      <c r="P2000" s="175"/>
      <c r="Q2000" s="154"/>
      <c r="R2000" s="175"/>
      <c r="S2000" s="154"/>
    </row>
    <row r="2001" spans="1:19" ht="7.9" customHeight="1" x14ac:dyDescent="0.25">
      <c r="A2001" s="205"/>
      <c r="B2001" s="205"/>
      <c r="C2001" s="205"/>
      <c r="E2001" s="76"/>
      <c r="F2001" s="76"/>
      <c r="G2001" s="101"/>
      <c r="H2001" s="101"/>
      <c r="I2001" s="101"/>
      <c r="J2001" s="101"/>
      <c r="K2001" s="101"/>
      <c r="L2001" s="101"/>
      <c r="M2001" s="204"/>
      <c r="N2001" s="204"/>
      <c r="O2001" s="204"/>
      <c r="P2001" s="101"/>
      <c r="Q2001" s="204"/>
      <c r="R2001" s="204"/>
      <c r="S2001" s="204"/>
    </row>
    <row r="2002" spans="1:19" ht="24" customHeight="1" x14ac:dyDescent="0.25">
      <c r="A2002" s="192" t="s">
        <v>1019</v>
      </c>
      <c r="B2002" s="192" t="s">
        <v>1020</v>
      </c>
      <c r="C2002" s="193"/>
      <c r="E2002" s="13"/>
      <c r="G2002" s="165" t="s">
        <v>1021</v>
      </c>
      <c r="H2002" s="159"/>
      <c r="I2002" s="276" t="s">
        <v>427</v>
      </c>
      <c r="J2002" s="277"/>
      <c r="K2002" s="160" t="s">
        <v>927</v>
      </c>
      <c r="L2002" s="159"/>
      <c r="M2002" s="276" t="s">
        <v>1019</v>
      </c>
      <c r="N2002" s="277"/>
      <c r="O2002" s="169">
        <f>VLOOKUP(A2002,'[2]Tarifs Rayures'!$A:$M,13,0)*(1+$V$5)</f>
        <v>207.5</v>
      </c>
      <c r="P2002" s="159"/>
      <c r="Q2002" s="276" t="s">
        <v>1020</v>
      </c>
      <c r="R2002" s="277"/>
      <c r="S2002" s="169">
        <f>VLOOKUP(B2002,'[2]Tarifs Rayures'!$A:$M,13,0)*(1+$V$5)</f>
        <v>265.83333333333337</v>
      </c>
    </row>
    <row r="2003" spans="1:19" ht="7.9" customHeight="1" x14ac:dyDescent="0.25">
      <c r="A2003" s="181"/>
      <c r="B2003" s="181"/>
      <c r="C2003" s="18"/>
      <c r="E2003" s="76"/>
      <c r="G2003" s="154"/>
      <c r="H2003" s="175"/>
      <c r="I2003" s="154"/>
      <c r="J2003" s="175"/>
      <c r="K2003" s="154"/>
      <c r="L2003" s="175"/>
      <c r="M2003" s="154"/>
      <c r="N2003" s="175"/>
      <c r="O2003" s="154"/>
      <c r="P2003" s="175"/>
      <c r="Q2003" s="154"/>
      <c r="R2003" s="175"/>
      <c r="S2003" s="154"/>
    </row>
    <row r="2004" spans="1:19" ht="13.5" customHeight="1" x14ac:dyDescent="0.25">
      <c r="A2004" s="181"/>
      <c r="B2004" s="181"/>
      <c r="C2004" s="18"/>
      <c r="E2004" s="155" t="s">
        <v>1022</v>
      </c>
      <c r="G2004" s="154"/>
      <c r="H2004" s="175"/>
      <c r="I2004" s="154"/>
      <c r="J2004" s="175"/>
      <c r="K2004" s="154"/>
      <c r="L2004" s="175"/>
      <c r="M2004" s="154"/>
      <c r="N2004" s="175"/>
      <c r="O2004" s="154"/>
      <c r="P2004" s="175"/>
      <c r="Q2004" s="154"/>
      <c r="R2004" s="175"/>
      <c r="S2004" s="154"/>
    </row>
    <row r="2005" spans="1:19" ht="7.9" customHeight="1" x14ac:dyDescent="0.25">
      <c r="A2005" s="205"/>
      <c r="B2005" s="205"/>
      <c r="C2005" s="205"/>
      <c r="E2005" s="76"/>
      <c r="F2005" s="76"/>
      <c r="G2005" s="101"/>
      <c r="H2005" s="101"/>
      <c r="I2005" s="101"/>
      <c r="J2005" s="101"/>
      <c r="K2005" s="101"/>
      <c r="L2005" s="101"/>
      <c r="M2005" s="204"/>
      <c r="N2005" s="204"/>
      <c r="O2005" s="204"/>
      <c r="P2005" s="101"/>
      <c r="Q2005" s="204"/>
      <c r="R2005" s="204"/>
      <c r="S2005" s="204"/>
    </row>
    <row r="2006" spans="1:19" ht="24" customHeight="1" x14ac:dyDescent="0.25">
      <c r="A2006" s="206" t="s">
        <v>1023</v>
      </c>
      <c r="B2006" s="192" t="s">
        <v>1024</v>
      </c>
      <c r="C2006" s="193"/>
      <c r="E2006" s="13"/>
      <c r="G2006" s="165" t="s">
        <v>1025</v>
      </c>
      <c r="H2006" s="159"/>
      <c r="I2006" s="276" t="s">
        <v>427</v>
      </c>
      <c r="J2006" s="277"/>
      <c r="K2006" s="160" t="s">
        <v>927</v>
      </c>
      <c r="L2006" s="159"/>
      <c r="M2006" s="289" t="s">
        <v>1023</v>
      </c>
      <c r="N2006" s="290"/>
      <c r="O2006" s="169">
        <f>VLOOKUP(A2006,'[2]Tarifs Rayures'!$A:$M,13,0)*(1+$V$5)</f>
        <v>207.5</v>
      </c>
      <c r="P2006" s="159"/>
      <c r="Q2006" s="276" t="s">
        <v>1024</v>
      </c>
      <c r="R2006" s="277"/>
      <c r="S2006" s="169">
        <f>VLOOKUP(B2006,'[2]Tarifs Rayures'!$A:$M,13,0)*(1+$V$5)</f>
        <v>265.83333333333337</v>
      </c>
    </row>
    <row r="2007" spans="1:19" ht="7.9" customHeight="1" x14ac:dyDescent="0.25">
      <c r="A2007" s="156"/>
      <c r="B2007" s="156"/>
      <c r="E2007" s="150"/>
      <c r="G2007" s="128"/>
      <c r="H2007" s="41"/>
      <c r="I2007" s="128"/>
      <c r="J2007" s="41"/>
      <c r="K2007" s="128"/>
      <c r="L2007" s="41"/>
      <c r="M2007" s="128"/>
      <c r="N2007" s="41"/>
      <c r="O2007" s="128"/>
      <c r="P2007" s="41"/>
      <c r="Q2007" s="128"/>
      <c r="R2007" s="41"/>
      <c r="S2007" s="128"/>
    </row>
    <row r="2008" spans="1:19" ht="13.5" customHeight="1" x14ac:dyDescent="0.25">
      <c r="A2008" s="181"/>
      <c r="B2008" s="181"/>
      <c r="C2008" s="18"/>
      <c r="E2008" s="155" t="s">
        <v>1026</v>
      </c>
      <c r="G2008" s="154"/>
      <c r="H2008" s="175"/>
      <c r="I2008" s="154"/>
      <c r="J2008" s="175"/>
      <c r="K2008" s="154"/>
      <c r="L2008" s="175"/>
      <c r="M2008" s="154"/>
      <c r="N2008" s="175"/>
      <c r="O2008" s="154"/>
      <c r="P2008" s="175"/>
      <c r="Q2008" s="154"/>
      <c r="R2008" s="175"/>
      <c r="S2008" s="154"/>
    </row>
    <row r="2009" spans="1:19" ht="7.9" customHeight="1" x14ac:dyDescent="0.25">
      <c r="A2009" s="205"/>
      <c r="B2009" s="205"/>
      <c r="C2009" s="205"/>
      <c r="E2009" s="76"/>
      <c r="F2009" s="76"/>
      <c r="G2009" s="101"/>
      <c r="H2009" s="101"/>
      <c r="I2009" s="101"/>
      <c r="J2009" s="101"/>
      <c r="K2009" s="101"/>
      <c r="L2009" s="101"/>
      <c r="M2009" s="204"/>
      <c r="N2009" s="204"/>
      <c r="O2009" s="204"/>
      <c r="P2009" s="101"/>
      <c r="Q2009" s="204"/>
      <c r="R2009" s="204"/>
      <c r="S2009" s="204"/>
    </row>
    <row r="2010" spans="1:19" ht="24" customHeight="1" x14ac:dyDescent="0.25">
      <c r="A2010" s="192" t="s">
        <v>1027</v>
      </c>
      <c r="B2010" s="192" t="s">
        <v>1028</v>
      </c>
      <c r="C2010" s="193"/>
      <c r="E2010" s="13"/>
      <c r="G2010" s="165" t="s">
        <v>1029</v>
      </c>
      <c r="H2010" s="159"/>
      <c r="I2010" s="276" t="s">
        <v>427</v>
      </c>
      <c r="J2010" s="277"/>
      <c r="K2010" s="160" t="s">
        <v>927</v>
      </c>
      <c r="L2010" s="159"/>
      <c r="M2010" s="276" t="s">
        <v>1027</v>
      </c>
      <c r="N2010" s="277"/>
      <c r="O2010" s="169">
        <f>VLOOKUP(A2010,'[2]Tarifs Rayures'!$A:$M,13,0)*(1+$V$5)</f>
        <v>207.5</v>
      </c>
      <c r="P2010" s="159"/>
      <c r="Q2010" s="276" t="s">
        <v>1028</v>
      </c>
      <c r="R2010" s="277"/>
      <c r="S2010" s="169">
        <f>VLOOKUP(B2010,'[2]Tarifs Rayures'!$A:$M,13,0)*(1+$V$5)</f>
        <v>265.83333333333337</v>
      </c>
    </row>
    <row r="2011" spans="1:19" ht="7.9" customHeight="1" x14ac:dyDescent="0.25">
      <c r="A2011" s="114"/>
      <c r="B2011" s="114"/>
      <c r="C2011" s="114"/>
      <c r="E2011" s="13"/>
      <c r="G2011" s="140"/>
      <c r="H2011" s="140"/>
      <c r="I2011" s="140"/>
      <c r="J2011" s="140"/>
      <c r="K2011" s="140"/>
      <c r="L2011" s="140"/>
      <c r="M2011" s="140"/>
      <c r="N2011" s="140"/>
      <c r="O2011" s="129"/>
      <c r="P2011" s="140"/>
      <c r="Q2011" s="140"/>
      <c r="R2011" s="140"/>
      <c r="S2011" s="129"/>
    </row>
    <row r="2012" spans="1:19" ht="13.5" customHeight="1" x14ac:dyDescent="0.25">
      <c r="A2012" s="156"/>
      <c r="B2012" s="156"/>
      <c r="E2012" s="155" t="s">
        <v>1030</v>
      </c>
      <c r="G2012" s="128"/>
      <c r="H2012" s="41"/>
      <c r="I2012" s="128"/>
      <c r="J2012" s="41"/>
      <c r="K2012" s="128"/>
      <c r="L2012" s="41"/>
      <c r="M2012" s="128"/>
      <c r="N2012" s="41"/>
      <c r="O2012" s="128"/>
      <c r="P2012" s="41"/>
      <c r="Q2012" s="128"/>
      <c r="R2012" s="41"/>
      <c r="S2012" s="128"/>
    </row>
    <row r="2013" spans="1:19" ht="7.9" customHeight="1" x14ac:dyDescent="0.25">
      <c r="A2013" s="115"/>
      <c r="B2013" s="115"/>
      <c r="C2013" s="115"/>
      <c r="E2013" s="13"/>
      <c r="G2013" s="159"/>
      <c r="H2013" s="159"/>
      <c r="I2013" s="159"/>
      <c r="J2013" s="159"/>
      <c r="K2013" s="159"/>
      <c r="L2013" s="159"/>
      <c r="M2013" s="159"/>
      <c r="N2013" s="159"/>
      <c r="O2013" s="171"/>
      <c r="P2013" s="159"/>
      <c r="Q2013" s="159"/>
      <c r="R2013" s="159"/>
      <c r="S2013" s="171"/>
    </row>
    <row r="2014" spans="1:19" ht="24" customHeight="1" x14ac:dyDescent="0.25">
      <c r="A2014" s="192" t="s">
        <v>1031</v>
      </c>
      <c r="B2014" s="192" t="s">
        <v>1032</v>
      </c>
      <c r="C2014" s="193"/>
      <c r="E2014" s="13"/>
      <c r="G2014" s="165" t="s">
        <v>1033</v>
      </c>
      <c r="H2014" s="159"/>
      <c r="I2014" s="276" t="s">
        <v>427</v>
      </c>
      <c r="J2014" s="277"/>
      <c r="K2014" s="160" t="s">
        <v>927</v>
      </c>
      <c r="L2014" s="159"/>
      <c r="M2014" s="276" t="s">
        <v>1031</v>
      </c>
      <c r="N2014" s="277"/>
      <c r="O2014" s="169">
        <f>VLOOKUP(A2014,'[2]Tarifs Rayures'!$A:$M,13,0)*(1+$V$5)</f>
        <v>207.5</v>
      </c>
      <c r="P2014" s="159"/>
      <c r="Q2014" s="276" t="s">
        <v>1032</v>
      </c>
      <c r="R2014" s="277"/>
      <c r="S2014" s="169">
        <f>VLOOKUP(B2014,'[2]Tarifs Rayures'!$A:$M,13,0)*(1+$V$5)</f>
        <v>265.83333333333337</v>
      </c>
    </row>
    <row r="2015" spans="1:19" ht="7.9" customHeight="1" x14ac:dyDescent="0.25">
      <c r="A2015" s="115"/>
      <c r="B2015" s="115"/>
      <c r="E2015" s="13"/>
      <c r="G2015" s="20"/>
      <c r="H2015" s="115"/>
      <c r="I2015" s="115"/>
      <c r="J2015" s="115"/>
      <c r="K2015" s="115"/>
      <c r="L2015" s="115"/>
      <c r="M2015" s="115"/>
      <c r="N2015" s="115"/>
      <c r="O2015" s="135"/>
      <c r="P2015" s="115"/>
      <c r="Q2015" s="115"/>
      <c r="R2015" s="115"/>
      <c r="S2015" s="135"/>
    </row>
    <row r="2016" spans="1:19" ht="13.5" customHeight="1" x14ac:dyDescent="0.25">
      <c r="E2016" s="64" t="s">
        <v>977</v>
      </c>
      <c r="F2016" s="64"/>
      <c r="G2016" s="64"/>
      <c r="H2016" s="67"/>
      <c r="I2016" s="67"/>
      <c r="J2016" s="67"/>
      <c r="K2016" s="68"/>
      <c r="L2016" s="69"/>
      <c r="M2016" s="69"/>
      <c r="N2016" s="69"/>
      <c r="O2016" s="267" t="s">
        <v>0</v>
      </c>
      <c r="P2016" s="267"/>
      <c r="Q2016" s="267"/>
      <c r="R2016" s="267"/>
      <c r="S2016" s="267"/>
    </row>
    <row r="2017" spans="1:19" ht="13.5" customHeight="1" x14ac:dyDescent="0.25">
      <c r="E2017" s="6"/>
      <c r="O2017" s="268"/>
      <c r="P2017" s="268"/>
      <c r="Q2017" s="268"/>
      <c r="R2017" s="268"/>
      <c r="S2017" s="268"/>
    </row>
    <row r="2018" spans="1:19" ht="13.5" customHeight="1" x14ac:dyDescent="0.25">
      <c r="E2018" s="6"/>
      <c r="O2018" s="268"/>
      <c r="P2018" s="268"/>
      <c r="Q2018" s="268"/>
      <c r="R2018" s="268"/>
      <c r="S2018" s="268"/>
    </row>
    <row r="2019" spans="1:19" ht="13.5" customHeight="1" x14ac:dyDescent="0.25">
      <c r="E2019" s="76"/>
      <c r="F2019" s="76"/>
      <c r="M2019" s="284" t="s">
        <v>418</v>
      </c>
      <c r="N2019" s="284"/>
      <c r="O2019" s="284"/>
      <c r="P2019" s="149"/>
      <c r="Q2019" s="284" t="s">
        <v>419</v>
      </c>
      <c r="R2019" s="284"/>
      <c r="S2019" s="284"/>
    </row>
    <row r="2020" spans="1:19" ht="13.5" customHeight="1" x14ac:dyDescent="0.25">
      <c r="E2020" s="76"/>
      <c r="F2020" s="76"/>
      <c r="M2020" s="150"/>
      <c r="N2020" s="150"/>
      <c r="O2020" s="150"/>
      <c r="Q2020" s="150"/>
      <c r="R2020" s="150"/>
      <c r="S2020" s="150"/>
    </row>
    <row r="2021" spans="1:19" s="68" customFormat="1" ht="27" customHeight="1" x14ac:dyDescent="0.25">
      <c r="A2021" s="18"/>
      <c r="B2021" s="18"/>
      <c r="C2021" s="18"/>
      <c r="D2021" s="18"/>
      <c r="E2021" s="151"/>
      <c r="G2021" s="14" t="s">
        <v>420</v>
      </c>
      <c r="H2021" s="101"/>
      <c r="I2021" s="152" t="s">
        <v>421</v>
      </c>
      <c r="J2021" s="153"/>
      <c r="K2021" s="14" t="s">
        <v>422</v>
      </c>
      <c r="L2021" s="101"/>
      <c r="M2021" s="152" t="s">
        <v>9</v>
      </c>
      <c r="N2021" s="153"/>
      <c r="O2021" s="14" t="s">
        <v>11</v>
      </c>
      <c r="P2021" s="101"/>
      <c r="Q2021" s="152" t="s">
        <v>9</v>
      </c>
      <c r="R2021" s="153"/>
      <c r="S2021" s="14" t="s">
        <v>11</v>
      </c>
    </row>
    <row r="2022" spans="1:19" ht="7.9" customHeight="1" x14ac:dyDescent="0.25">
      <c r="E2022" s="150"/>
      <c r="G2022" s="156"/>
      <c r="H2022" s="1"/>
      <c r="I2022" s="156"/>
      <c r="J2022" s="1"/>
      <c r="K2022" s="156"/>
      <c r="L2022" s="1"/>
      <c r="M2022" s="156"/>
      <c r="N2022" s="1"/>
      <c r="O2022" s="156"/>
      <c r="P2022" s="1"/>
      <c r="Q2022" s="156"/>
      <c r="R2022" s="1"/>
      <c r="S2022" s="156"/>
    </row>
    <row r="2023" spans="1:19" ht="13.5" customHeight="1" x14ac:dyDescent="0.25">
      <c r="E2023" s="155" t="s">
        <v>1034</v>
      </c>
      <c r="G2023" s="181"/>
      <c r="H2023" s="18"/>
      <c r="I2023" s="181"/>
      <c r="J2023" s="18"/>
      <c r="K2023" s="181"/>
      <c r="L2023" s="18"/>
      <c r="M2023" s="181"/>
      <c r="N2023" s="18"/>
      <c r="O2023" s="181"/>
      <c r="P2023" s="18"/>
      <c r="Q2023" s="181"/>
      <c r="R2023" s="18"/>
      <c r="S2023" s="181"/>
    </row>
    <row r="2024" spans="1:19" ht="7.9" customHeight="1" x14ac:dyDescent="0.25">
      <c r="E2024" s="76"/>
      <c r="F2024" s="76"/>
      <c r="G2024" s="68"/>
      <c r="H2024" s="68"/>
      <c r="I2024" s="68"/>
      <c r="J2024" s="68"/>
      <c r="K2024" s="68"/>
      <c r="L2024" s="68"/>
      <c r="M2024" s="180"/>
      <c r="N2024" s="180"/>
      <c r="O2024" s="180"/>
      <c r="P2024" s="68"/>
      <c r="Q2024" s="180"/>
      <c r="R2024" s="180"/>
      <c r="S2024" s="180"/>
    </row>
    <row r="2025" spans="1:19" ht="24" customHeight="1" x14ac:dyDescent="0.25">
      <c r="A2025" s="192" t="s">
        <v>1035</v>
      </c>
      <c r="B2025" s="192" t="s">
        <v>1036</v>
      </c>
      <c r="C2025" s="193"/>
      <c r="E2025" s="13"/>
      <c r="G2025" s="165" t="s">
        <v>1037</v>
      </c>
      <c r="H2025" s="159"/>
      <c r="I2025" s="276" t="s">
        <v>427</v>
      </c>
      <c r="J2025" s="277"/>
      <c r="K2025" s="160" t="s">
        <v>927</v>
      </c>
      <c r="L2025" s="159"/>
      <c r="M2025" s="276" t="s">
        <v>1035</v>
      </c>
      <c r="N2025" s="277"/>
      <c r="O2025" s="169">
        <f>VLOOKUP(A2025,'[2]Tarifs Rayures'!$A:$M,13,0)*(1+$V$5)</f>
        <v>207.5</v>
      </c>
      <c r="P2025" s="159"/>
      <c r="Q2025" s="276" t="s">
        <v>1036</v>
      </c>
      <c r="R2025" s="277"/>
      <c r="S2025" s="169">
        <f>VLOOKUP(B2025,'[2]Tarifs Rayures'!$A:$M,13,0)*(1+$V$5)</f>
        <v>265.83333333333337</v>
      </c>
    </row>
    <row r="2026" spans="1:19" ht="7.9" customHeight="1" x14ac:dyDescent="0.25">
      <c r="A2026" s="115"/>
      <c r="B2026" s="115"/>
      <c r="C2026" s="115"/>
      <c r="E2026" s="13"/>
      <c r="G2026" s="159"/>
      <c r="H2026" s="159"/>
      <c r="I2026" s="159"/>
      <c r="J2026" s="159"/>
      <c r="K2026" s="159"/>
      <c r="L2026" s="159"/>
      <c r="M2026" s="159"/>
      <c r="N2026" s="159"/>
      <c r="O2026" s="171"/>
      <c r="P2026" s="159"/>
      <c r="Q2026" s="159"/>
      <c r="R2026" s="159"/>
      <c r="S2026" s="171"/>
    </row>
    <row r="2027" spans="1:19" ht="13.5" customHeight="1" x14ac:dyDescent="0.25">
      <c r="A2027" s="181"/>
      <c r="B2027" s="181"/>
      <c r="C2027" s="18"/>
      <c r="E2027" s="155" t="s">
        <v>1038</v>
      </c>
      <c r="G2027" s="154"/>
      <c r="H2027" s="175"/>
      <c r="I2027" s="154"/>
      <c r="J2027" s="175"/>
      <c r="K2027" s="154"/>
      <c r="L2027" s="175"/>
      <c r="M2027" s="154"/>
      <c r="N2027" s="175"/>
      <c r="O2027" s="154"/>
      <c r="P2027" s="175"/>
      <c r="Q2027" s="154"/>
      <c r="R2027" s="175"/>
      <c r="S2027" s="154"/>
    </row>
    <row r="2028" spans="1:19" ht="7.9" customHeight="1" x14ac:dyDescent="0.25">
      <c r="A2028" s="205"/>
      <c r="B2028" s="205"/>
      <c r="C2028" s="205"/>
      <c r="E2028" s="76"/>
      <c r="F2028" s="76"/>
      <c r="G2028" s="101"/>
      <c r="H2028" s="101"/>
      <c r="I2028" s="101"/>
      <c r="J2028" s="101"/>
      <c r="K2028" s="101"/>
      <c r="L2028" s="101"/>
      <c r="M2028" s="204"/>
      <c r="N2028" s="204"/>
      <c r="O2028" s="204"/>
      <c r="P2028" s="101"/>
      <c r="Q2028" s="204"/>
      <c r="R2028" s="204"/>
      <c r="S2028" s="204"/>
    </row>
    <row r="2029" spans="1:19" ht="24" customHeight="1" x14ac:dyDescent="0.25">
      <c r="A2029" s="192" t="s">
        <v>1039</v>
      </c>
      <c r="B2029" s="192" t="s">
        <v>1040</v>
      </c>
      <c r="C2029" s="193"/>
      <c r="E2029" s="13"/>
      <c r="G2029" s="165" t="s">
        <v>1041</v>
      </c>
      <c r="H2029" s="159"/>
      <c r="I2029" s="276" t="s">
        <v>427</v>
      </c>
      <c r="J2029" s="277"/>
      <c r="K2029" s="160" t="s">
        <v>927</v>
      </c>
      <c r="L2029" s="159"/>
      <c r="M2029" s="276" t="s">
        <v>1039</v>
      </c>
      <c r="N2029" s="277"/>
      <c r="O2029" s="169">
        <f>VLOOKUP(A2029,'[2]Tarifs Rayures'!$A:$M,13,0)*(1+$V$5)</f>
        <v>207.5</v>
      </c>
      <c r="P2029" s="159"/>
      <c r="Q2029" s="276" t="s">
        <v>1040</v>
      </c>
      <c r="R2029" s="277"/>
      <c r="S2029" s="169">
        <f>VLOOKUP(B2029,'[2]Tarifs Rayures'!$A:$M,13,0)*(1+$V$5)</f>
        <v>265.83333333333337</v>
      </c>
    </row>
    <row r="2030" spans="1:19" ht="7.9" customHeight="1" x14ac:dyDescent="0.25">
      <c r="A2030" s="115"/>
      <c r="B2030" s="115"/>
      <c r="C2030" s="115"/>
      <c r="E2030" s="13"/>
      <c r="G2030" s="159"/>
      <c r="H2030" s="159"/>
      <c r="I2030" s="159"/>
      <c r="J2030" s="159"/>
      <c r="K2030" s="159"/>
      <c r="L2030" s="159"/>
      <c r="M2030" s="159"/>
      <c r="N2030" s="159"/>
      <c r="O2030" s="171"/>
      <c r="P2030" s="159"/>
      <c r="Q2030" s="159"/>
      <c r="R2030" s="159"/>
      <c r="S2030" s="171"/>
    </row>
    <row r="2031" spans="1:19" ht="13.5" customHeight="1" x14ac:dyDescent="0.25">
      <c r="A2031" s="181"/>
      <c r="B2031" s="181"/>
      <c r="C2031" s="18"/>
      <c r="E2031" s="155" t="s">
        <v>1042</v>
      </c>
      <c r="G2031" s="154"/>
      <c r="H2031" s="175"/>
      <c r="I2031" s="154"/>
      <c r="J2031" s="175"/>
      <c r="K2031" s="154"/>
      <c r="L2031" s="175"/>
      <c r="M2031" s="154"/>
      <c r="N2031" s="175"/>
      <c r="O2031" s="154"/>
      <c r="P2031" s="175"/>
      <c r="Q2031" s="154"/>
      <c r="R2031" s="175"/>
      <c r="S2031" s="154"/>
    </row>
    <row r="2032" spans="1:19" ht="7.9" customHeight="1" x14ac:dyDescent="0.25">
      <c r="A2032" s="205"/>
      <c r="B2032" s="205"/>
      <c r="C2032" s="205"/>
      <c r="E2032" s="76"/>
      <c r="F2032" s="76"/>
      <c r="G2032" s="101"/>
      <c r="H2032" s="101"/>
      <c r="I2032" s="101"/>
      <c r="J2032" s="101"/>
      <c r="K2032" s="101"/>
      <c r="L2032" s="101"/>
      <c r="M2032" s="204"/>
      <c r="N2032" s="204"/>
      <c r="O2032" s="204"/>
      <c r="P2032" s="101"/>
      <c r="Q2032" s="204"/>
      <c r="R2032" s="204"/>
      <c r="S2032" s="204"/>
    </row>
    <row r="2033" spans="1:19" ht="24" customHeight="1" x14ac:dyDescent="0.25">
      <c r="A2033" s="192" t="s">
        <v>1043</v>
      </c>
      <c r="B2033" s="192" t="s">
        <v>1044</v>
      </c>
      <c r="C2033" s="193"/>
      <c r="E2033" s="13"/>
      <c r="G2033" s="165" t="s">
        <v>1045</v>
      </c>
      <c r="H2033" s="159"/>
      <c r="I2033" s="276" t="s">
        <v>427</v>
      </c>
      <c r="J2033" s="277"/>
      <c r="K2033" s="160" t="s">
        <v>927</v>
      </c>
      <c r="L2033" s="159"/>
      <c r="M2033" s="276" t="s">
        <v>1043</v>
      </c>
      <c r="N2033" s="277"/>
      <c r="O2033" s="169">
        <f>VLOOKUP(A2033,'[2]Tarifs Rayures'!$A:$M,13,0)*(1+$V$5)</f>
        <v>207.5</v>
      </c>
      <c r="P2033" s="159"/>
      <c r="Q2033" s="276" t="s">
        <v>1044</v>
      </c>
      <c r="R2033" s="277"/>
      <c r="S2033" s="169">
        <f>VLOOKUP(B2033,'[2]Tarifs Rayures'!$A:$M,13,0)*(1+$V$5)</f>
        <v>265.83333333333337</v>
      </c>
    </row>
    <row r="2034" spans="1:19" ht="7.9" customHeight="1" x14ac:dyDescent="0.25">
      <c r="A2034" s="115"/>
      <c r="B2034" s="115"/>
      <c r="C2034" s="115"/>
      <c r="E2034" s="13"/>
      <c r="G2034" s="159"/>
      <c r="H2034" s="159"/>
      <c r="I2034" s="159"/>
      <c r="J2034" s="159"/>
      <c r="K2034" s="159"/>
      <c r="L2034" s="159"/>
      <c r="M2034" s="159"/>
      <c r="N2034" s="159"/>
      <c r="O2034" s="171"/>
      <c r="P2034" s="159"/>
      <c r="Q2034" s="159"/>
      <c r="R2034" s="159"/>
      <c r="S2034" s="171"/>
    </row>
    <row r="2035" spans="1:19" ht="13.5" customHeight="1" x14ac:dyDescent="0.25">
      <c r="A2035" s="181"/>
      <c r="B2035" s="181"/>
      <c r="C2035" s="18"/>
      <c r="E2035" s="155" t="s">
        <v>1046</v>
      </c>
      <c r="G2035" s="154"/>
      <c r="H2035" s="175"/>
      <c r="I2035" s="154"/>
      <c r="J2035" s="175"/>
      <c r="K2035" s="154"/>
      <c r="L2035" s="175"/>
      <c r="M2035" s="154"/>
      <c r="N2035" s="175"/>
      <c r="O2035" s="154"/>
      <c r="P2035" s="175"/>
      <c r="Q2035" s="154"/>
      <c r="R2035" s="175"/>
      <c r="S2035" s="154"/>
    </row>
    <row r="2036" spans="1:19" ht="7.9" customHeight="1" x14ac:dyDescent="0.25">
      <c r="A2036" s="205"/>
      <c r="B2036" s="205"/>
      <c r="C2036" s="205"/>
      <c r="E2036" s="76"/>
      <c r="F2036" s="76"/>
      <c r="G2036" s="101"/>
      <c r="H2036" s="101"/>
      <c r="I2036" s="101"/>
      <c r="J2036" s="101"/>
      <c r="K2036" s="101"/>
      <c r="L2036" s="101"/>
      <c r="M2036" s="204"/>
      <c r="N2036" s="204"/>
      <c r="O2036" s="204"/>
      <c r="P2036" s="101"/>
      <c r="Q2036" s="204"/>
      <c r="R2036" s="204"/>
      <c r="S2036" s="204"/>
    </row>
    <row r="2037" spans="1:19" ht="24" customHeight="1" x14ac:dyDescent="0.25">
      <c r="A2037" s="192" t="s">
        <v>1047</v>
      </c>
      <c r="B2037" s="192" t="s">
        <v>1048</v>
      </c>
      <c r="C2037" s="193"/>
      <c r="E2037" s="13"/>
      <c r="G2037" s="165" t="s">
        <v>1049</v>
      </c>
      <c r="H2037" s="159"/>
      <c r="I2037" s="276" t="s">
        <v>427</v>
      </c>
      <c r="J2037" s="277"/>
      <c r="K2037" s="160" t="s">
        <v>927</v>
      </c>
      <c r="L2037" s="159"/>
      <c r="M2037" s="276" t="s">
        <v>1047</v>
      </c>
      <c r="N2037" s="277"/>
      <c r="O2037" s="169">
        <f>VLOOKUP(A2037,'[2]Tarifs Rayures'!$A:$M,13,0)*(1+$V$5)</f>
        <v>207.5</v>
      </c>
      <c r="P2037" s="159"/>
      <c r="Q2037" s="276" t="s">
        <v>1048</v>
      </c>
      <c r="R2037" s="277"/>
      <c r="S2037" s="169">
        <f>VLOOKUP(B2037,'[2]Tarifs Rayures'!$A:$M,13,0)*(1+$V$5)</f>
        <v>265.83333333333337</v>
      </c>
    </row>
    <row r="2038" spans="1:19" ht="7.9" customHeight="1" x14ac:dyDescent="0.25">
      <c r="A2038" s="115"/>
      <c r="B2038" s="115"/>
      <c r="C2038" s="115"/>
      <c r="E2038" s="13"/>
      <c r="G2038" s="159"/>
      <c r="H2038" s="159"/>
      <c r="I2038" s="159"/>
      <c r="J2038" s="159"/>
      <c r="K2038" s="159"/>
      <c r="L2038" s="159"/>
      <c r="M2038" s="159"/>
      <c r="N2038" s="159"/>
      <c r="O2038" s="171"/>
      <c r="P2038" s="159"/>
      <c r="Q2038" s="159"/>
      <c r="R2038" s="159"/>
      <c r="S2038" s="171"/>
    </row>
    <row r="2039" spans="1:19" ht="13.5" customHeight="1" x14ac:dyDescent="0.25">
      <c r="A2039" s="181"/>
      <c r="B2039" s="181"/>
      <c r="C2039" s="18"/>
      <c r="E2039" s="155" t="s">
        <v>1050</v>
      </c>
      <c r="G2039" s="154"/>
      <c r="H2039" s="175"/>
      <c r="I2039" s="154"/>
      <c r="J2039" s="175"/>
      <c r="K2039" s="154"/>
      <c r="L2039" s="175"/>
      <c r="M2039" s="154"/>
      <c r="N2039" s="175"/>
      <c r="O2039" s="154"/>
      <c r="P2039" s="175"/>
      <c r="Q2039" s="154"/>
      <c r="R2039" s="175"/>
      <c r="S2039" s="154"/>
    </row>
    <row r="2040" spans="1:19" ht="7.9" customHeight="1" x14ac:dyDescent="0.25">
      <c r="A2040" s="205"/>
      <c r="B2040" s="205"/>
      <c r="C2040" s="205"/>
      <c r="E2040" s="76"/>
      <c r="F2040" s="76"/>
      <c r="G2040" s="101"/>
      <c r="H2040" s="101"/>
      <c r="I2040" s="101"/>
      <c r="J2040" s="101"/>
      <c r="K2040" s="101"/>
      <c r="L2040" s="101"/>
      <c r="M2040" s="204"/>
      <c r="N2040" s="204"/>
      <c r="O2040" s="204"/>
      <c r="P2040" s="101"/>
      <c r="Q2040" s="204"/>
      <c r="R2040" s="204"/>
      <c r="S2040" s="204"/>
    </row>
    <row r="2041" spans="1:19" ht="24" customHeight="1" x14ac:dyDescent="0.25">
      <c r="A2041" s="192" t="s">
        <v>1051</v>
      </c>
      <c r="B2041" s="192" t="s">
        <v>1052</v>
      </c>
      <c r="C2041" s="193"/>
      <c r="E2041" s="13"/>
      <c r="G2041" s="165" t="s">
        <v>1053</v>
      </c>
      <c r="H2041" s="159"/>
      <c r="I2041" s="276" t="s">
        <v>442</v>
      </c>
      <c r="J2041" s="277"/>
      <c r="K2041" s="160" t="s">
        <v>944</v>
      </c>
      <c r="L2041" s="159"/>
      <c r="M2041" s="276" t="s">
        <v>1051</v>
      </c>
      <c r="N2041" s="277"/>
      <c r="O2041" s="169">
        <f>VLOOKUP(A2041,'[2]Tarifs Rayures'!$A:$M,13,0)*(1+$V$5)</f>
        <v>65.833333333333343</v>
      </c>
      <c r="P2041" s="159"/>
      <c r="Q2041" s="276" t="s">
        <v>1052</v>
      </c>
      <c r="R2041" s="277"/>
      <c r="S2041" s="169">
        <f>VLOOKUP(B2041,'[2]Tarifs Rayures'!$A:$M,13,0)*(1+$V$5)</f>
        <v>82.5</v>
      </c>
    </row>
    <row r="2042" spans="1:19" ht="7.9" customHeight="1" x14ac:dyDescent="0.25">
      <c r="A2042" s="115"/>
      <c r="B2042" s="115"/>
      <c r="C2042" s="115"/>
      <c r="E2042" s="13"/>
      <c r="G2042" s="159"/>
      <c r="H2042" s="159"/>
      <c r="I2042" s="159"/>
      <c r="J2042" s="159"/>
      <c r="K2042" s="159"/>
      <c r="L2042" s="159"/>
      <c r="M2042" s="159"/>
      <c r="N2042" s="159"/>
      <c r="O2042" s="171"/>
      <c r="P2042" s="159"/>
      <c r="Q2042" s="159"/>
      <c r="R2042" s="159"/>
      <c r="S2042" s="171"/>
    </row>
    <row r="2043" spans="1:19" ht="13.5" customHeight="1" x14ac:dyDescent="0.25">
      <c r="A2043" s="181"/>
      <c r="B2043" s="181"/>
      <c r="C2043" s="18"/>
      <c r="E2043" s="155" t="s">
        <v>1054</v>
      </c>
      <c r="G2043" s="154"/>
      <c r="H2043" s="175"/>
      <c r="I2043" s="154"/>
      <c r="J2043" s="175"/>
      <c r="K2043" s="154"/>
      <c r="L2043" s="175"/>
      <c r="M2043" s="154"/>
      <c r="N2043" s="175"/>
      <c r="O2043" s="154"/>
      <c r="P2043" s="175"/>
      <c r="Q2043" s="154"/>
      <c r="R2043" s="175"/>
      <c r="S2043" s="154"/>
    </row>
    <row r="2044" spans="1:19" ht="7.9" customHeight="1" x14ac:dyDescent="0.25">
      <c r="A2044" s="205"/>
      <c r="B2044" s="205"/>
      <c r="C2044" s="205"/>
      <c r="E2044" s="76"/>
      <c r="F2044" s="76"/>
      <c r="G2044" s="101"/>
      <c r="H2044" s="101"/>
      <c r="I2044" s="101"/>
      <c r="J2044" s="101"/>
      <c r="K2044" s="101"/>
      <c r="L2044" s="101"/>
      <c r="M2044" s="204"/>
      <c r="N2044" s="204"/>
      <c r="O2044" s="204"/>
      <c r="P2044" s="101"/>
      <c r="Q2044" s="204"/>
      <c r="R2044" s="204"/>
      <c r="S2044" s="204"/>
    </row>
    <row r="2045" spans="1:19" ht="24" customHeight="1" x14ac:dyDescent="0.25">
      <c r="A2045" s="192" t="s">
        <v>1055</v>
      </c>
      <c r="B2045" s="192" t="s">
        <v>1056</v>
      </c>
      <c r="C2045" s="193"/>
      <c r="E2045" s="13"/>
      <c r="G2045" s="165" t="s">
        <v>1057</v>
      </c>
      <c r="H2045" s="159"/>
      <c r="I2045" s="276" t="s">
        <v>427</v>
      </c>
      <c r="J2045" s="277"/>
      <c r="K2045" s="160" t="s">
        <v>927</v>
      </c>
      <c r="L2045" s="159"/>
      <c r="M2045" s="276" t="s">
        <v>1055</v>
      </c>
      <c r="N2045" s="277"/>
      <c r="O2045" s="169">
        <f>VLOOKUP(A2045,'[2]Tarifs Rayures'!$A:$M,13,0)*(1+$V$5)</f>
        <v>207.5</v>
      </c>
      <c r="P2045" s="159"/>
      <c r="Q2045" s="276" t="s">
        <v>1056</v>
      </c>
      <c r="R2045" s="277"/>
      <c r="S2045" s="169">
        <f>VLOOKUP(B2045,'[2]Tarifs Rayures'!$A:$M,13,0)*(1+$V$5)</f>
        <v>265.83333333333337</v>
      </c>
    </row>
    <row r="2046" spans="1:19" ht="7.9" customHeight="1" x14ac:dyDescent="0.25">
      <c r="A2046" s="115"/>
      <c r="B2046" s="115"/>
      <c r="C2046" s="115"/>
      <c r="E2046" s="13"/>
      <c r="G2046" s="159"/>
      <c r="H2046" s="159"/>
      <c r="I2046" s="159"/>
      <c r="J2046" s="159"/>
      <c r="K2046" s="159"/>
      <c r="L2046" s="159"/>
      <c r="M2046" s="159"/>
      <c r="N2046" s="159"/>
      <c r="O2046" s="171"/>
      <c r="P2046" s="159"/>
      <c r="Q2046" s="159"/>
      <c r="R2046" s="159"/>
      <c r="S2046" s="171"/>
    </row>
    <row r="2047" spans="1:19" ht="13.5" customHeight="1" x14ac:dyDescent="0.25">
      <c r="A2047" s="181"/>
      <c r="B2047" s="181"/>
      <c r="C2047" s="18"/>
      <c r="E2047" s="155" t="s">
        <v>1058</v>
      </c>
      <c r="G2047" s="154"/>
      <c r="H2047" s="175"/>
      <c r="I2047" s="154"/>
      <c r="J2047" s="175"/>
      <c r="K2047" s="154"/>
      <c r="L2047" s="175"/>
      <c r="M2047" s="154"/>
      <c r="N2047" s="175"/>
      <c r="O2047" s="154"/>
      <c r="P2047" s="175"/>
      <c r="Q2047" s="154"/>
      <c r="R2047" s="175"/>
      <c r="S2047" s="154"/>
    </row>
    <row r="2048" spans="1:19" ht="7.9" customHeight="1" x14ac:dyDescent="0.25">
      <c r="A2048" s="205"/>
      <c r="B2048" s="205"/>
      <c r="C2048" s="205"/>
      <c r="E2048" s="76"/>
      <c r="F2048" s="76"/>
      <c r="G2048" s="101"/>
      <c r="H2048" s="101"/>
      <c r="I2048" s="101"/>
      <c r="J2048" s="101"/>
      <c r="K2048" s="101"/>
      <c r="L2048" s="101"/>
      <c r="M2048" s="204"/>
      <c r="N2048" s="204"/>
      <c r="O2048" s="204"/>
      <c r="P2048" s="101"/>
      <c r="Q2048" s="204"/>
      <c r="R2048" s="204"/>
      <c r="S2048" s="204"/>
    </row>
    <row r="2049" spans="1:19" ht="24" customHeight="1" x14ac:dyDescent="0.25">
      <c r="A2049" s="192" t="s">
        <v>1059</v>
      </c>
      <c r="B2049" s="192" t="s">
        <v>1060</v>
      </c>
      <c r="C2049" s="193"/>
      <c r="E2049" s="13"/>
      <c r="G2049" s="165" t="s">
        <v>1061</v>
      </c>
      <c r="H2049" s="159"/>
      <c r="I2049" s="276" t="s">
        <v>442</v>
      </c>
      <c r="J2049" s="277"/>
      <c r="K2049" s="160" t="s">
        <v>944</v>
      </c>
      <c r="L2049" s="159"/>
      <c r="M2049" s="276" t="s">
        <v>1059</v>
      </c>
      <c r="N2049" s="277"/>
      <c r="O2049" s="169">
        <f>VLOOKUP(A2049,'[2]Tarifs Rayures'!$A:$M,13,0)*(1+$V$5)</f>
        <v>65.833333333333343</v>
      </c>
      <c r="P2049" s="159"/>
      <c r="Q2049" s="276" t="s">
        <v>1060</v>
      </c>
      <c r="R2049" s="277"/>
      <c r="S2049" s="169">
        <f>VLOOKUP(B2049,'[2]Tarifs Rayures'!$A:$M,13,0)*(1+$V$5)</f>
        <v>82.5</v>
      </c>
    </row>
    <row r="2050" spans="1:19" ht="7.9" customHeight="1" x14ac:dyDescent="0.25">
      <c r="A2050" s="115"/>
      <c r="B2050" s="115"/>
      <c r="C2050" s="115"/>
      <c r="E2050" s="13"/>
      <c r="G2050" s="159"/>
      <c r="H2050" s="159"/>
      <c r="I2050" s="159"/>
      <c r="J2050" s="159"/>
      <c r="K2050" s="159"/>
      <c r="L2050" s="159"/>
      <c r="M2050" s="159"/>
      <c r="N2050" s="159"/>
      <c r="O2050" s="171"/>
      <c r="P2050" s="159"/>
      <c r="Q2050" s="159"/>
      <c r="R2050" s="159"/>
      <c r="S2050" s="171"/>
    </row>
    <row r="2051" spans="1:19" ht="13.5" customHeight="1" x14ac:dyDescent="0.25">
      <c r="A2051" s="181"/>
      <c r="B2051" s="181"/>
      <c r="C2051" s="18"/>
      <c r="E2051" s="155" t="s">
        <v>1062</v>
      </c>
      <c r="G2051" s="154"/>
      <c r="H2051" s="175"/>
      <c r="I2051" s="154"/>
      <c r="J2051" s="175"/>
      <c r="K2051" s="154"/>
      <c r="L2051" s="175"/>
      <c r="M2051" s="154"/>
      <c r="N2051" s="175"/>
      <c r="O2051" s="154"/>
      <c r="P2051" s="175"/>
      <c r="Q2051" s="154"/>
      <c r="R2051" s="175"/>
      <c r="S2051" s="154"/>
    </row>
    <row r="2052" spans="1:19" ht="7.9" customHeight="1" x14ac:dyDescent="0.25">
      <c r="A2052" s="205"/>
      <c r="B2052" s="205"/>
      <c r="C2052" s="205"/>
      <c r="E2052" s="76"/>
      <c r="F2052" s="76"/>
      <c r="G2052" s="101"/>
      <c r="H2052" s="101"/>
      <c r="I2052" s="101"/>
      <c r="J2052" s="101"/>
      <c r="K2052" s="101"/>
      <c r="L2052" s="101"/>
      <c r="M2052" s="204"/>
      <c r="N2052" s="204"/>
      <c r="O2052" s="204"/>
      <c r="P2052" s="101"/>
      <c r="Q2052" s="204"/>
      <c r="R2052" s="204"/>
      <c r="S2052" s="204"/>
    </row>
    <row r="2053" spans="1:19" ht="24" customHeight="1" x14ac:dyDescent="0.25">
      <c r="A2053" s="192" t="s">
        <v>1063</v>
      </c>
      <c r="B2053" s="192" t="s">
        <v>1064</v>
      </c>
      <c r="C2053" s="193"/>
      <c r="E2053" s="13"/>
      <c r="G2053" s="165" t="s">
        <v>1065</v>
      </c>
      <c r="H2053" s="159"/>
      <c r="I2053" s="276" t="s">
        <v>427</v>
      </c>
      <c r="J2053" s="277"/>
      <c r="K2053" s="160" t="s">
        <v>927</v>
      </c>
      <c r="L2053" s="159"/>
      <c r="M2053" s="276" t="s">
        <v>1063</v>
      </c>
      <c r="N2053" s="277"/>
      <c r="O2053" s="169">
        <f>VLOOKUP(A2053,'[2]Tarifs Rayures'!$A:$M,13,0)*(1+$V$5)</f>
        <v>207.5</v>
      </c>
      <c r="P2053" s="159"/>
      <c r="Q2053" s="276" t="s">
        <v>1064</v>
      </c>
      <c r="R2053" s="277"/>
      <c r="S2053" s="169">
        <f>VLOOKUP(B2053,'[2]Tarifs Rayures'!$A:$M,13,0)*(1+$V$5)</f>
        <v>265.83333333333337</v>
      </c>
    </row>
    <row r="2054" spans="1:19" ht="7.9" customHeight="1" x14ac:dyDescent="0.25">
      <c r="A2054" s="115"/>
      <c r="B2054" s="115"/>
      <c r="C2054" s="115"/>
      <c r="E2054" s="13"/>
      <c r="G2054" s="159"/>
      <c r="H2054" s="159"/>
      <c r="I2054" s="159"/>
      <c r="J2054" s="159"/>
      <c r="K2054" s="159"/>
      <c r="L2054" s="159"/>
      <c r="M2054" s="159"/>
      <c r="N2054" s="159"/>
      <c r="O2054" s="171"/>
      <c r="P2054" s="159"/>
      <c r="Q2054" s="159"/>
      <c r="R2054" s="159"/>
      <c r="S2054" s="171"/>
    </row>
    <row r="2055" spans="1:19" ht="13.5" customHeight="1" x14ac:dyDescent="0.25">
      <c r="A2055" s="181"/>
      <c r="B2055" s="181"/>
      <c r="C2055" s="18"/>
      <c r="E2055" s="155" t="s">
        <v>1066</v>
      </c>
      <c r="G2055" s="154"/>
      <c r="H2055" s="175"/>
      <c r="I2055" s="154"/>
      <c r="J2055" s="175"/>
      <c r="K2055" s="154"/>
      <c r="L2055" s="175"/>
      <c r="M2055" s="154"/>
      <c r="N2055" s="175"/>
      <c r="O2055" s="154"/>
      <c r="P2055" s="175"/>
      <c r="Q2055" s="154"/>
      <c r="R2055" s="175"/>
      <c r="S2055" s="154"/>
    </row>
    <row r="2056" spans="1:19" ht="7.9" customHeight="1" x14ac:dyDescent="0.25">
      <c r="A2056" s="205"/>
      <c r="B2056" s="205"/>
      <c r="C2056" s="205"/>
      <c r="E2056" s="76"/>
      <c r="F2056" s="76"/>
      <c r="G2056" s="101"/>
      <c r="H2056" s="101"/>
      <c r="I2056" s="101"/>
      <c r="J2056" s="101"/>
      <c r="K2056" s="101"/>
      <c r="L2056" s="101"/>
      <c r="M2056" s="204"/>
      <c r="N2056" s="204"/>
      <c r="O2056" s="204"/>
      <c r="P2056" s="101"/>
      <c r="Q2056" s="204"/>
      <c r="R2056" s="204"/>
      <c r="S2056" s="204"/>
    </row>
    <row r="2057" spans="1:19" ht="24" customHeight="1" x14ac:dyDescent="0.25">
      <c r="A2057" s="192" t="s">
        <v>1067</v>
      </c>
      <c r="B2057" s="192" t="s">
        <v>1068</v>
      </c>
      <c r="C2057" s="193"/>
      <c r="E2057" s="13"/>
      <c r="G2057" s="165" t="s">
        <v>1069</v>
      </c>
      <c r="H2057" s="159"/>
      <c r="I2057" s="276" t="s">
        <v>427</v>
      </c>
      <c r="J2057" s="277"/>
      <c r="K2057" s="160" t="s">
        <v>927</v>
      </c>
      <c r="L2057" s="159"/>
      <c r="M2057" s="276" t="s">
        <v>1067</v>
      </c>
      <c r="N2057" s="277"/>
      <c r="O2057" s="169">
        <f>VLOOKUP(A2057,'[2]Tarifs Rayures'!$A:$M,13,0)*(1+$V$5)</f>
        <v>207.5</v>
      </c>
      <c r="P2057" s="159"/>
      <c r="Q2057" s="276" t="s">
        <v>1068</v>
      </c>
      <c r="R2057" s="277"/>
      <c r="S2057" s="169">
        <f>VLOOKUP(B2057,'[2]Tarifs Rayures'!$A:$M,13,0)*(1+$V$5)</f>
        <v>265.83333333333337</v>
      </c>
    </row>
    <row r="2058" spans="1:19" ht="7.9" customHeight="1" x14ac:dyDescent="0.25">
      <c r="A2058" s="115"/>
      <c r="B2058" s="115"/>
      <c r="C2058" s="115"/>
      <c r="E2058" s="13"/>
      <c r="G2058" s="159"/>
      <c r="H2058" s="159"/>
      <c r="I2058" s="159"/>
      <c r="J2058" s="159"/>
      <c r="K2058" s="159"/>
      <c r="L2058" s="159"/>
      <c r="M2058" s="159"/>
      <c r="N2058" s="159"/>
      <c r="O2058" s="171"/>
      <c r="P2058" s="159"/>
      <c r="Q2058" s="159"/>
      <c r="R2058" s="159"/>
      <c r="S2058" s="171"/>
    </row>
    <row r="2059" spans="1:19" ht="13.5" customHeight="1" x14ac:dyDescent="0.25">
      <c r="A2059" s="181"/>
      <c r="B2059" s="181"/>
      <c r="C2059" s="18"/>
      <c r="E2059" s="155" t="s">
        <v>1070</v>
      </c>
      <c r="G2059" s="154"/>
      <c r="H2059" s="175"/>
      <c r="I2059" s="154"/>
      <c r="J2059" s="175"/>
      <c r="K2059" s="154"/>
      <c r="L2059" s="175"/>
      <c r="M2059" s="154"/>
      <c r="N2059" s="175"/>
      <c r="O2059" s="154"/>
      <c r="P2059" s="175"/>
      <c r="Q2059" s="154"/>
      <c r="R2059" s="175"/>
      <c r="S2059" s="154"/>
    </row>
    <row r="2060" spans="1:19" ht="7.9" customHeight="1" x14ac:dyDescent="0.25">
      <c r="A2060" s="205"/>
      <c r="B2060" s="205"/>
      <c r="C2060" s="205"/>
      <c r="E2060" s="76"/>
      <c r="F2060" s="76"/>
      <c r="G2060" s="101"/>
      <c r="H2060" s="101"/>
      <c r="I2060" s="101"/>
      <c r="J2060" s="101"/>
      <c r="K2060" s="101"/>
      <c r="L2060" s="101"/>
      <c r="M2060" s="204"/>
      <c r="N2060" s="204"/>
      <c r="O2060" s="204"/>
      <c r="P2060" s="101"/>
      <c r="Q2060" s="204"/>
      <c r="R2060" s="204"/>
      <c r="S2060" s="204"/>
    </row>
    <row r="2061" spans="1:19" ht="24" customHeight="1" x14ac:dyDescent="0.25">
      <c r="A2061" s="192" t="s">
        <v>1071</v>
      </c>
      <c r="B2061" s="192" t="s">
        <v>1072</v>
      </c>
      <c r="C2061" s="193"/>
      <c r="E2061" s="13"/>
      <c r="G2061" s="165" t="s">
        <v>1073</v>
      </c>
      <c r="H2061" s="159"/>
      <c r="I2061" s="276" t="s">
        <v>427</v>
      </c>
      <c r="J2061" s="277"/>
      <c r="K2061" s="160" t="s">
        <v>927</v>
      </c>
      <c r="L2061" s="159"/>
      <c r="M2061" s="276" t="s">
        <v>1071</v>
      </c>
      <c r="N2061" s="277"/>
      <c r="O2061" s="169">
        <f>VLOOKUP(A2061,'[2]Tarifs Rayures'!$A:$M,13,0)*(1+$V$5)</f>
        <v>207.5</v>
      </c>
      <c r="P2061" s="159"/>
      <c r="Q2061" s="276" t="s">
        <v>1072</v>
      </c>
      <c r="R2061" s="277"/>
      <c r="S2061" s="169">
        <f>VLOOKUP(B2061,'[2]Tarifs Rayures'!$A:$M,13,0)*(1+$V$5)</f>
        <v>265.83333333333337</v>
      </c>
    </row>
    <row r="2062" spans="1:19" ht="7.9" customHeight="1" x14ac:dyDescent="0.25">
      <c r="A2062" s="115"/>
      <c r="B2062" s="115"/>
      <c r="C2062" s="115"/>
      <c r="E2062" s="13"/>
      <c r="G2062" s="159"/>
      <c r="H2062" s="159"/>
      <c r="I2062" s="159"/>
      <c r="J2062" s="159"/>
      <c r="K2062" s="159"/>
      <c r="L2062" s="159"/>
      <c r="M2062" s="159"/>
      <c r="N2062" s="159"/>
      <c r="O2062" s="171"/>
      <c r="P2062" s="159"/>
      <c r="Q2062" s="159"/>
      <c r="R2062" s="159"/>
      <c r="S2062" s="171"/>
    </row>
    <row r="2063" spans="1:19" ht="13.5" customHeight="1" x14ac:dyDescent="0.25">
      <c r="A2063" s="181"/>
      <c r="B2063" s="181"/>
      <c r="C2063" s="18"/>
      <c r="E2063" s="155" t="s">
        <v>1074</v>
      </c>
      <c r="G2063" s="154"/>
      <c r="H2063" s="175"/>
      <c r="I2063" s="154"/>
      <c r="J2063" s="175"/>
      <c r="K2063" s="154"/>
      <c r="L2063" s="175"/>
      <c r="M2063" s="154"/>
      <c r="N2063" s="175"/>
      <c r="O2063" s="154"/>
      <c r="P2063" s="175"/>
      <c r="Q2063" s="154"/>
      <c r="R2063" s="175"/>
      <c r="S2063" s="154"/>
    </row>
    <row r="2064" spans="1:19" ht="7.9" customHeight="1" x14ac:dyDescent="0.25">
      <c r="A2064" s="205"/>
      <c r="B2064" s="205"/>
      <c r="C2064" s="205"/>
      <c r="E2064" s="76"/>
      <c r="F2064" s="76"/>
      <c r="G2064" s="101"/>
      <c r="H2064" s="101"/>
      <c r="I2064" s="101"/>
      <c r="J2064" s="101"/>
      <c r="K2064" s="101"/>
      <c r="L2064" s="101"/>
      <c r="M2064" s="204"/>
      <c r="N2064" s="204"/>
      <c r="O2064" s="204"/>
      <c r="P2064" s="101"/>
      <c r="Q2064" s="204"/>
      <c r="R2064" s="204"/>
      <c r="S2064" s="204"/>
    </row>
    <row r="2065" spans="1:19" ht="24" customHeight="1" x14ac:dyDescent="0.25">
      <c r="A2065" s="192" t="s">
        <v>1075</v>
      </c>
      <c r="B2065" s="192" t="s">
        <v>1076</v>
      </c>
      <c r="C2065" s="193"/>
      <c r="E2065" s="13"/>
      <c r="G2065" s="165" t="s">
        <v>1077</v>
      </c>
      <c r="H2065" s="159"/>
      <c r="I2065" s="276" t="s">
        <v>427</v>
      </c>
      <c r="J2065" s="277"/>
      <c r="K2065" s="160" t="s">
        <v>927</v>
      </c>
      <c r="L2065" s="159"/>
      <c r="M2065" s="276" t="s">
        <v>1075</v>
      </c>
      <c r="N2065" s="277"/>
      <c r="O2065" s="169">
        <f>VLOOKUP(A2065,'[2]Tarifs Rayures'!$A:$M,13,0)*(1+$V$5)</f>
        <v>207.5</v>
      </c>
      <c r="P2065" s="159"/>
      <c r="Q2065" s="276" t="s">
        <v>1076</v>
      </c>
      <c r="R2065" s="277"/>
      <c r="S2065" s="169">
        <f>VLOOKUP(B2065,'[2]Tarifs Rayures'!$A:$M,13,0)*(1+$V$5)</f>
        <v>265.83333333333337</v>
      </c>
    </row>
    <row r="2066" spans="1:19" ht="7.9" customHeight="1" x14ac:dyDescent="0.25">
      <c r="A2066" s="156"/>
      <c r="B2066" s="156"/>
      <c r="E2066" s="150"/>
      <c r="G2066" s="128"/>
      <c r="H2066" s="41"/>
      <c r="I2066" s="128"/>
      <c r="J2066" s="41"/>
      <c r="K2066" s="128"/>
      <c r="L2066" s="41"/>
      <c r="M2066" s="128"/>
      <c r="N2066" s="41"/>
      <c r="O2066" s="128"/>
      <c r="P2066" s="41"/>
      <c r="Q2066" s="128"/>
      <c r="R2066" s="41"/>
      <c r="S2066" s="128"/>
    </row>
    <row r="2067" spans="1:19" ht="13.5" customHeight="1" x14ac:dyDescent="0.25">
      <c r="A2067" s="181"/>
      <c r="B2067" s="181"/>
      <c r="C2067" s="18"/>
      <c r="E2067" s="155" t="s">
        <v>1078</v>
      </c>
      <c r="G2067" s="154"/>
      <c r="H2067" s="175"/>
      <c r="I2067" s="154"/>
      <c r="J2067" s="175"/>
      <c r="K2067" s="154"/>
      <c r="L2067" s="175"/>
      <c r="M2067" s="154"/>
      <c r="N2067" s="175"/>
      <c r="O2067" s="154"/>
      <c r="P2067" s="175"/>
      <c r="Q2067" s="154"/>
      <c r="R2067" s="175"/>
      <c r="S2067" s="154"/>
    </row>
    <row r="2068" spans="1:19" ht="7.9" customHeight="1" x14ac:dyDescent="0.25">
      <c r="A2068" s="205"/>
      <c r="B2068" s="205"/>
      <c r="C2068" s="205"/>
      <c r="E2068" s="76"/>
      <c r="F2068" s="76"/>
      <c r="G2068" s="101"/>
      <c r="H2068" s="101"/>
      <c r="I2068" s="101"/>
      <c r="J2068" s="101"/>
      <c r="K2068" s="101"/>
      <c r="L2068" s="101"/>
      <c r="M2068" s="204"/>
      <c r="N2068" s="204"/>
      <c r="O2068" s="204"/>
      <c r="P2068" s="101"/>
      <c r="Q2068" s="204"/>
      <c r="R2068" s="204"/>
      <c r="S2068" s="204"/>
    </row>
    <row r="2069" spans="1:19" ht="24" customHeight="1" x14ac:dyDescent="0.25">
      <c r="A2069" s="192" t="s">
        <v>1079</v>
      </c>
      <c r="B2069" s="192" t="s">
        <v>1080</v>
      </c>
      <c r="C2069" s="193"/>
      <c r="E2069" s="13"/>
      <c r="G2069" s="165" t="s">
        <v>1081</v>
      </c>
      <c r="H2069" s="159"/>
      <c r="I2069" s="276" t="s">
        <v>427</v>
      </c>
      <c r="J2069" s="277"/>
      <c r="K2069" s="160" t="s">
        <v>927</v>
      </c>
      <c r="L2069" s="159"/>
      <c r="M2069" s="276" t="s">
        <v>1079</v>
      </c>
      <c r="N2069" s="277"/>
      <c r="O2069" s="169">
        <f>VLOOKUP(A2069,'[2]Tarifs Rayures'!$A:$M,13,0)*(1+$V$5)</f>
        <v>207.5</v>
      </c>
      <c r="P2069" s="159"/>
      <c r="Q2069" s="276" t="s">
        <v>1080</v>
      </c>
      <c r="R2069" s="277"/>
      <c r="S2069" s="169">
        <f>VLOOKUP(B2069,'[2]Tarifs Rayures'!$A:$M,13,0)*(1+$V$5)</f>
        <v>265.83333333333337</v>
      </c>
    </row>
    <row r="2070" spans="1:19" ht="7.9" customHeight="1" x14ac:dyDescent="0.25">
      <c r="A2070" s="115"/>
      <c r="B2070" s="115"/>
      <c r="C2070" s="115"/>
      <c r="E2070" s="13"/>
      <c r="G2070" s="159"/>
      <c r="H2070" s="159"/>
      <c r="I2070" s="159"/>
      <c r="J2070" s="159"/>
      <c r="K2070" s="159"/>
      <c r="L2070" s="159"/>
      <c r="M2070" s="159"/>
      <c r="N2070" s="159"/>
      <c r="O2070" s="171"/>
      <c r="P2070" s="159"/>
      <c r="Q2070" s="159"/>
      <c r="R2070" s="159"/>
      <c r="S2070" s="171"/>
    </row>
    <row r="2071" spans="1:19" ht="13.5" customHeight="1" x14ac:dyDescent="0.25">
      <c r="A2071" s="181"/>
      <c r="B2071" s="181"/>
      <c r="C2071" s="18"/>
      <c r="E2071" s="155" t="s">
        <v>1082</v>
      </c>
      <c r="G2071" s="154"/>
      <c r="H2071" s="175"/>
      <c r="I2071" s="154"/>
      <c r="J2071" s="175"/>
      <c r="K2071" s="154"/>
      <c r="L2071" s="175"/>
      <c r="M2071" s="154"/>
      <c r="N2071" s="175"/>
      <c r="O2071" s="154"/>
      <c r="P2071" s="175"/>
      <c r="Q2071" s="154"/>
      <c r="R2071" s="175"/>
      <c r="S2071" s="154"/>
    </row>
    <row r="2072" spans="1:19" ht="7.9" customHeight="1" x14ac:dyDescent="0.25">
      <c r="A2072" s="205"/>
      <c r="B2072" s="205"/>
      <c r="C2072" s="205"/>
      <c r="E2072" s="76"/>
      <c r="F2072" s="76"/>
      <c r="G2072" s="101"/>
      <c r="H2072" s="101"/>
      <c r="I2072" s="101"/>
      <c r="J2072" s="101"/>
      <c r="K2072" s="101"/>
      <c r="L2072" s="101"/>
      <c r="M2072" s="204"/>
      <c r="N2072" s="204"/>
      <c r="O2072" s="204"/>
      <c r="P2072" s="101"/>
      <c r="Q2072" s="204"/>
      <c r="R2072" s="204"/>
      <c r="S2072" s="204"/>
    </row>
    <row r="2073" spans="1:19" ht="24" customHeight="1" x14ac:dyDescent="0.25">
      <c r="A2073" s="192" t="s">
        <v>1083</v>
      </c>
      <c r="B2073" s="192" t="s">
        <v>1084</v>
      </c>
      <c r="C2073" s="193"/>
      <c r="E2073" s="207"/>
      <c r="G2073" s="208" t="s">
        <v>1085</v>
      </c>
      <c r="H2073" s="159"/>
      <c r="I2073" s="276" t="s">
        <v>427</v>
      </c>
      <c r="J2073" s="277"/>
      <c r="K2073" s="160" t="s">
        <v>927</v>
      </c>
      <c r="L2073" s="159"/>
      <c r="M2073" s="276" t="s">
        <v>1083</v>
      </c>
      <c r="N2073" s="277"/>
      <c r="O2073" s="169">
        <f>VLOOKUP(A2073,'[2]Tarifs Rayures'!$A:$M,13,0)*(1+$V$5)</f>
        <v>207.5</v>
      </c>
      <c r="P2073" s="159"/>
      <c r="Q2073" s="276" t="s">
        <v>1084</v>
      </c>
      <c r="R2073" s="277"/>
      <c r="S2073" s="169">
        <f>VLOOKUP(B2073,'[2]Tarifs Rayures'!$A:$M,13,0)*(1+$V$5)</f>
        <v>265.83333333333337</v>
      </c>
    </row>
    <row r="2074" spans="1:19" ht="7.9" customHeight="1" x14ac:dyDescent="0.25">
      <c r="A2074" s="115"/>
      <c r="B2074" s="115"/>
      <c r="C2074" s="115"/>
      <c r="E2074" s="13"/>
      <c r="G2074" s="159"/>
      <c r="H2074" s="159"/>
      <c r="I2074" s="159"/>
      <c r="J2074" s="159"/>
      <c r="K2074" s="159"/>
      <c r="L2074" s="159"/>
      <c r="M2074" s="159"/>
      <c r="N2074" s="159"/>
      <c r="O2074" s="171"/>
      <c r="P2074" s="159"/>
      <c r="Q2074" s="159"/>
      <c r="R2074" s="159"/>
      <c r="S2074" s="171"/>
    </row>
    <row r="2075" spans="1:19" ht="13.5" customHeight="1" x14ac:dyDescent="0.25">
      <c r="A2075" s="181"/>
      <c r="B2075" s="181"/>
      <c r="C2075" s="18"/>
      <c r="E2075" s="155" t="s">
        <v>1086</v>
      </c>
      <c r="G2075" s="154"/>
      <c r="H2075" s="175"/>
      <c r="I2075" s="154"/>
      <c r="J2075" s="175"/>
      <c r="K2075" s="154"/>
      <c r="L2075" s="175"/>
      <c r="M2075" s="154"/>
      <c r="N2075" s="175"/>
      <c r="O2075" s="154"/>
      <c r="P2075" s="175"/>
      <c r="Q2075" s="154"/>
      <c r="R2075" s="175"/>
      <c r="S2075" s="154"/>
    </row>
    <row r="2076" spans="1:19" ht="7.9" customHeight="1" x14ac:dyDescent="0.25">
      <c r="A2076" s="205"/>
      <c r="B2076" s="205"/>
      <c r="C2076" s="205"/>
      <c r="E2076" s="76"/>
      <c r="F2076" s="76"/>
      <c r="G2076" s="101"/>
      <c r="H2076" s="101"/>
      <c r="I2076" s="101"/>
      <c r="J2076" s="101"/>
      <c r="K2076" s="101"/>
      <c r="L2076" s="101"/>
      <c r="M2076" s="204"/>
      <c r="N2076" s="204"/>
      <c r="O2076" s="204"/>
      <c r="P2076" s="101"/>
      <c r="Q2076" s="204"/>
      <c r="R2076" s="204"/>
      <c r="S2076" s="204"/>
    </row>
    <row r="2077" spans="1:19" ht="24" customHeight="1" x14ac:dyDescent="0.25">
      <c r="A2077" s="192" t="s">
        <v>1087</v>
      </c>
      <c r="B2077" s="192" t="s">
        <v>1088</v>
      </c>
      <c r="C2077" s="193"/>
      <c r="E2077" s="207"/>
      <c r="G2077" s="208" t="s">
        <v>1089</v>
      </c>
      <c r="H2077" s="159"/>
      <c r="I2077" s="276" t="s">
        <v>427</v>
      </c>
      <c r="J2077" s="277"/>
      <c r="K2077" s="160" t="s">
        <v>927</v>
      </c>
      <c r="L2077" s="159"/>
      <c r="M2077" s="276" t="s">
        <v>1087</v>
      </c>
      <c r="N2077" s="277"/>
      <c r="O2077" s="169">
        <f>VLOOKUP(A2077,'[2]Tarifs Rayures'!$A:$M,13,0)*(1+$V$5)</f>
        <v>207.5</v>
      </c>
      <c r="P2077" s="159"/>
      <c r="Q2077" s="276" t="s">
        <v>1088</v>
      </c>
      <c r="R2077" s="277"/>
      <c r="S2077" s="169">
        <f>VLOOKUP(B2077,'[2]Tarifs Rayures'!$A:$M,13,0)*(1+$V$5)</f>
        <v>265.83333333333337</v>
      </c>
    </row>
    <row r="2078" spans="1:19" ht="9.9499999999999993" customHeight="1" x14ac:dyDescent="0.25">
      <c r="A2078" s="115"/>
      <c r="B2078" s="115"/>
      <c r="E2078" s="13"/>
      <c r="G2078" s="20"/>
      <c r="H2078" s="115"/>
      <c r="I2078" s="115"/>
      <c r="J2078" s="115"/>
      <c r="K2078" s="115"/>
      <c r="L2078" s="115"/>
      <c r="M2078" s="115"/>
      <c r="N2078" s="115"/>
      <c r="O2078" s="135"/>
      <c r="P2078" s="115"/>
      <c r="Q2078" s="115"/>
      <c r="R2078" s="115"/>
      <c r="S2078" s="135"/>
    </row>
    <row r="2079" spans="1:19" ht="13.5" customHeight="1" x14ac:dyDescent="0.25">
      <c r="E2079" s="64" t="s">
        <v>977</v>
      </c>
      <c r="F2079" s="64"/>
      <c r="G2079" s="64"/>
      <c r="H2079" s="67"/>
      <c r="I2079" s="67"/>
      <c r="J2079" s="67"/>
      <c r="K2079" s="68"/>
      <c r="L2079" s="69"/>
      <c r="M2079" s="69"/>
      <c r="N2079" s="69"/>
      <c r="O2079" s="267" t="s">
        <v>0</v>
      </c>
      <c r="P2079" s="267"/>
      <c r="Q2079" s="267"/>
      <c r="R2079" s="267"/>
      <c r="S2079" s="267"/>
    </row>
    <row r="2080" spans="1:19" ht="13.5" customHeight="1" x14ac:dyDescent="0.25">
      <c r="E2080" s="6"/>
      <c r="O2080" s="268"/>
      <c r="P2080" s="268"/>
      <c r="Q2080" s="268"/>
      <c r="R2080" s="268"/>
      <c r="S2080" s="268"/>
    </row>
    <row r="2081" spans="1:19" ht="13.5" customHeight="1" x14ac:dyDescent="0.25">
      <c r="E2081" s="6"/>
      <c r="O2081" s="268"/>
      <c r="P2081" s="268"/>
      <c r="Q2081" s="268"/>
      <c r="R2081" s="268"/>
      <c r="S2081" s="268"/>
    </row>
    <row r="2082" spans="1:19" ht="13.5" customHeight="1" x14ac:dyDescent="0.25">
      <c r="E2082" s="76"/>
      <c r="F2082" s="76"/>
      <c r="M2082" s="284" t="s">
        <v>418</v>
      </c>
      <c r="N2082" s="284"/>
      <c r="O2082" s="284"/>
      <c r="P2082" s="149"/>
      <c r="Q2082" s="284" t="s">
        <v>419</v>
      </c>
      <c r="R2082" s="284"/>
      <c r="S2082" s="284"/>
    </row>
    <row r="2083" spans="1:19" ht="13.5" customHeight="1" x14ac:dyDescent="0.25">
      <c r="E2083" s="76"/>
      <c r="F2083" s="76"/>
      <c r="M2083" s="150"/>
      <c r="N2083" s="150"/>
      <c r="O2083" s="150"/>
      <c r="Q2083" s="150"/>
      <c r="R2083" s="150"/>
      <c r="S2083" s="150"/>
    </row>
    <row r="2084" spans="1:19" s="68" customFormat="1" ht="27" customHeight="1" x14ac:dyDescent="0.25">
      <c r="A2084" s="18"/>
      <c r="B2084" s="18"/>
      <c r="C2084" s="18"/>
      <c r="D2084" s="18"/>
      <c r="E2084" s="151"/>
      <c r="G2084" s="14" t="s">
        <v>420</v>
      </c>
      <c r="H2084" s="101"/>
      <c r="I2084" s="152" t="s">
        <v>421</v>
      </c>
      <c r="J2084" s="153"/>
      <c r="K2084" s="14" t="s">
        <v>422</v>
      </c>
      <c r="L2084" s="101"/>
      <c r="M2084" s="152" t="s">
        <v>9</v>
      </c>
      <c r="N2084" s="153"/>
      <c r="O2084" s="14" t="s">
        <v>11</v>
      </c>
      <c r="P2084" s="101"/>
      <c r="Q2084" s="152" t="s">
        <v>9</v>
      </c>
      <c r="R2084" s="153"/>
      <c r="S2084" s="14" t="s">
        <v>11</v>
      </c>
    </row>
    <row r="2085" spans="1:19" ht="7.9" customHeight="1" x14ac:dyDescent="0.25">
      <c r="A2085" s="115"/>
      <c r="B2085" s="115"/>
      <c r="E2085" s="13"/>
      <c r="G2085" s="115"/>
      <c r="H2085" s="115"/>
      <c r="I2085" s="115"/>
      <c r="J2085" s="115"/>
      <c r="K2085" s="115"/>
      <c r="L2085" s="115"/>
      <c r="M2085" s="115"/>
      <c r="N2085" s="115"/>
      <c r="O2085" s="135"/>
      <c r="P2085" s="115"/>
      <c r="Q2085" s="115"/>
      <c r="R2085" s="115"/>
      <c r="S2085" s="135"/>
    </row>
    <row r="2086" spans="1:19" ht="13.5" customHeight="1" x14ac:dyDescent="0.25">
      <c r="E2086" s="155" t="s">
        <v>1090</v>
      </c>
      <c r="G2086" s="181"/>
      <c r="H2086" s="18"/>
      <c r="I2086" s="181"/>
      <c r="J2086" s="18"/>
      <c r="K2086" s="181"/>
      <c r="L2086" s="18"/>
      <c r="M2086" s="181"/>
      <c r="N2086" s="18"/>
      <c r="O2086" s="181"/>
      <c r="P2086" s="18"/>
      <c r="Q2086" s="181"/>
      <c r="R2086" s="18"/>
      <c r="S2086" s="181"/>
    </row>
    <row r="2087" spans="1:19" ht="7.9" customHeight="1" x14ac:dyDescent="0.25">
      <c r="E2087" s="76"/>
      <c r="F2087" s="76"/>
      <c r="G2087" s="101"/>
      <c r="H2087" s="101"/>
      <c r="I2087" s="101"/>
      <c r="J2087" s="101"/>
      <c r="K2087" s="101"/>
      <c r="L2087" s="101"/>
      <c r="M2087" s="204"/>
      <c r="N2087" s="204"/>
      <c r="O2087" s="204"/>
      <c r="P2087" s="101"/>
      <c r="Q2087" s="204"/>
      <c r="R2087" s="204"/>
      <c r="S2087" s="204"/>
    </row>
    <row r="2088" spans="1:19" ht="24" customHeight="1" x14ac:dyDescent="0.25">
      <c r="A2088" s="192" t="s">
        <v>1091</v>
      </c>
      <c r="B2088" s="192" t="s">
        <v>1092</v>
      </c>
      <c r="C2088" s="193"/>
      <c r="E2088" s="207"/>
      <c r="G2088" s="208" t="s">
        <v>1093</v>
      </c>
      <c r="H2088" s="159"/>
      <c r="I2088" s="276" t="s">
        <v>427</v>
      </c>
      <c r="J2088" s="277"/>
      <c r="K2088" s="160" t="s">
        <v>927</v>
      </c>
      <c r="L2088" s="159"/>
      <c r="M2088" s="276" t="s">
        <v>1091</v>
      </c>
      <c r="N2088" s="277"/>
      <c r="O2088" s="169">
        <f>VLOOKUP(A2088,'[2]Tarifs Rayures'!$A:$M,13,0)*(1+$V$5)</f>
        <v>207.5</v>
      </c>
      <c r="P2088" s="159"/>
      <c r="Q2088" s="276" t="s">
        <v>1092</v>
      </c>
      <c r="R2088" s="277"/>
      <c r="S2088" s="169">
        <f>VLOOKUP(B2088,'[2]Tarifs Rayures'!$A:$M,13,0)*(1+$V$5)</f>
        <v>265.83333333333337</v>
      </c>
    </row>
    <row r="2089" spans="1:19" ht="7.9" customHeight="1" x14ac:dyDescent="0.25">
      <c r="A2089" s="115"/>
      <c r="B2089" s="115"/>
      <c r="C2089" s="115"/>
      <c r="E2089" s="13"/>
      <c r="G2089" s="159"/>
      <c r="H2089" s="159"/>
      <c r="I2089" s="159"/>
      <c r="J2089" s="159"/>
      <c r="K2089" s="159"/>
      <c r="L2089" s="159"/>
      <c r="M2089" s="159"/>
      <c r="N2089" s="159"/>
      <c r="O2089" s="171"/>
      <c r="P2089" s="159"/>
      <c r="Q2089" s="159"/>
      <c r="R2089" s="159"/>
      <c r="S2089" s="171"/>
    </row>
    <row r="2090" spans="1:19" ht="13.5" customHeight="1" x14ac:dyDescent="0.25">
      <c r="A2090" s="181"/>
      <c r="B2090" s="181"/>
      <c r="C2090" s="18"/>
      <c r="E2090" s="155" t="s">
        <v>1094</v>
      </c>
      <c r="G2090" s="154"/>
      <c r="H2090" s="175"/>
      <c r="I2090" s="154"/>
      <c r="J2090" s="175"/>
      <c r="K2090" s="154"/>
      <c r="L2090" s="175"/>
      <c r="M2090" s="154"/>
      <c r="N2090" s="175"/>
      <c r="O2090" s="154"/>
      <c r="P2090" s="175"/>
      <c r="Q2090" s="154"/>
      <c r="R2090" s="175"/>
      <c r="S2090" s="154"/>
    </row>
    <row r="2091" spans="1:19" ht="7.9" customHeight="1" x14ac:dyDescent="0.25">
      <c r="A2091" s="205"/>
      <c r="B2091" s="205"/>
      <c r="C2091" s="205"/>
      <c r="E2091" s="76"/>
      <c r="F2091" s="76"/>
      <c r="G2091" s="101"/>
      <c r="H2091" s="101"/>
      <c r="I2091" s="101"/>
      <c r="J2091" s="101"/>
      <c r="K2091" s="101"/>
      <c r="L2091" s="101"/>
      <c r="M2091" s="204"/>
      <c r="N2091" s="204"/>
      <c r="O2091" s="204"/>
      <c r="P2091" s="101"/>
      <c r="Q2091" s="204"/>
      <c r="R2091" s="204"/>
      <c r="S2091" s="204"/>
    </row>
    <row r="2092" spans="1:19" ht="24" customHeight="1" x14ac:dyDescent="0.25">
      <c r="A2092" s="192" t="s">
        <v>1095</v>
      </c>
      <c r="B2092" s="192" t="s">
        <v>1096</v>
      </c>
      <c r="C2092" s="193"/>
      <c r="E2092" s="207"/>
      <c r="G2092" s="208" t="s">
        <v>1097</v>
      </c>
      <c r="H2092" s="159"/>
      <c r="I2092" s="276" t="s">
        <v>427</v>
      </c>
      <c r="J2092" s="277"/>
      <c r="K2092" s="160" t="s">
        <v>927</v>
      </c>
      <c r="L2092" s="159"/>
      <c r="M2092" s="276" t="s">
        <v>1095</v>
      </c>
      <c r="N2092" s="277"/>
      <c r="O2092" s="169">
        <f>VLOOKUP(A2092,'[2]Tarifs Rayures'!$A:$M,13,0)*(1+$V$5)</f>
        <v>207.5</v>
      </c>
      <c r="P2092" s="159"/>
      <c r="Q2092" s="276" t="s">
        <v>1096</v>
      </c>
      <c r="R2092" s="277"/>
      <c r="S2092" s="169">
        <f>VLOOKUP(B2092,'[2]Tarifs Rayures'!$A:$M,13,0)*(1+$V$5)</f>
        <v>265.83333333333337</v>
      </c>
    </row>
    <row r="2093" spans="1:19" ht="7.9" customHeight="1" x14ac:dyDescent="0.25">
      <c r="A2093" s="115"/>
      <c r="B2093" s="115"/>
      <c r="C2093" s="115"/>
      <c r="E2093" s="13"/>
      <c r="G2093" s="159"/>
      <c r="H2093" s="159"/>
      <c r="I2093" s="159"/>
      <c r="J2093" s="159"/>
      <c r="K2093" s="159"/>
      <c r="L2093" s="159"/>
      <c r="M2093" s="159"/>
      <c r="N2093" s="159"/>
      <c r="O2093" s="171"/>
      <c r="P2093" s="159"/>
      <c r="Q2093" s="159"/>
      <c r="R2093" s="159"/>
      <c r="S2093" s="171"/>
    </row>
    <row r="2094" spans="1:19" ht="13.5" customHeight="1" x14ac:dyDescent="0.25">
      <c r="A2094" s="181"/>
      <c r="B2094" s="181"/>
      <c r="C2094" s="18"/>
      <c r="E2094" s="155" t="s">
        <v>1098</v>
      </c>
      <c r="G2094" s="154"/>
      <c r="H2094" s="175"/>
      <c r="I2094" s="154"/>
      <c r="J2094" s="175"/>
      <c r="K2094" s="154"/>
      <c r="L2094" s="175"/>
      <c r="M2094" s="154"/>
      <c r="N2094" s="175"/>
      <c r="O2094" s="154"/>
      <c r="P2094" s="175"/>
      <c r="Q2094" s="154"/>
      <c r="R2094" s="175"/>
      <c r="S2094" s="154"/>
    </row>
    <row r="2095" spans="1:19" ht="7.9" customHeight="1" x14ac:dyDescent="0.25">
      <c r="A2095" s="205"/>
      <c r="B2095" s="205"/>
      <c r="C2095" s="205"/>
      <c r="E2095" s="76"/>
      <c r="F2095" s="76"/>
      <c r="G2095" s="101"/>
      <c r="H2095" s="101"/>
      <c r="I2095" s="101"/>
      <c r="J2095" s="101"/>
      <c r="K2095" s="101"/>
      <c r="L2095" s="101"/>
      <c r="M2095" s="204"/>
      <c r="N2095" s="204"/>
      <c r="O2095" s="204"/>
      <c r="P2095" s="101"/>
      <c r="Q2095" s="204"/>
      <c r="R2095" s="204"/>
      <c r="S2095" s="204"/>
    </row>
    <row r="2096" spans="1:19" ht="24" customHeight="1" x14ac:dyDescent="0.25">
      <c r="A2096" s="192" t="s">
        <v>1099</v>
      </c>
      <c r="B2096" s="192" t="s">
        <v>1100</v>
      </c>
      <c r="C2096" s="193"/>
      <c r="E2096" s="207"/>
      <c r="G2096" s="208" t="s">
        <v>1101</v>
      </c>
      <c r="H2096" s="159"/>
      <c r="I2096" s="276" t="s">
        <v>427</v>
      </c>
      <c r="J2096" s="277"/>
      <c r="K2096" s="160" t="s">
        <v>927</v>
      </c>
      <c r="L2096" s="159"/>
      <c r="M2096" s="276" t="s">
        <v>1099</v>
      </c>
      <c r="N2096" s="277"/>
      <c r="O2096" s="169">
        <f>VLOOKUP(A2096,'[2]Tarifs Rayures'!$A:$M,13,0)*(1+$V$5)</f>
        <v>207.5</v>
      </c>
      <c r="P2096" s="159"/>
      <c r="Q2096" s="276" t="s">
        <v>1100</v>
      </c>
      <c r="R2096" s="277"/>
      <c r="S2096" s="169">
        <f>VLOOKUP(B2096,'[2]Tarifs Rayures'!$A:$M,13,0)*(1+$V$5)</f>
        <v>265.83333333333337</v>
      </c>
    </row>
    <row r="2097" spans="1:19" ht="7.9" customHeight="1" x14ac:dyDescent="0.25">
      <c r="A2097" s="115"/>
      <c r="B2097" s="115"/>
      <c r="C2097" s="115"/>
      <c r="E2097" s="13"/>
      <c r="G2097" s="159"/>
      <c r="H2097" s="159"/>
      <c r="I2097" s="159"/>
      <c r="J2097" s="159"/>
      <c r="K2097" s="159"/>
      <c r="L2097" s="159"/>
      <c r="M2097" s="159"/>
      <c r="N2097" s="159"/>
      <c r="O2097" s="171"/>
      <c r="P2097" s="159"/>
      <c r="Q2097" s="159"/>
      <c r="R2097" s="159"/>
      <c r="S2097" s="171"/>
    </row>
    <row r="2098" spans="1:19" ht="13.5" customHeight="1" x14ac:dyDescent="0.25">
      <c r="A2098" s="181"/>
      <c r="B2098" s="181"/>
      <c r="C2098" s="18"/>
      <c r="E2098" s="155" t="s">
        <v>1102</v>
      </c>
      <c r="G2098" s="154"/>
      <c r="H2098" s="175"/>
      <c r="I2098" s="154"/>
      <c r="J2098" s="175"/>
      <c r="K2098" s="154"/>
      <c r="L2098" s="175"/>
      <c r="M2098" s="154"/>
      <c r="N2098" s="175"/>
      <c r="O2098" s="154"/>
      <c r="P2098" s="175"/>
      <c r="Q2098" s="154"/>
      <c r="R2098" s="175"/>
      <c r="S2098" s="154"/>
    </row>
    <row r="2099" spans="1:19" ht="7.9" customHeight="1" x14ac:dyDescent="0.25">
      <c r="A2099" s="205"/>
      <c r="B2099" s="205"/>
      <c r="C2099" s="205"/>
      <c r="E2099" s="76"/>
      <c r="F2099" s="76"/>
      <c r="G2099" s="101"/>
      <c r="H2099" s="101"/>
      <c r="I2099" s="101"/>
      <c r="J2099" s="101"/>
      <c r="K2099" s="101"/>
      <c r="L2099" s="101"/>
      <c r="M2099" s="204"/>
      <c r="N2099" s="204"/>
      <c r="O2099" s="204"/>
      <c r="P2099" s="101"/>
      <c r="Q2099" s="204"/>
      <c r="R2099" s="204"/>
      <c r="S2099" s="204"/>
    </row>
    <row r="2100" spans="1:19" ht="24" customHeight="1" x14ac:dyDescent="0.25">
      <c r="A2100" s="192" t="s">
        <v>1103</v>
      </c>
      <c r="B2100" s="192" t="s">
        <v>1104</v>
      </c>
      <c r="C2100" s="193"/>
      <c r="E2100" s="207"/>
      <c r="G2100" s="208" t="s">
        <v>1105</v>
      </c>
      <c r="H2100" s="159"/>
      <c r="I2100" s="276" t="s">
        <v>427</v>
      </c>
      <c r="J2100" s="277"/>
      <c r="K2100" s="160" t="s">
        <v>927</v>
      </c>
      <c r="L2100" s="159"/>
      <c r="M2100" s="276" t="s">
        <v>1103</v>
      </c>
      <c r="N2100" s="277"/>
      <c r="O2100" s="169">
        <f>VLOOKUP(A2100,'[2]Tarifs Rayures'!$A:$M,13,0)*(1+$V$5)</f>
        <v>165.83333333333334</v>
      </c>
      <c r="P2100" s="159"/>
      <c r="Q2100" s="276" t="s">
        <v>1104</v>
      </c>
      <c r="R2100" s="277"/>
      <c r="S2100" s="169">
        <f>VLOOKUP(B2100,'[2]Tarifs Rayures'!$A:$M,13,0)*(1+$V$5)</f>
        <v>199.16666666666669</v>
      </c>
    </row>
    <row r="2101" spans="1:19" ht="7.9" customHeight="1" x14ac:dyDescent="0.25">
      <c r="A2101" s="115"/>
      <c r="B2101" s="115"/>
      <c r="C2101" s="115"/>
      <c r="E2101" s="13"/>
      <c r="G2101" s="159"/>
      <c r="H2101" s="159"/>
      <c r="I2101" s="159"/>
      <c r="J2101" s="159"/>
      <c r="K2101" s="159"/>
      <c r="L2101" s="159"/>
      <c r="M2101" s="159"/>
      <c r="N2101" s="159"/>
      <c r="O2101" s="171"/>
      <c r="P2101" s="159"/>
      <c r="Q2101" s="159"/>
      <c r="R2101" s="159"/>
      <c r="S2101" s="171"/>
    </row>
    <row r="2102" spans="1:19" ht="13.5" customHeight="1" x14ac:dyDescent="0.25">
      <c r="A2102" s="181"/>
      <c r="B2102" s="181"/>
      <c r="C2102" s="18"/>
      <c r="E2102" s="155" t="s">
        <v>1106</v>
      </c>
      <c r="G2102" s="154"/>
      <c r="H2102" s="175"/>
      <c r="I2102" s="154"/>
      <c r="J2102" s="175"/>
      <c r="K2102" s="154"/>
      <c r="L2102" s="175"/>
      <c r="M2102" s="154"/>
      <c r="N2102" s="175"/>
      <c r="O2102" s="154"/>
      <c r="P2102" s="175"/>
      <c r="Q2102" s="154"/>
      <c r="R2102" s="175"/>
      <c r="S2102" s="154"/>
    </row>
    <row r="2103" spans="1:19" ht="7.9" customHeight="1" x14ac:dyDescent="0.25">
      <c r="A2103" s="205"/>
      <c r="B2103" s="205"/>
      <c r="C2103" s="205"/>
      <c r="E2103" s="76"/>
      <c r="F2103" s="76"/>
      <c r="G2103" s="101"/>
      <c r="H2103" s="101"/>
      <c r="I2103" s="101"/>
      <c r="J2103" s="101"/>
      <c r="K2103" s="101"/>
      <c r="L2103" s="101"/>
      <c r="M2103" s="204"/>
      <c r="N2103" s="204"/>
      <c r="O2103" s="204"/>
      <c r="P2103" s="101"/>
      <c r="Q2103" s="204"/>
      <c r="R2103" s="204"/>
      <c r="S2103" s="204"/>
    </row>
    <row r="2104" spans="1:19" ht="24" customHeight="1" x14ac:dyDescent="0.25">
      <c r="A2104" s="192" t="s">
        <v>1107</v>
      </c>
      <c r="B2104" s="192" t="s">
        <v>1108</v>
      </c>
      <c r="C2104" s="193"/>
      <c r="E2104" s="207"/>
      <c r="G2104" s="208" t="s">
        <v>1109</v>
      </c>
      <c r="H2104" s="159"/>
      <c r="I2104" s="276" t="s">
        <v>427</v>
      </c>
      <c r="J2104" s="277"/>
      <c r="K2104" s="160" t="s">
        <v>927</v>
      </c>
      <c r="L2104" s="159"/>
      <c r="M2104" s="276" t="s">
        <v>1107</v>
      </c>
      <c r="N2104" s="277"/>
      <c r="O2104" s="169">
        <f>VLOOKUP(A2104,'[2]Tarifs Rayures'!$A:$M,13,0)*(1+$V$5)</f>
        <v>165.83333333333334</v>
      </c>
      <c r="P2104" s="159"/>
      <c r="Q2104" s="276" t="s">
        <v>1108</v>
      </c>
      <c r="R2104" s="277"/>
      <c r="S2104" s="169">
        <f>VLOOKUP(B2104,'[2]Tarifs Rayures'!$A:$M,13,0)*(1+$V$5)</f>
        <v>199.16666666666669</v>
      </c>
    </row>
    <row r="2105" spans="1:19" ht="7.9" customHeight="1" x14ac:dyDescent="0.25">
      <c r="A2105" s="115"/>
      <c r="B2105" s="115"/>
      <c r="C2105" s="115"/>
      <c r="E2105" s="13"/>
      <c r="G2105" s="159"/>
      <c r="H2105" s="159"/>
      <c r="I2105" s="159"/>
      <c r="J2105" s="159"/>
      <c r="K2105" s="159"/>
      <c r="L2105" s="159"/>
      <c r="M2105" s="159"/>
      <c r="N2105" s="159"/>
      <c r="O2105" s="171"/>
      <c r="P2105" s="159"/>
      <c r="Q2105" s="159"/>
      <c r="R2105" s="159"/>
      <c r="S2105" s="171"/>
    </row>
    <row r="2106" spans="1:19" ht="13.5" customHeight="1" x14ac:dyDescent="0.25">
      <c r="A2106" s="181"/>
      <c r="B2106" s="181"/>
      <c r="C2106" s="18"/>
      <c r="E2106" s="155" t="s">
        <v>1110</v>
      </c>
      <c r="G2106" s="154"/>
      <c r="H2106" s="175"/>
      <c r="I2106" s="154"/>
      <c r="J2106" s="175"/>
      <c r="K2106" s="154"/>
      <c r="L2106" s="175"/>
      <c r="M2106" s="154"/>
      <c r="N2106" s="175"/>
      <c r="O2106" s="154"/>
      <c r="P2106" s="175"/>
      <c r="Q2106" s="154"/>
      <c r="R2106" s="175"/>
      <c r="S2106" s="154"/>
    </row>
    <row r="2107" spans="1:19" ht="7.9" customHeight="1" x14ac:dyDescent="0.25">
      <c r="A2107" s="205"/>
      <c r="B2107" s="205"/>
      <c r="C2107" s="205"/>
      <c r="E2107" s="76"/>
      <c r="F2107" s="76"/>
      <c r="G2107" s="101"/>
      <c r="H2107" s="101"/>
      <c r="I2107" s="101"/>
      <c r="J2107" s="101"/>
      <c r="K2107" s="101"/>
      <c r="L2107" s="101"/>
      <c r="M2107" s="204"/>
      <c r="N2107" s="204"/>
      <c r="O2107" s="204"/>
      <c r="P2107" s="101"/>
      <c r="Q2107" s="204"/>
      <c r="R2107" s="204"/>
      <c r="S2107" s="204"/>
    </row>
    <row r="2108" spans="1:19" ht="24" customHeight="1" x14ac:dyDescent="0.25">
      <c r="A2108" s="192" t="s">
        <v>1111</v>
      </c>
      <c r="B2108" s="192" t="s">
        <v>1112</v>
      </c>
      <c r="C2108" s="193"/>
      <c r="E2108" s="207"/>
      <c r="G2108" s="208" t="s">
        <v>1113</v>
      </c>
      <c r="H2108" s="159"/>
      <c r="I2108" s="276" t="s">
        <v>427</v>
      </c>
      <c r="J2108" s="277"/>
      <c r="K2108" s="160" t="s">
        <v>927</v>
      </c>
      <c r="L2108" s="159"/>
      <c r="M2108" s="276" t="s">
        <v>1111</v>
      </c>
      <c r="N2108" s="277"/>
      <c r="O2108" s="169">
        <f>VLOOKUP(A2108,'[2]Tarifs Rayures'!$A:$M,13,0)*(1+$V$5)</f>
        <v>165.83333333333334</v>
      </c>
      <c r="P2108" s="159"/>
      <c r="Q2108" s="276" t="s">
        <v>1112</v>
      </c>
      <c r="R2108" s="277"/>
      <c r="S2108" s="169">
        <f>VLOOKUP(B2108,'[2]Tarifs Rayures'!$A:$M,13,0)*(1+$V$5)</f>
        <v>199.16666666666669</v>
      </c>
    </row>
    <row r="2109" spans="1:19" ht="7.9" customHeight="1" x14ac:dyDescent="0.25">
      <c r="A2109" s="115"/>
      <c r="B2109" s="115"/>
      <c r="C2109" s="115"/>
      <c r="E2109" s="13"/>
      <c r="G2109" s="159"/>
      <c r="H2109" s="159"/>
      <c r="I2109" s="159"/>
      <c r="J2109" s="159"/>
      <c r="K2109" s="159"/>
      <c r="L2109" s="159"/>
      <c r="M2109" s="159"/>
      <c r="N2109" s="159"/>
      <c r="O2109" s="171"/>
      <c r="P2109" s="159"/>
      <c r="Q2109" s="159"/>
      <c r="R2109" s="159"/>
      <c r="S2109" s="171"/>
    </row>
    <row r="2110" spans="1:19" ht="13.5" customHeight="1" x14ac:dyDescent="0.25">
      <c r="A2110" s="181"/>
      <c r="B2110" s="181"/>
      <c r="C2110" s="18"/>
      <c r="E2110" s="155" t="s">
        <v>1114</v>
      </c>
      <c r="G2110" s="154"/>
      <c r="H2110" s="175"/>
      <c r="I2110" s="154"/>
      <c r="J2110" s="175"/>
      <c r="K2110" s="154"/>
      <c r="L2110" s="175"/>
      <c r="M2110" s="154"/>
      <c r="N2110" s="175"/>
      <c r="O2110" s="154"/>
      <c r="P2110" s="175"/>
      <c r="Q2110" s="154"/>
      <c r="R2110" s="175"/>
      <c r="S2110" s="154"/>
    </row>
    <row r="2111" spans="1:19" ht="7.9" customHeight="1" x14ac:dyDescent="0.25">
      <c r="A2111" s="205"/>
      <c r="B2111" s="205"/>
      <c r="C2111" s="205"/>
      <c r="E2111" s="76"/>
      <c r="F2111" s="76"/>
      <c r="G2111" s="101"/>
      <c r="H2111" s="101"/>
      <c r="I2111" s="101"/>
      <c r="J2111" s="101"/>
      <c r="K2111" s="101"/>
      <c r="L2111" s="101"/>
      <c r="M2111" s="204"/>
      <c r="N2111" s="204"/>
      <c r="O2111" s="204"/>
      <c r="P2111" s="101"/>
      <c r="Q2111" s="204"/>
      <c r="R2111" s="204"/>
      <c r="S2111" s="204"/>
    </row>
    <row r="2112" spans="1:19" ht="24" customHeight="1" x14ac:dyDescent="0.25">
      <c r="A2112" s="192" t="s">
        <v>1115</v>
      </c>
      <c r="B2112" s="192" t="s">
        <v>1116</v>
      </c>
      <c r="C2112" s="193"/>
      <c r="E2112" s="207"/>
      <c r="G2112" s="160" t="s">
        <v>427</v>
      </c>
      <c r="H2112" s="159"/>
      <c r="I2112" s="276" t="s">
        <v>427</v>
      </c>
      <c r="J2112" s="277"/>
      <c r="K2112" s="160" t="s">
        <v>927</v>
      </c>
      <c r="L2112" s="159"/>
      <c r="M2112" s="276" t="s">
        <v>1115</v>
      </c>
      <c r="N2112" s="277"/>
      <c r="O2112" s="169">
        <f>VLOOKUP(A2112,'[2]Tarifs Rayures'!$A:$M,13,0)*(1+$V$5)</f>
        <v>165.83333333333334</v>
      </c>
      <c r="P2112" s="159"/>
      <c r="Q2112" s="276" t="s">
        <v>1116</v>
      </c>
      <c r="R2112" s="277"/>
      <c r="S2112" s="169">
        <f>VLOOKUP(B2112,'[2]Tarifs Rayures'!$A:$M,13,0)*(1+$V$5)</f>
        <v>199.16666666666669</v>
      </c>
    </row>
    <row r="2113" spans="1:19" ht="7.9" customHeight="1" x14ac:dyDescent="0.25">
      <c r="A2113" s="115"/>
      <c r="B2113" s="115"/>
      <c r="C2113" s="115"/>
      <c r="E2113" s="13"/>
      <c r="G2113" s="159"/>
      <c r="H2113" s="159"/>
      <c r="I2113" s="159"/>
      <c r="J2113" s="159"/>
      <c r="K2113" s="159"/>
      <c r="L2113" s="159"/>
      <c r="M2113" s="159"/>
      <c r="N2113" s="159"/>
      <c r="O2113" s="171"/>
      <c r="P2113" s="159"/>
      <c r="Q2113" s="159"/>
      <c r="R2113" s="159"/>
      <c r="S2113" s="171"/>
    </row>
    <row r="2114" spans="1:19" ht="13.5" customHeight="1" x14ac:dyDescent="0.25">
      <c r="A2114" s="181"/>
      <c r="B2114" s="181"/>
      <c r="C2114" s="18"/>
      <c r="E2114" s="155" t="s">
        <v>1117</v>
      </c>
      <c r="G2114" s="154"/>
      <c r="H2114" s="175"/>
      <c r="I2114" s="154"/>
      <c r="J2114" s="175"/>
      <c r="K2114" s="154"/>
      <c r="L2114" s="175"/>
      <c r="M2114" s="154"/>
      <c r="N2114" s="175"/>
      <c r="O2114" s="154"/>
      <c r="P2114" s="175"/>
      <c r="Q2114" s="154"/>
      <c r="R2114" s="175"/>
      <c r="S2114" s="154"/>
    </row>
    <row r="2115" spans="1:19" ht="7.9" customHeight="1" x14ac:dyDescent="0.25">
      <c r="A2115" s="205"/>
      <c r="B2115" s="205"/>
      <c r="C2115" s="205"/>
      <c r="E2115" s="76"/>
      <c r="F2115" s="76"/>
      <c r="G2115" s="101"/>
      <c r="H2115" s="101"/>
      <c r="I2115" s="101"/>
      <c r="J2115" s="101"/>
      <c r="K2115" s="101"/>
      <c r="L2115" s="101"/>
      <c r="M2115" s="204"/>
      <c r="N2115" s="204"/>
      <c r="O2115" s="204"/>
      <c r="P2115" s="101"/>
      <c r="Q2115" s="204"/>
      <c r="R2115" s="204"/>
      <c r="S2115" s="204"/>
    </row>
    <row r="2116" spans="1:19" ht="24" customHeight="1" x14ac:dyDescent="0.25">
      <c r="A2116" s="192" t="s">
        <v>1118</v>
      </c>
      <c r="B2116" s="192" t="s">
        <v>1119</v>
      </c>
      <c r="C2116" s="193"/>
      <c r="E2116" s="207"/>
      <c r="G2116" s="208" t="s">
        <v>1120</v>
      </c>
      <c r="H2116" s="159"/>
      <c r="I2116" s="276" t="s">
        <v>427</v>
      </c>
      <c r="J2116" s="277"/>
      <c r="K2116" s="160" t="s">
        <v>927</v>
      </c>
      <c r="L2116" s="159"/>
      <c r="M2116" s="276" t="s">
        <v>1118</v>
      </c>
      <c r="N2116" s="277"/>
      <c r="O2116" s="169">
        <f>VLOOKUP(A2116,'[2]Tarifs Rayures'!$A:$M,13,0)*(1+$V$5)</f>
        <v>165.83333333333334</v>
      </c>
      <c r="P2116" s="159"/>
      <c r="Q2116" s="276" t="s">
        <v>1119</v>
      </c>
      <c r="R2116" s="277"/>
      <c r="S2116" s="169">
        <f>VLOOKUP(B2116,'[2]Tarifs Rayures'!$A:$M,13,0)*(1+$V$5)</f>
        <v>199.16666666666669</v>
      </c>
    </row>
    <row r="2117" spans="1:19" ht="7.9" customHeight="1" x14ac:dyDescent="0.25">
      <c r="A2117" s="115"/>
      <c r="B2117" s="115"/>
      <c r="C2117" s="115"/>
      <c r="E2117" s="13"/>
      <c r="G2117" s="159"/>
      <c r="H2117" s="159"/>
      <c r="I2117" s="159"/>
      <c r="J2117" s="159"/>
      <c r="K2117" s="159"/>
      <c r="L2117" s="159"/>
      <c r="M2117" s="159"/>
      <c r="N2117" s="159"/>
      <c r="O2117" s="171"/>
      <c r="P2117" s="159"/>
      <c r="Q2117" s="159"/>
      <c r="R2117" s="159"/>
      <c r="S2117" s="171"/>
    </row>
    <row r="2118" spans="1:19" ht="13.5" customHeight="1" x14ac:dyDescent="0.25">
      <c r="A2118" s="181"/>
      <c r="B2118" s="181"/>
      <c r="C2118" s="18"/>
      <c r="E2118" s="155" t="s">
        <v>1121</v>
      </c>
      <c r="G2118" s="154"/>
      <c r="H2118" s="175"/>
      <c r="I2118" s="154"/>
      <c r="J2118" s="175"/>
      <c r="K2118" s="154"/>
      <c r="L2118" s="175"/>
      <c r="M2118" s="154"/>
      <c r="N2118" s="175"/>
      <c r="O2118" s="154"/>
      <c r="P2118" s="175"/>
      <c r="Q2118" s="154"/>
      <c r="R2118" s="175"/>
      <c r="S2118" s="154"/>
    </row>
    <row r="2119" spans="1:19" ht="7.9" customHeight="1" x14ac:dyDescent="0.25">
      <c r="A2119" s="205"/>
      <c r="B2119" s="205"/>
      <c r="C2119" s="205"/>
      <c r="E2119" s="76"/>
      <c r="F2119" s="76"/>
      <c r="G2119" s="101"/>
      <c r="H2119" s="101"/>
      <c r="I2119" s="101"/>
      <c r="J2119" s="101"/>
      <c r="K2119" s="101"/>
      <c r="L2119" s="101"/>
      <c r="M2119" s="204"/>
      <c r="N2119" s="204"/>
      <c r="O2119" s="204"/>
      <c r="P2119" s="101"/>
      <c r="Q2119" s="204"/>
      <c r="R2119" s="204"/>
      <c r="S2119" s="204"/>
    </row>
    <row r="2120" spans="1:19" ht="24" customHeight="1" x14ac:dyDescent="0.25">
      <c r="A2120" s="192" t="s">
        <v>1122</v>
      </c>
      <c r="B2120" s="192" t="s">
        <v>1123</v>
      </c>
      <c r="C2120" s="193"/>
      <c r="E2120" s="207"/>
      <c r="G2120" s="208" t="s">
        <v>1124</v>
      </c>
      <c r="H2120" s="159"/>
      <c r="I2120" s="276" t="s">
        <v>427</v>
      </c>
      <c r="J2120" s="277"/>
      <c r="K2120" s="160" t="s">
        <v>927</v>
      </c>
      <c r="L2120" s="159"/>
      <c r="M2120" s="276" t="s">
        <v>1122</v>
      </c>
      <c r="N2120" s="277"/>
      <c r="O2120" s="169">
        <f>VLOOKUP(A2120,'[2]Tarifs Rayures'!$A:$M,13,0)*(1+$V$5)</f>
        <v>165.83333333333334</v>
      </c>
      <c r="P2120" s="159"/>
      <c r="Q2120" s="276" t="s">
        <v>1123</v>
      </c>
      <c r="R2120" s="277"/>
      <c r="S2120" s="169">
        <f>VLOOKUP(B2120,'[2]Tarifs Rayures'!$A:$M,13,0)*(1+$V$5)</f>
        <v>199.16666666666669</v>
      </c>
    </row>
    <row r="2121" spans="1:19" ht="7.9" customHeight="1" x14ac:dyDescent="0.25">
      <c r="A2121" s="156"/>
      <c r="B2121" s="156"/>
      <c r="E2121" s="150"/>
      <c r="G2121" s="128"/>
      <c r="H2121" s="41"/>
      <c r="I2121" s="128"/>
      <c r="J2121" s="41"/>
      <c r="K2121" s="128"/>
      <c r="L2121" s="41"/>
      <c r="M2121" s="128"/>
      <c r="N2121" s="41"/>
      <c r="O2121" s="128"/>
      <c r="P2121" s="41"/>
      <c r="Q2121" s="128"/>
      <c r="R2121" s="41"/>
      <c r="S2121" s="128"/>
    </row>
    <row r="2122" spans="1:19" ht="13.5" customHeight="1" x14ac:dyDescent="0.25">
      <c r="A2122" s="181"/>
      <c r="B2122" s="181"/>
      <c r="C2122" s="18"/>
      <c r="E2122" s="155" t="s">
        <v>1125</v>
      </c>
      <c r="G2122" s="154"/>
      <c r="H2122" s="175"/>
      <c r="I2122" s="154"/>
      <c r="J2122" s="175"/>
      <c r="K2122" s="154"/>
      <c r="L2122" s="175"/>
      <c r="M2122" s="154"/>
      <c r="N2122" s="175"/>
      <c r="O2122" s="154"/>
      <c r="P2122" s="175"/>
      <c r="Q2122" s="154"/>
      <c r="R2122" s="175"/>
      <c r="S2122" s="154"/>
    </row>
    <row r="2123" spans="1:19" ht="7.9" customHeight="1" x14ac:dyDescent="0.25">
      <c r="A2123" s="205"/>
      <c r="B2123" s="205"/>
      <c r="C2123" s="205"/>
      <c r="E2123" s="76"/>
      <c r="F2123" s="76"/>
      <c r="G2123" s="101"/>
      <c r="H2123" s="101"/>
      <c r="I2123" s="101"/>
      <c r="J2123" s="101"/>
      <c r="K2123" s="101"/>
      <c r="L2123" s="101"/>
      <c r="M2123" s="204"/>
      <c r="N2123" s="204"/>
      <c r="O2123" s="204"/>
      <c r="P2123" s="101"/>
      <c r="Q2123" s="204"/>
      <c r="R2123" s="204"/>
      <c r="S2123" s="204"/>
    </row>
    <row r="2124" spans="1:19" ht="24" customHeight="1" x14ac:dyDescent="0.25">
      <c r="A2124" s="192" t="s">
        <v>1126</v>
      </c>
      <c r="B2124" s="192" t="s">
        <v>1127</v>
      </c>
      <c r="C2124" s="193"/>
      <c r="E2124" s="207"/>
      <c r="G2124" s="208" t="s">
        <v>1128</v>
      </c>
      <c r="H2124" s="159"/>
      <c r="I2124" s="276" t="s">
        <v>427</v>
      </c>
      <c r="J2124" s="277"/>
      <c r="K2124" s="160" t="s">
        <v>927</v>
      </c>
      <c r="L2124" s="159"/>
      <c r="M2124" s="276" t="s">
        <v>1126</v>
      </c>
      <c r="N2124" s="277"/>
      <c r="O2124" s="169">
        <f>VLOOKUP(A2124,'[2]Tarifs Rayures'!$A:$M,13,0)*(1+$V$5)</f>
        <v>165.83333333333334</v>
      </c>
      <c r="P2124" s="159"/>
      <c r="Q2124" s="276" t="s">
        <v>1127</v>
      </c>
      <c r="R2124" s="277"/>
      <c r="S2124" s="169">
        <f>VLOOKUP(B2124,'[2]Tarifs Rayures'!$A:$M,13,0)*(1+$V$5)</f>
        <v>199.16666666666669</v>
      </c>
    </row>
    <row r="2125" spans="1:19" ht="7.9" customHeight="1" x14ac:dyDescent="0.25">
      <c r="A2125" s="205"/>
      <c r="B2125" s="205"/>
      <c r="C2125" s="205"/>
      <c r="E2125" s="76"/>
      <c r="F2125" s="76"/>
      <c r="G2125" s="101"/>
      <c r="H2125" s="101"/>
      <c r="I2125" s="101"/>
      <c r="J2125" s="101"/>
      <c r="K2125" s="101"/>
      <c r="L2125" s="101"/>
      <c r="M2125" s="204"/>
      <c r="N2125" s="204"/>
      <c r="O2125" s="204"/>
      <c r="P2125" s="101"/>
      <c r="Q2125" s="204"/>
      <c r="R2125" s="204"/>
      <c r="S2125" s="204"/>
    </row>
    <row r="2126" spans="1:19" ht="13.5" customHeight="1" x14ac:dyDescent="0.25">
      <c r="A2126" s="181"/>
      <c r="B2126" s="181"/>
      <c r="C2126" s="18"/>
      <c r="E2126" s="155" t="s">
        <v>1129</v>
      </c>
      <c r="G2126" s="154"/>
      <c r="H2126" s="175"/>
      <c r="I2126" s="154"/>
      <c r="J2126" s="175"/>
      <c r="K2126" s="154"/>
      <c r="L2126" s="175"/>
      <c r="M2126" s="154"/>
      <c r="N2126" s="175"/>
      <c r="O2126" s="154"/>
      <c r="P2126" s="175"/>
      <c r="Q2126" s="154"/>
      <c r="R2126" s="175"/>
      <c r="S2126" s="154"/>
    </row>
    <row r="2127" spans="1:19" ht="7.9" customHeight="1" x14ac:dyDescent="0.25">
      <c r="A2127" s="205"/>
      <c r="B2127" s="205"/>
      <c r="C2127" s="205"/>
      <c r="E2127" s="76"/>
      <c r="F2127" s="76"/>
      <c r="G2127" s="101"/>
      <c r="H2127" s="101"/>
      <c r="I2127" s="101"/>
      <c r="J2127" s="101"/>
      <c r="K2127" s="101"/>
      <c r="L2127" s="101"/>
      <c r="M2127" s="204"/>
      <c r="N2127" s="204"/>
      <c r="O2127" s="204"/>
      <c r="P2127" s="101"/>
      <c r="Q2127" s="204"/>
      <c r="R2127" s="204"/>
      <c r="S2127" s="204"/>
    </row>
    <row r="2128" spans="1:19" ht="24" customHeight="1" x14ac:dyDescent="0.25">
      <c r="A2128" s="192" t="s">
        <v>1130</v>
      </c>
      <c r="B2128" s="192" t="s">
        <v>1131</v>
      </c>
      <c r="C2128" s="193"/>
      <c r="E2128" s="207"/>
      <c r="G2128" s="208" t="s">
        <v>1132</v>
      </c>
      <c r="H2128" s="159"/>
      <c r="I2128" s="276" t="s">
        <v>427</v>
      </c>
      <c r="J2128" s="277"/>
      <c r="K2128" s="160" t="s">
        <v>927</v>
      </c>
      <c r="L2128" s="159"/>
      <c r="M2128" s="276" t="s">
        <v>1130</v>
      </c>
      <c r="N2128" s="277"/>
      <c r="O2128" s="169">
        <f>VLOOKUP(A2128,'[2]Tarifs Rayures'!$A:$M,13,0)*(1+$V$5)</f>
        <v>165.83333333333334</v>
      </c>
      <c r="P2128" s="159"/>
      <c r="Q2128" s="276" t="s">
        <v>1131</v>
      </c>
      <c r="R2128" s="277"/>
      <c r="S2128" s="169">
        <f>VLOOKUP(B2128,'[2]Tarifs Rayures'!$A:$M,13,0)*(1+$V$5)</f>
        <v>199.16666666666669</v>
      </c>
    </row>
    <row r="2129" spans="1:19" ht="7.9" customHeight="1" x14ac:dyDescent="0.25">
      <c r="A2129" s="115"/>
      <c r="B2129" s="115"/>
      <c r="C2129" s="115"/>
      <c r="E2129" s="13"/>
      <c r="G2129" s="159"/>
      <c r="H2129" s="159"/>
      <c r="I2129" s="159"/>
      <c r="J2129" s="159"/>
      <c r="K2129" s="159"/>
      <c r="L2129" s="159"/>
      <c r="M2129" s="159"/>
      <c r="N2129" s="159"/>
      <c r="O2129" s="171"/>
      <c r="P2129" s="159"/>
      <c r="Q2129" s="159"/>
      <c r="R2129" s="159"/>
      <c r="S2129" s="171"/>
    </row>
    <row r="2130" spans="1:19" ht="13.5" customHeight="1" x14ac:dyDescent="0.25">
      <c r="A2130" s="181"/>
      <c r="B2130" s="181"/>
      <c r="C2130" s="18"/>
      <c r="E2130" s="155" t="s">
        <v>1133</v>
      </c>
      <c r="G2130" s="154"/>
      <c r="H2130" s="175"/>
      <c r="I2130" s="154"/>
      <c r="J2130" s="175"/>
      <c r="K2130" s="154"/>
      <c r="L2130" s="175"/>
      <c r="M2130" s="154"/>
      <c r="N2130" s="175"/>
      <c r="O2130" s="154"/>
      <c r="P2130" s="175"/>
      <c r="Q2130" s="154"/>
      <c r="R2130" s="175"/>
      <c r="S2130" s="154"/>
    </row>
    <row r="2131" spans="1:19" ht="7.9" customHeight="1" x14ac:dyDescent="0.25">
      <c r="A2131" s="205"/>
      <c r="B2131" s="205"/>
      <c r="C2131" s="205"/>
      <c r="E2131" s="76"/>
      <c r="F2131" s="76"/>
      <c r="G2131" s="101"/>
      <c r="H2131" s="101"/>
      <c r="I2131" s="101"/>
      <c r="J2131" s="101"/>
      <c r="K2131" s="101"/>
      <c r="L2131" s="101"/>
      <c r="M2131" s="204"/>
      <c r="N2131" s="204"/>
      <c r="O2131" s="204"/>
      <c r="P2131" s="101"/>
      <c r="Q2131" s="204"/>
      <c r="R2131" s="204"/>
      <c r="S2131" s="204"/>
    </row>
    <row r="2132" spans="1:19" ht="24" customHeight="1" x14ac:dyDescent="0.25">
      <c r="A2132" s="192" t="s">
        <v>1134</v>
      </c>
      <c r="B2132" s="192" t="s">
        <v>1135</v>
      </c>
      <c r="C2132" s="193"/>
      <c r="E2132" s="207"/>
      <c r="G2132" s="208" t="s">
        <v>1136</v>
      </c>
      <c r="H2132" s="159"/>
      <c r="I2132" s="276" t="s">
        <v>427</v>
      </c>
      <c r="J2132" s="277"/>
      <c r="K2132" s="160" t="s">
        <v>927</v>
      </c>
      <c r="L2132" s="159"/>
      <c r="M2132" s="276" t="s">
        <v>1134</v>
      </c>
      <c r="N2132" s="277"/>
      <c r="O2132" s="169">
        <f>VLOOKUP(A2132,'[2]Tarifs Rayures'!$A:$M,13,0)*(1+$V$5)</f>
        <v>165.83333333333334</v>
      </c>
      <c r="P2132" s="159"/>
      <c r="Q2132" s="276" t="s">
        <v>1135</v>
      </c>
      <c r="R2132" s="277"/>
      <c r="S2132" s="169">
        <f>VLOOKUP(B2132,'[2]Tarifs Rayures'!$A:$M,13,0)*(1+$V$5)</f>
        <v>199.16666666666669</v>
      </c>
    </row>
    <row r="2133" spans="1:19" ht="7.9" customHeight="1" x14ac:dyDescent="0.25">
      <c r="A2133" s="181"/>
      <c r="B2133" s="181"/>
      <c r="C2133" s="18"/>
      <c r="E2133" s="76"/>
      <c r="G2133" s="154"/>
      <c r="H2133" s="175"/>
      <c r="I2133" s="154"/>
      <c r="J2133" s="175"/>
      <c r="K2133" s="154"/>
      <c r="L2133" s="175"/>
      <c r="M2133" s="154"/>
      <c r="N2133" s="175"/>
      <c r="O2133" s="154"/>
      <c r="P2133" s="175"/>
      <c r="Q2133" s="154"/>
      <c r="R2133" s="175"/>
      <c r="S2133" s="154"/>
    </row>
    <row r="2134" spans="1:19" ht="13.5" customHeight="1" x14ac:dyDescent="0.25">
      <c r="A2134" s="156"/>
      <c r="B2134" s="156"/>
      <c r="E2134" s="155" t="s">
        <v>1137</v>
      </c>
      <c r="G2134" s="128"/>
      <c r="H2134" s="41"/>
      <c r="I2134" s="128"/>
      <c r="J2134" s="41"/>
      <c r="K2134" s="128"/>
      <c r="L2134" s="41"/>
      <c r="M2134" s="128"/>
      <c r="N2134" s="41"/>
      <c r="O2134" s="128"/>
      <c r="P2134" s="41"/>
      <c r="Q2134" s="128"/>
      <c r="R2134" s="41"/>
      <c r="S2134" s="128"/>
    </row>
    <row r="2135" spans="1:19" ht="7.9" customHeight="1" x14ac:dyDescent="0.25">
      <c r="A2135" s="200"/>
      <c r="B2135" s="200"/>
      <c r="C2135" s="200"/>
      <c r="E2135" s="76"/>
      <c r="F2135" s="76"/>
      <c r="G2135" s="33"/>
      <c r="H2135" s="33"/>
      <c r="I2135" s="33"/>
      <c r="J2135" s="33"/>
      <c r="K2135" s="33"/>
      <c r="L2135" s="33"/>
      <c r="M2135" s="195"/>
      <c r="N2135" s="195"/>
      <c r="O2135" s="195"/>
      <c r="P2135" s="33"/>
      <c r="Q2135" s="195"/>
      <c r="R2135" s="195"/>
      <c r="S2135" s="195"/>
    </row>
    <row r="2136" spans="1:19" ht="24" customHeight="1" x14ac:dyDescent="0.25">
      <c r="A2136" s="192" t="s">
        <v>1138</v>
      </c>
      <c r="B2136" s="192" t="s">
        <v>1139</v>
      </c>
      <c r="C2136" s="193"/>
      <c r="E2136" s="207"/>
      <c r="G2136" s="208" t="s">
        <v>1140</v>
      </c>
      <c r="H2136" s="159"/>
      <c r="I2136" s="276" t="s">
        <v>427</v>
      </c>
      <c r="J2136" s="277"/>
      <c r="K2136" s="160" t="s">
        <v>927</v>
      </c>
      <c r="L2136" s="159"/>
      <c r="M2136" s="276" t="s">
        <v>1138</v>
      </c>
      <c r="N2136" s="277"/>
      <c r="O2136" s="169">
        <f>VLOOKUP(A2136,'[2]Tarifs Rayures'!$A:$M,13,0)*(1+$V$5)</f>
        <v>165.83333333333334</v>
      </c>
      <c r="P2136" s="159"/>
      <c r="Q2136" s="276" t="s">
        <v>1139</v>
      </c>
      <c r="R2136" s="277"/>
      <c r="S2136" s="169">
        <f>VLOOKUP(B2136,'[2]Tarifs Rayures'!$A:$M,13,0)*(1+$V$5)</f>
        <v>199.16666666666669</v>
      </c>
    </row>
    <row r="2137" spans="1:19" ht="7.9" customHeight="1" x14ac:dyDescent="0.25">
      <c r="A2137" s="115"/>
      <c r="B2137" s="115"/>
      <c r="C2137" s="115"/>
      <c r="E2137" s="13"/>
      <c r="G2137" s="20"/>
      <c r="H2137" s="115"/>
      <c r="I2137" s="115"/>
      <c r="J2137" s="115"/>
      <c r="K2137" s="115"/>
      <c r="L2137" s="115"/>
      <c r="M2137" s="115"/>
      <c r="N2137" s="115"/>
      <c r="O2137" s="135"/>
      <c r="P2137" s="115"/>
      <c r="Q2137" s="115"/>
      <c r="R2137" s="115"/>
      <c r="S2137" s="135"/>
    </row>
    <row r="2138" spans="1:19" ht="13.5" customHeight="1" x14ac:dyDescent="0.25">
      <c r="B2138" s="181"/>
      <c r="C2138" s="18"/>
      <c r="E2138" s="64" t="s">
        <v>977</v>
      </c>
      <c r="F2138" s="64"/>
      <c r="G2138" s="64"/>
      <c r="H2138" s="67"/>
      <c r="I2138" s="67"/>
      <c r="J2138" s="67"/>
      <c r="K2138" s="68"/>
      <c r="L2138" s="69"/>
      <c r="M2138" s="69"/>
      <c r="N2138" s="69"/>
      <c r="O2138" s="267" t="s">
        <v>0</v>
      </c>
      <c r="P2138" s="267"/>
      <c r="Q2138" s="267"/>
      <c r="R2138" s="267"/>
      <c r="S2138" s="267"/>
    </row>
    <row r="2139" spans="1:19" ht="13.5" customHeight="1" x14ac:dyDescent="0.25">
      <c r="B2139" s="205"/>
      <c r="C2139" s="205"/>
      <c r="E2139" s="6"/>
      <c r="O2139" s="268"/>
      <c r="P2139" s="268"/>
      <c r="Q2139" s="268"/>
      <c r="R2139" s="268"/>
      <c r="S2139" s="268"/>
    </row>
    <row r="2140" spans="1:19" ht="13.5" customHeight="1" x14ac:dyDescent="0.25">
      <c r="B2140" s="205"/>
      <c r="C2140" s="205"/>
      <c r="E2140" s="6"/>
      <c r="O2140" s="268"/>
      <c r="P2140" s="268"/>
      <c r="Q2140" s="268"/>
      <c r="R2140" s="268"/>
      <c r="S2140" s="268"/>
    </row>
    <row r="2141" spans="1:19" ht="13.5" customHeight="1" x14ac:dyDescent="0.25">
      <c r="B2141" s="18"/>
      <c r="C2141" s="18"/>
      <c r="E2141" s="76"/>
      <c r="F2141" s="76"/>
      <c r="M2141" s="284" t="s">
        <v>418</v>
      </c>
      <c r="N2141" s="284"/>
      <c r="O2141" s="284"/>
      <c r="P2141" s="149"/>
      <c r="Q2141" s="284" t="s">
        <v>419</v>
      </c>
      <c r="R2141" s="284"/>
      <c r="S2141" s="284"/>
    </row>
    <row r="2142" spans="1:19" ht="13.5" customHeight="1" x14ac:dyDescent="0.25">
      <c r="B2142" s="205"/>
      <c r="C2142" s="205"/>
      <c r="E2142" s="76"/>
      <c r="F2142" s="76"/>
      <c r="M2142" s="150"/>
      <c r="N2142" s="150"/>
      <c r="O2142" s="150"/>
      <c r="Q2142" s="150"/>
      <c r="R2142" s="150"/>
      <c r="S2142" s="150"/>
    </row>
    <row r="2143" spans="1:19" s="68" customFormat="1" ht="27" customHeight="1" x14ac:dyDescent="0.25">
      <c r="A2143" s="18"/>
      <c r="B2143" s="181"/>
      <c r="C2143" s="18"/>
      <c r="D2143" s="18"/>
      <c r="E2143" s="151"/>
      <c r="G2143" s="14" t="s">
        <v>420</v>
      </c>
      <c r="H2143" s="101"/>
      <c r="I2143" s="152" t="s">
        <v>421</v>
      </c>
      <c r="J2143" s="153"/>
      <c r="K2143" s="14" t="s">
        <v>422</v>
      </c>
      <c r="L2143" s="101"/>
      <c r="M2143" s="152" t="s">
        <v>9</v>
      </c>
      <c r="N2143" s="153"/>
      <c r="O2143" s="14" t="s">
        <v>11</v>
      </c>
      <c r="P2143" s="101"/>
      <c r="Q2143" s="152" t="s">
        <v>9</v>
      </c>
      <c r="R2143" s="153"/>
      <c r="S2143" s="14" t="s">
        <v>11</v>
      </c>
    </row>
    <row r="2144" spans="1:19" ht="7.9" customHeight="1" x14ac:dyDescent="0.25">
      <c r="B2144" s="205"/>
      <c r="C2144" s="205"/>
      <c r="E2144" s="150"/>
      <c r="G2144" s="156"/>
      <c r="H2144" s="1"/>
      <c r="I2144" s="156"/>
      <c r="J2144" s="1"/>
      <c r="K2144" s="156"/>
      <c r="L2144" s="1"/>
      <c r="M2144" s="156"/>
      <c r="N2144" s="1"/>
      <c r="O2144" s="156"/>
      <c r="P2144" s="1"/>
      <c r="Q2144" s="156"/>
      <c r="R2144" s="1"/>
      <c r="S2144" s="156"/>
    </row>
    <row r="2145" spans="1:19" ht="13.5" customHeight="1" x14ac:dyDescent="0.25">
      <c r="B2145" s="18"/>
      <c r="C2145" s="18"/>
      <c r="E2145" s="155" t="s">
        <v>1141</v>
      </c>
      <c r="G2145" s="181"/>
      <c r="H2145" s="18"/>
      <c r="I2145" s="181"/>
      <c r="J2145" s="18"/>
      <c r="K2145" s="181"/>
      <c r="L2145" s="18"/>
      <c r="M2145" s="181"/>
      <c r="N2145" s="18"/>
      <c r="O2145" s="181"/>
      <c r="P2145" s="18"/>
      <c r="Q2145" s="181"/>
      <c r="R2145" s="18"/>
      <c r="S2145" s="181"/>
    </row>
    <row r="2146" spans="1:19" ht="7.9" customHeight="1" x14ac:dyDescent="0.25">
      <c r="B2146" s="115"/>
      <c r="C2146" s="115"/>
      <c r="E2146" s="76"/>
      <c r="F2146" s="76"/>
      <c r="G2146" s="68"/>
      <c r="H2146" s="68"/>
      <c r="I2146" s="68"/>
      <c r="J2146" s="68"/>
      <c r="K2146" s="68"/>
      <c r="L2146" s="68"/>
      <c r="M2146" s="180"/>
      <c r="N2146" s="180"/>
      <c r="O2146" s="180"/>
      <c r="P2146" s="68"/>
      <c r="Q2146" s="180"/>
      <c r="R2146" s="180"/>
      <c r="S2146" s="180"/>
    </row>
    <row r="2147" spans="1:19" ht="24" customHeight="1" x14ac:dyDescent="0.25">
      <c r="A2147" s="192" t="s">
        <v>1142</v>
      </c>
      <c r="B2147" s="192" t="s">
        <v>1143</v>
      </c>
      <c r="C2147" s="193"/>
      <c r="E2147" s="207"/>
      <c r="G2147" s="208" t="s">
        <v>1144</v>
      </c>
      <c r="H2147" s="159"/>
      <c r="I2147" s="276" t="s">
        <v>427</v>
      </c>
      <c r="J2147" s="277"/>
      <c r="K2147" s="160" t="s">
        <v>927</v>
      </c>
      <c r="L2147" s="159"/>
      <c r="M2147" s="276" t="s">
        <v>1142</v>
      </c>
      <c r="N2147" s="277"/>
      <c r="O2147" s="169">
        <f>VLOOKUP(A2147,'[2]Tarifs Rayures'!$A:$M,13,0)*(1+$V$5)</f>
        <v>165.83333333333334</v>
      </c>
      <c r="P2147" s="159"/>
      <c r="Q2147" s="276" t="s">
        <v>1143</v>
      </c>
      <c r="R2147" s="277"/>
      <c r="S2147" s="169">
        <f>VLOOKUP(B2147,'[2]Tarifs Rayures'!$A:$M,13,0)*(1+$V$5)</f>
        <v>199.16666666666669</v>
      </c>
    </row>
    <row r="2148" spans="1:19" ht="7.9" customHeight="1" x14ac:dyDescent="0.25">
      <c r="A2148" s="181"/>
      <c r="B2148" s="181"/>
      <c r="C2148" s="18"/>
      <c r="E2148" s="76"/>
      <c r="G2148" s="154"/>
      <c r="H2148" s="175"/>
      <c r="I2148" s="154"/>
      <c r="J2148" s="175"/>
      <c r="K2148" s="154"/>
      <c r="L2148" s="175"/>
      <c r="M2148" s="154"/>
      <c r="N2148" s="175"/>
      <c r="O2148" s="154"/>
      <c r="P2148" s="175"/>
      <c r="Q2148" s="154"/>
      <c r="R2148" s="175"/>
      <c r="S2148" s="154"/>
    </row>
    <row r="2149" spans="1:19" ht="13.5" customHeight="1" x14ac:dyDescent="0.25">
      <c r="A2149" s="181"/>
      <c r="B2149" s="181"/>
      <c r="C2149" s="18"/>
      <c r="E2149" s="155" t="s">
        <v>1145</v>
      </c>
      <c r="G2149" s="154"/>
      <c r="H2149" s="175"/>
      <c r="I2149" s="154"/>
      <c r="J2149" s="175"/>
      <c r="K2149" s="154"/>
      <c r="L2149" s="175"/>
      <c r="M2149" s="154"/>
      <c r="N2149" s="175"/>
      <c r="O2149" s="154"/>
      <c r="P2149" s="175"/>
      <c r="Q2149" s="154"/>
      <c r="R2149" s="175"/>
      <c r="S2149" s="154"/>
    </row>
    <row r="2150" spans="1:19" ht="7.9" customHeight="1" x14ac:dyDescent="0.25">
      <c r="A2150" s="205"/>
      <c r="B2150" s="205"/>
      <c r="C2150" s="205"/>
      <c r="E2150" s="76"/>
      <c r="F2150" s="76"/>
      <c r="G2150" s="101"/>
      <c r="H2150" s="101"/>
      <c r="I2150" s="101"/>
      <c r="J2150" s="101"/>
      <c r="K2150" s="101"/>
      <c r="L2150" s="101"/>
      <c r="M2150" s="204"/>
      <c r="N2150" s="204"/>
      <c r="O2150" s="204"/>
      <c r="P2150" s="101"/>
      <c r="Q2150" s="204"/>
      <c r="R2150" s="204"/>
      <c r="S2150" s="204"/>
    </row>
    <row r="2151" spans="1:19" ht="24" customHeight="1" x14ac:dyDescent="0.25">
      <c r="A2151" s="192" t="s">
        <v>1146</v>
      </c>
      <c r="B2151" s="192" t="s">
        <v>1147</v>
      </c>
      <c r="C2151" s="193"/>
      <c r="E2151" s="207"/>
      <c r="G2151" s="208" t="s">
        <v>1148</v>
      </c>
      <c r="H2151" s="159"/>
      <c r="I2151" s="276" t="s">
        <v>427</v>
      </c>
      <c r="J2151" s="277"/>
      <c r="K2151" s="160" t="s">
        <v>927</v>
      </c>
      <c r="L2151" s="159"/>
      <c r="M2151" s="276" t="s">
        <v>1146</v>
      </c>
      <c r="N2151" s="277"/>
      <c r="O2151" s="169">
        <f>VLOOKUP(A2151,'[2]Tarifs Rayures'!$A:$M,13,0)*(1+$V$5)</f>
        <v>165.83333333333334</v>
      </c>
      <c r="P2151" s="159"/>
      <c r="Q2151" s="276" t="s">
        <v>1147</v>
      </c>
      <c r="R2151" s="277"/>
      <c r="S2151" s="169">
        <f>VLOOKUP(B2151,'[2]Tarifs Rayures'!$A:$M,13,0)*(1+$V$5)</f>
        <v>199.16666666666669</v>
      </c>
    </row>
    <row r="2152" spans="1:19" ht="7.9" customHeight="1" x14ac:dyDescent="0.25">
      <c r="A2152" s="181"/>
      <c r="B2152" s="181"/>
      <c r="C2152" s="18"/>
      <c r="E2152" s="76"/>
      <c r="G2152" s="154"/>
      <c r="H2152" s="175"/>
      <c r="I2152" s="154"/>
      <c r="J2152" s="175"/>
      <c r="K2152" s="154"/>
      <c r="L2152" s="175"/>
      <c r="M2152" s="154"/>
      <c r="N2152" s="175"/>
      <c r="O2152" s="154"/>
      <c r="P2152" s="175"/>
      <c r="Q2152" s="154"/>
      <c r="R2152" s="175"/>
      <c r="S2152" s="154"/>
    </row>
    <row r="2153" spans="1:19" ht="13.5" customHeight="1" x14ac:dyDescent="0.25">
      <c r="A2153" s="181"/>
      <c r="B2153" s="181"/>
      <c r="C2153" s="18"/>
      <c r="E2153" s="155" t="s">
        <v>1149</v>
      </c>
      <c r="G2153" s="154"/>
      <c r="H2153" s="175"/>
      <c r="I2153" s="154"/>
      <c r="J2153" s="175"/>
      <c r="K2153" s="154"/>
      <c r="L2153" s="175"/>
      <c r="M2153" s="154"/>
      <c r="N2153" s="175"/>
      <c r="O2153" s="154"/>
      <c r="P2153" s="175"/>
      <c r="Q2153" s="154"/>
      <c r="R2153" s="175"/>
      <c r="S2153" s="154"/>
    </row>
    <row r="2154" spans="1:19" ht="7.9" customHeight="1" x14ac:dyDescent="0.25">
      <c r="A2154" s="205"/>
      <c r="B2154" s="205"/>
      <c r="C2154" s="205"/>
      <c r="E2154" s="76"/>
      <c r="F2154" s="76"/>
      <c r="G2154" s="101"/>
      <c r="H2154" s="101"/>
      <c r="I2154" s="101"/>
      <c r="J2154" s="101"/>
      <c r="K2154" s="101"/>
      <c r="L2154" s="101"/>
      <c r="M2154" s="204"/>
      <c r="N2154" s="204"/>
      <c r="O2154" s="204"/>
      <c r="P2154" s="101"/>
      <c r="Q2154" s="204"/>
      <c r="R2154" s="204"/>
      <c r="S2154" s="204"/>
    </row>
    <row r="2155" spans="1:19" ht="24" customHeight="1" x14ac:dyDescent="0.25">
      <c r="A2155" s="192" t="s">
        <v>1150</v>
      </c>
      <c r="B2155" s="192" t="s">
        <v>1151</v>
      </c>
      <c r="C2155" s="193"/>
      <c r="E2155" s="207"/>
      <c r="G2155" s="208" t="s">
        <v>1152</v>
      </c>
      <c r="H2155" s="159"/>
      <c r="I2155" s="276" t="s">
        <v>427</v>
      </c>
      <c r="J2155" s="277"/>
      <c r="K2155" s="160" t="s">
        <v>927</v>
      </c>
      <c r="L2155" s="159"/>
      <c r="M2155" s="276" t="s">
        <v>1150</v>
      </c>
      <c r="N2155" s="277"/>
      <c r="O2155" s="169">
        <f>VLOOKUP(A2155,'[2]Tarifs Rayures'!$A:$M,13,0)*(1+$V$5)</f>
        <v>165.83333333333334</v>
      </c>
      <c r="P2155" s="159"/>
      <c r="Q2155" s="276" t="s">
        <v>1151</v>
      </c>
      <c r="R2155" s="277"/>
      <c r="S2155" s="169">
        <f>VLOOKUP(B2155,'[2]Tarifs Rayures'!$A:$M,13,0)*(1+$V$5)</f>
        <v>199.16666666666669</v>
      </c>
    </row>
    <row r="2156" spans="1:19" ht="7.9" customHeight="1" x14ac:dyDescent="0.25">
      <c r="A2156" s="156"/>
      <c r="B2156" s="156"/>
      <c r="E2156" s="76"/>
      <c r="G2156" s="128"/>
      <c r="H2156" s="41"/>
      <c r="I2156" s="128"/>
      <c r="J2156" s="41"/>
      <c r="K2156" s="128"/>
      <c r="L2156" s="41"/>
      <c r="M2156" s="128"/>
      <c r="N2156" s="41"/>
      <c r="O2156" s="128"/>
      <c r="P2156" s="41"/>
      <c r="Q2156" s="128"/>
      <c r="R2156" s="41"/>
      <c r="S2156" s="128"/>
    </row>
    <row r="2157" spans="1:19" ht="13.5" customHeight="1" x14ac:dyDescent="0.25">
      <c r="A2157" s="156"/>
      <c r="B2157" s="156"/>
      <c r="E2157" s="155" t="s">
        <v>1153</v>
      </c>
      <c r="G2157" s="128"/>
      <c r="H2157" s="41"/>
      <c r="I2157" s="128"/>
      <c r="J2157" s="41"/>
      <c r="K2157" s="128"/>
      <c r="L2157" s="41"/>
      <c r="M2157" s="128"/>
      <c r="N2157" s="41"/>
      <c r="O2157" s="128"/>
      <c r="P2157" s="41"/>
      <c r="Q2157" s="128"/>
      <c r="R2157" s="41"/>
      <c r="S2157" s="128"/>
    </row>
    <row r="2158" spans="1:19" ht="7.9" customHeight="1" x14ac:dyDescent="0.25">
      <c r="A2158" s="200"/>
      <c r="B2158" s="200"/>
      <c r="C2158" s="200"/>
      <c r="E2158" s="76"/>
      <c r="F2158" s="76"/>
      <c r="G2158" s="33"/>
      <c r="H2158" s="33"/>
      <c r="I2158" s="33"/>
      <c r="J2158" s="33"/>
      <c r="K2158" s="33"/>
      <c r="L2158" s="33"/>
      <c r="M2158" s="195"/>
      <c r="N2158" s="195"/>
      <c r="O2158" s="195"/>
      <c r="P2158" s="33"/>
      <c r="Q2158" s="195"/>
      <c r="R2158" s="195"/>
      <c r="S2158" s="195"/>
    </row>
    <row r="2159" spans="1:19" ht="24" customHeight="1" x14ac:dyDescent="0.25">
      <c r="A2159" s="192" t="s">
        <v>1154</v>
      </c>
      <c r="B2159" s="192" t="s">
        <v>1155</v>
      </c>
      <c r="C2159" s="193"/>
      <c r="E2159" s="207"/>
      <c r="G2159" s="208" t="s">
        <v>1156</v>
      </c>
      <c r="H2159" s="159"/>
      <c r="I2159" s="276" t="s">
        <v>427</v>
      </c>
      <c r="J2159" s="277"/>
      <c r="K2159" s="160" t="s">
        <v>927</v>
      </c>
      <c r="L2159" s="159"/>
      <c r="M2159" s="276" t="s">
        <v>1154</v>
      </c>
      <c r="N2159" s="277"/>
      <c r="O2159" s="169">
        <f>VLOOKUP(A2159,'[2]Tarifs Rayures'!$A:$M,13,0)*(1+$V$5)</f>
        <v>165.83333333333334</v>
      </c>
      <c r="P2159" s="159"/>
      <c r="Q2159" s="276" t="s">
        <v>1155</v>
      </c>
      <c r="R2159" s="277"/>
      <c r="S2159" s="169">
        <f>VLOOKUP(B2159,'[2]Tarifs Rayures'!$A:$M,13,0)*(1+$V$5)</f>
        <v>199.16666666666669</v>
      </c>
    </row>
    <row r="2160" spans="1:19" ht="7.9" customHeight="1" x14ac:dyDescent="0.25">
      <c r="A2160" s="181"/>
      <c r="B2160" s="181"/>
      <c r="C2160" s="18"/>
      <c r="E2160" s="76"/>
      <c r="G2160" s="154"/>
      <c r="H2160" s="175"/>
      <c r="I2160" s="154"/>
      <c r="J2160" s="175"/>
      <c r="K2160" s="154"/>
      <c r="L2160" s="175"/>
      <c r="M2160" s="154"/>
      <c r="N2160" s="175"/>
      <c r="O2160" s="154"/>
      <c r="P2160" s="175"/>
      <c r="Q2160" s="154"/>
      <c r="R2160" s="175"/>
      <c r="S2160" s="154"/>
    </row>
    <row r="2161" spans="1:19" ht="13.5" customHeight="1" x14ac:dyDescent="0.25">
      <c r="A2161" s="181"/>
      <c r="B2161" s="181"/>
      <c r="C2161" s="18"/>
      <c r="E2161" s="155" t="s">
        <v>1157</v>
      </c>
      <c r="G2161" s="154"/>
      <c r="H2161" s="175"/>
      <c r="I2161" s="154"/>
      <c r="J2161" s="175"/>
      <c r="K2161" s="154"/>
      <c r="L2161" s="175"/>
      <c r="M2161" s="154"/>
      <c r="N2161" s="175"/>
      <c r="O2161" s="154"/>
      <c r="P2161" s="175"/>
      <c r="Q2161" s="154"/>
      <c r="R2161" s="175"/>
      <c r="S2161" s="154"/>
    </row>
    <row r="2162" spans="1:19" ht="7.9" customHeight="1" x14ac:dyDescent="0.25">
      <c r="A2162" s="205"/>
      <c r="B2162" s="205"/>
      <c r="C2162" s="205"/>
      <c r="E2162" s="76"/>
      <c r="F2162" s="76"/>
      <c r="G2162" s="101"/>
      <c r="H2162" s="101"/>
      <c r="I2162" s="101"/>
      <c r="J2162" s="101"/>
      <c r="K2162" s="101"/>
      <c r="L2162" s="101"/>
      <c r="M2162" s="204"/>
      <c r="N2162" s="204"/>
      <c r="O2162" s="204"/>
      <c r="P2162" s="101"/>
      <c r="Q2162" s="204"/>
      <c r="R2162" s="204"/>
      <c r="S2162" s="204"/>
    </row>
    <row r="2163" spans="1:19" ht="24" customHeight="1" x14ac:dyDescent="0.25">
      <c r="A2163" s="192" t="s">
        <v>1158</v>
      </c>
      <c r="B2163" s="192" t="s">
        <v>1159</v>
      </c>
      <c r="C2163" s="193"/>
      <c r="E2163" s="207"/>
      <c r="G2163" s="208" t="s">
        <v>1160</v>
      </c>
      <c r="H2163" s="159"/>
      <c r="I2163" s="276" t="s">
        <v>427</v>
      </c>
      <c r="J2163" s="277"/>
      <c r="K2163" s="160" t="s">
        <v>927</v>
      </c>
      <c r="L2163" s="159"/>
      <c r="M2163" s="276" t="s">
        <v>1158</v>
      </c>
      <c r="N2163" s="277"/>
      <c r="O2163" s="169">
        <f>VLOOKUP(A2163,'[2]Tarifs Rayures'!$A:$M,13,0)*(1+$V$5)</f>
        <v>165.83333333333334</v>
      </c>
      <c r="P2163" s="159"/>
      <c r="Q2163" s="276" t="s">
        <v>1159</v>
      </c>
      <c r="R2163" s="277"/>
      <c r="S2163" s="169">
        <f>VLOOKUP(B2163,'[2]Tarifs Rayures'!$A:$M,13,0)*(1+$V$5)</f>
        <v>199.16666666666669</v>
      </c>
    </row>
    <row r="2164" spans="1:19" ht="7.9" customHeight="1" x14ac:dyDescent="0.25">
      <c r="A2164" s="181"/>
      <c r="B2164" s="192"/>
      <c r="C2164" s="193"/>
      <c r="E2164" s="76"/>
      <c r="G2164" s="154"/>
      <c r="H2164" s="175"/>
      <c r="I2164" s="154"/>
      <c r="J2164" s="175"/>
      <c r="K2164" s="154"/>
      <c r="L2164" s="175"/>
      <c r="M2164" s="154"/>
      <c r="N2164" s="175"/>
      <c r="O2164" s="154"/>
      <c r="P2164" s="175"/>
      <c r="Q2164" s="154"/>
      <c r="R2164" s="175"/>
      <c r="S2164" s="154"/>
    </row>
    <row r="2165" spans="1:19" ht="13.5" customHeight="1" x14ac:dyDescent="0.25">
      <c r="A2165" s="181"/>
      <c r="B2165" s="181"/>
      <c r="C2165" s="18"/>
      <c r="E2165" s="155" t="s">
        <v>1161</v>
      </c>
      <c r="G2165" s="154"/>
      <c r="H2165" s="175"/>
      <c r="I2165" s="154"/>
      <c r="J2165" s="175"/>
      <c r="K2165" s="154"/>
      <c r="L2165" s="175"/>
      <c r="M2165" s="154"/>
      <c r="N2165" s="175"/>
      <c r="O2165" s="154"/>
      <c r="P2165" s="175"/>
      <c r="Q2165" s="154"/>
      <c r="R2165" s="175"/>
      <c r="S2165" s="154"/>
    </row>
    <row r="2166" spans="1:19" ht="7.9" customHeight="1" x14ac:dyDescent="0.25">
      <c r="A2166" s="205"/>
      <c r="B2166" s="205"/>
      <c r="C2166" s="205"/>
      <c r="E2166" s="76"/>
      <c r="F2166" s="76"/>
      <c r="G2166" s="101"/>
      <c r="H2166" s="101"/>
      <c r="I2166" s="101"/>
      <c r="J2166" s="101"/>
      <c r="K2166" s="101"/>
      <c r="L2166" s="101"/>
      <c r="M2166" s="204"/>
      <c r="N2166" s="204"/>
      <c r="O2166" s="204"/>
      <c r="P2166" s="101"/>
      <c r="Q2166" s="204"/>
      <c r="R2166" s="204"/>
      <c r="S2166" s="204"/>
    </row>
    <row r="2167" spans="1:19" ht="24" customHeight="1" x14ac:dyDescent="0.25">
      <c r="A2167" s="192" t="s">
        <v>1162</v>
      </c>
      <c r="B2167" s="192" t="s">
        <v>1163</v>
      </c>
      <c r="C2167" s="193"/>
      <c r="E2167" s="207"/>
      <c r="G2167" s="208" t="s">
        <v>1164</v>
      </c>
      <c r="H2167" s="159"/>
      <c r="I2167" s="276" t="s">
        <v>427</v>
      </c>
      <c r="J2167" s="277"/>
      <c r="K2167" s="160" t="s">
        <v>927</v>
      </c>
      <c r="L2167" s="159"/>
      <c r="M2167" s="276" t="s">
        <v>1162</v>
      </c>
      <c r="N2167" s="277"/>
      <c r="O2167" s="169">
        <f>VLOOKUP(A2167,'[2]Tarifs Rayures'!$A:$M,13,0)*(1+$V$5)</f>
        <v>165.83333333333334</v>
      </c>
      <c r="P2167" s="159"/>
      <c r="Q2167" s="276" t="s">
        <v>1163</v>
      </c>
      <c r="R2167" s="277"/>
      <c r="S2167" s="169">
        <f>VLOOKUP(B2167,'[2]Tarifs Rayures'!$A:$M,13,0)*(1+$V$5)</f>
        <v>199.16666666666669</v>
      </c>
    </row>
    <row r="2168" spans="1:19" ht="7.9" customHeight="1" x14ac:dyDescent="0.25">
      <c r="A2168" s="181"/>
      <c r="B2168" s="181"/>
      <c r="C2168" s="18"/>
      <c r="E2168" s="76"/>
      <c r="G2168" s="154"/>
      <c r="H2168" s="175"/>
      <c r="I2168" s="154"/>
      <c r="J2168" s="175"/>
      <c r="K2168" s="154"/>
      <c r="L2168" s="175"/>
      <c r="M2168" s="154"/>
      <c r="N2168" s="175"/>
      <c r="O2168" s="154"/>
      <c r="P2168" s="175"/>
      <c r="Q2168" s="154"/>
      <c r="R2168" s="175"/>
      <c r="S2168" s="154"/>
    </row>
    <row r="2169" spans="1:19" ht="13.5" customHeight="1" x14ac:dyDescent="0.25">
      <c r="A2169" s="181"/>
      <c r="B2169" s="181"/>
      <c r="C2169" s="18"/>
      <c r="E2169" s="155" t="s">
        <v>1165</v>
      </c>
      <c r="G2169" s="154"/>
      <c r="H2169" s="175"/>
      <c r="I2169" s="154"/>
      <c r="J2169" s="175"/>
      <c r="K2169" s="154"/>
      <c r="L2169" s="175"/>
      <c r="M2169" s="154"/>
      <c r="N2169" s="175"/>
      <c r="O2169" s="154"/>
      <c r="P2169" s="175"/>
      <c r="Q2169" s="154"/>
      <c r="R2169" s="175"/>
      <c r="S2169" s="154"/>
    </row>
    <row r="2170" spans="1:19" ht="7.9" customHeight="1" x14ac:dyDescent="0.25">
      <c r="A2170" s="205"/>
      <c r="B2170" s="205"/>
      <c r="C2170" s="205"/>
      <c r="E2170" s="76"/>
      <c r="F2170" s="76"/>
      <c r="G2170" s="101"/>
      <c r="H2170" s="101"/>
      <c r="I2170" s="101"/>
      <c r="J2170" s="101"/>
      <c r="K2170" s="101"/>
      <c r="L2170" s="101"/>
      <c r="M2170" s="204"/>
      <c r="N2170" s="204"/>
      <c r="O2170" s="204"/>
      <c r="P2170" s="101"/>
      <c r="Q2170" s="204"/>
      <c r="R2170" s="204"/>
      <c r="S2170" s="204"/>
    </row>
    <row r="2171" spans="1:19" ht="24" customHeight="1" x14ac:dyDescent="0.25">
      <c r="A2171" s="192" t="s">
        <v>1166</v>
      </c>
      <c r="B2171" s="192" t="s">
        <v>1167</v>
      </c>
      <c r="C2171" s="193"/>
      <c r="E2171" s="207"/>
      <c r="G2171" s="208" t="s">
        <v>1168</v>
      </c>
      <c r="H2171" s="159"/>
      <c r="I2171" s="276" t="s">
        <v>427</v>
      </c>
      <c r="J2171" s="277"/>
      <c r="K2171" s="160" t="s">
        <v>927</v>
      </c>
      <c r="L2171" s="159"/>
      <c r="M2171" s="276" t="s">
        <v>1166</v>
      </c>
      <c r="N2171" s="277"/>
      <c r="O2171" s="169">
        <f>VLOOKUP(A2171,'[2]Tarifs Rayures'!$A:$M,13,0)*(1+$V$5)</f>
        <v>165.83333333333334</v>
      </c>
      <c r="P2171" s="159"/>
      <c r="Q2171" s="276" t="s">
        <v>1167</v>
      </c>
      <c r="R2171" s="277"/>
      <c r="S2171" s="169">
        <f>VLOOKUP(B2171,'[2]Tarifs Rayures'!$A:$M,13,0)*(1+$V$5)</f>
        <v>199.16666666666669</v>
      </c>
    </row>
    <row r="2172" spans="1:19" ht="7.9" customHeight="1" x14ac:dyDescent="0.25">
      <c r="A2172" s="181"/>
      <c r="B2172" s="181"/>
      <c r="C2172" s="18"/>
      <c r="E2172" s="76"/>
      <c r="G2172" s="154"/>
      <c r="H2172" s="175"/>
      <c r="I2172" s="154"/>
      <c r="J2172" s="175"/>
      <c r="K2172" s="154"/>
      <c r="L2172" s="175"/>
      <c r="M2172" s="154"/>
      <c r="N2172" s="175"/>
      <c r="O2172" s="154"/>
      <c r="P2172" s="175"/>
      <c r="Q2172" s="154"/>
      <c r="R2172" s="175"/>
      <c r="S2172" s="154"/>
    </row>
    <row r="2173" spans="1:19" ht="13.5" customHeight="1" x14ac:dyDescent="0.25">
      <c r="A2173" s="181"/>
      <c r="B2173" s="181"/>
      <c r="C2173" s="18"/>
      <c r="E2173" s="155" t="s">
        <v>1169</v>
      </c>
      <c r="G2173" s="154"/>
      <c r="H2173" s="175"/>
      <c r="I2173" s="154"/>
      <c r="J2173" s="175"/>
      <c r="K2173" s="154"/>
      <c r="L2173" s="175"/>
      <c r="M2173" s="154"/>
      <c r="N2173" s="175"/>
      <c r="O2173" s="154"/>
      <c r="P2173" s="175"/>
      <c r="Q2173" s="154"/>
      <c r="R2173" s="175"/>
      <c r="S2173" s="154"/>
    </row>
    <row r="2174" spans="1:19" ht="7.9" customHeight="1" x14ac:dyDescent="0.25">
      <c r="A2174" s="181"/>
      <c r="B2174" s="205"/>
      <c r="C2174" s="205"/>
      <c r="E2174" s="76"/>
      <c r="F2174" s="76"/>
      <c r="G2174" s="101"/>
      <c r="H2174" s="101"/>
      <c r="I2174" s="101"/>
      <c r="J2174" s="101"/>
      <c r="K2174" s="101"/>
      <c r="L2174" s="101"/>
      <c r="M2174" s="154"/>
      <c r="N2174" s="175"/>
      <c r="O2174" s="204"/>
      <c r="P2174" s="101"/>
      <c r="Q2174" s="204"/>
      <c r="R2174" s="204"/>
      <c r="S2174" s="204"/>
    </row>
    <row r="2175" spans="1:19" ht="24" customHeight="1" x14ac:dyDescent="0.25">
      <c r="A2175" s="192" t="s">
        <v>1170</v>
      </c>
      <c r="B2175" s="192" t="s">
        <v>1171</v>
      </c>
      <c r="C2175" s="193"/>
      <c r="E2175" s="207"/>
      <c r="G2175" s="208" t="s">
        <v>1172</v>
      </c>
      <c r="H2175" s="159"/>
      <c r="I2175" s="276" t="s">
        <v>427</v>
      </c>
      <c r="J2175" s="277"/>
      <c r="K2175" s="160" t="s">
        <v>927</v>
      </c>
      <c r="L2175" s="159"/>
      <c r="M2175" s="276" t="s">
        <v>1170</v>
      </c>
      <c r="N2175" s="277"/>
      <c r="O2175" s="169">
        <f>VLOOKUP(A2175,'[2]Tarifs Rayures'!$A:$M,13,0)*(1+$V$5)</f>
        <v>165.83333333333334</v>
      </c>
      <c r="P2175" s="159"/>
      <c r="Q2175" s="276" t="s">
        <v>1171</v>
      </c>
      <c r="R2175" s="277"/>
      <c r="S2175" s="169">
        <f>VLOOKUP(B2175,'[2]Tarifs Rayures'!$A:$M,13,0)*(1+$V$5)</f>
        <v>199.16666666666669</v>
      </c>
    </row>
    <row r="2176" spans="1:19" ht="7.9" customHeight="1" x14ac:dyDescent="0.25"/>
    <row r="2177" spans="1:19" ht="7.9" customHeight="1" x14ac:dyDescent="0.25"/>
    <row r="2178" spans="1:19" x14ac:dyDescent="0.25">
      <c r="A2178" s="115" t="s">
        <v>580</v>
      </c>
      <c r="B2178" s="115" t="s">
        <v>581</v>
      </c>
      <c r="E2178" s="285" t="s">
        <v>582</v>
      </c>
      <c r="F2178" s="286"/>
      <c r="G2178" s="286"/>
      <c r="H2178" s="286"/>
      <c r="I2178" s="286"/>
      <c r="J2178" s="286"/>
      <c r="K2178" s="286"/>
      <c r="L2178" s="286"/>
      <c r="M2178" s="287"/>
      <c r="N2178" s="149"/>
      <c r="O2178" s="184" t="str">
        <f>ROUND(VLOOKUP(A2178,'[2]Tarifs Sauvage'!A:M,13,0)*(1+$V$5),1)&amp;" € HT/m²"</f>
        <v>52,5 € HT/m²</v>
      </c>
      <c r="P2178" s="156"/>
      <c r="Q2178" s="156"/>
      <c r="R2178" s="156"/>
      <c r="S2178" s="184" t="str">
        <f>ROUND(VLOOKUP(B2178,'[2]Tarifs Sauvage'!A:M,13,0)*(1+$V$5),1)&amp;" € HT/m²"</f>
        <v>67,5 € HT/m²</v>
      </c>
    </row>
    <row r="2179" spans="1:19" s="246" customFormat="1" x14ac:dyDescent="0.25">
      <c r="A2179" s="185"/>
      <c r="B2179" s="185"/>
      <c r="C2179" s="186"/>
      <c r="D2179" s="186"/>
      <c r="E2179" s="187" t="s">
        <v>583</v>
      </c>
      <c r="F2179" s="188"/>
      <c r="G2179" s="188"/>
      <c r="H2179" s="188"/>
      <c r="I2179" s="188"/>
      <c r="J2179" s="188"/>
      <c r="K2179" s="188"/>
      <c r="L2179" s="188"/>
      <c r="M2179" s="188"/>
      <c r="N2179" s="189"/>
      <c r="O2179" s="26"/>
      <c r="P2179" s="26"/>
      <c r="Q2179" s="26"/>
      <c r="R2179" s="26"/>
      <c r="S2179" s="26"/>
    </row>
    <row r="2180" spans="1:19" ht="13.5" customHeight="1" x14ac:dyDescent="0.25">
      <c r="E2180" s="281"/>
      <c r="F2180" s="281"/>
      <c r="G2180" s="281"/>
    </row>
    <row r="2181" spans="1:19" ht="13.5" customHeight="1" x14ac:dyDescent="0.25">
      <c r="E2181" s="35"/>
      <c r="F2181" s="35"/>
      <c r="G2181" s="35"/>
      <c r="H2181" s="8"/>
      <c r="I2181" s="9" t="s">
        <v>584</v>
      </c>
      <c r="K2181" s="9"/>
      <c r="N2181" s="8"/>
      <c r="P2181" s="8"/>
      <c r="R2181" s="8"/>
    </row>
    <row r="2182" spans="1:19" ht="9.9499999999999993" customHeight="1" x14ac:dyDescent="0.25">
      <c r="E2182" s="35"/>
      <c r="F2182" s="35"/>
      <c r="G2182" s="35"/>
      <c r="H2182" s="8"/>
      <c r="I2182" s="1"/>
      <c r="J2182" s="1"/>
      <c r="K2182" s="1"/>
      <c r="L2182" s="1"/>
      <c r="M2182" s="1"/>
      <c r="N2182" s="8"/>
      <c r="O2182" s="12"/>
      <c r="P2182" s="8"/>
      <c r="Q2182" s="12"/>
      <c r="R2182" s="8"/>
      <c r="S2182" s="13"/>
    </row>
    <row r="2183" spans="1:19" ht="39.950000000000003" customHeight="1" x14ac:dyDescent="0.25">
      <c r="E2183" s="35"/>
      <c r="F2183" s="35"/>
      <c r="G2183" s="35"/>
      <c r="H2183" s="8"/>
      <c r="I2183" s="14" t="s">
        <v>9</v>
      </c>
      <c r="J2183" s="190"/>
      <c r="K2183" s="14" t="s">
        <v>10</v>
      </c>
      <c r="L2183" s="190"/>
      <c r="M2183" s="14" t="s">
        <v>11</v>
      </c>
      <c r="N2183" s="15"/>
      <c r="O2183" s="16" t="s">
        <v>1173</v>
      </c>
      <c r="P2183" s="23"/>
      <c r="Q2183" s="16" t="s">
        <v>1174</v>
      </c>
      <c r="R2183" s="15"/>
      <c r="S2183" s="13"/>
    </row>
    <row r="2184" spans="1:19" ht="9.9499999999999993" customHeight="1" x14ac:dyDescent="0.25">
      <c r="E2184" s="35"/>
      <c r="F2184" s="35"/>
      <c r="G2184" s="35"/>
      <c r="H2184" s="8"/>
      <c r="I2184" s="41"/>
      <c r="J2184" s="41"/>
      <c r="K2184" s="41"/>
      <c r="L2184" s="41"/>
      <c r="M2184" s="41"/>
      <c r="N2184" s="23"/>
      <c r="O2184" s="42"/>
      <c r="P2184" s="23"/>
      <c r="Q2184" s="42"/>
      <c r="R2184" s="23"/>
      <c r="S2184" s="13"/>
    </row>
    <row r="2185" spans="1:19" ht="13.5" customHeight="1" x14ac:dyDescent="0.25">
      <c r="A2185" s="183" t="s">
        <v>587</v>
      </c>
      <c r="E2185" s="35"/>
      <c r="F2185" s="35"/>
      <c r="G2185" s="35"/>
      <c r="H2185" s="8"/>
      <c r="I2185" s="160" t="s">
        <v>587</v>
      </c>
      <c r="J2185" s="41"/>
      <c r="K2185" s="191" t="s">
        <v>21</v>
      </c>
      <c r="L2185" s="41"/>
      <c r="M2185" s="22">
        <f>VLOOKUP(A2185,'[2]Tarif bases juil-24'!B:H,6,0)*(1+$V$3)</f>
        <v>23.746208333333332</v>
      </c>
      <c r="N2185" s="23"/>
      <c r="O2185" s="247">
        <v>9</v>
      </c>
      <c r="P2185" s="249"/>
      <c r="Q2185" s="248">
        <v>2.5</v>
      </c>
      <c r="R2185" s="23"/>
      <c r="S2185" s="13"/>
    </row>
    <row r="2186" spans="1:19" ht="13.5" customHeight="1" x14ac:dyDescent="0.25">
      <c r="A2186" s="183" t="s">
        <v>588</v>
      </c>
      <c r="E2186" s="35"/>
      <c r="F2186" s="35"/>
      <c r="G2186" s="35"/>
      <c r="H2186" s="8"/>
      <c r="I2186" s="160" t="s">
        <v>588</v>
      </c>
      <c r="J2186" s="41"/>
      <c r="K2186" s="191" t="s">
        <v>23</v>
      </c>
      <c r="L2186" s="41"/>
      <c r="M2186" s="22">
        <f>VLOOKUP(A2186,'[2]Tarif bases juil-24'!B:H,6,0)*(1+$V$3)</f>
        <v>41.580000000000005</v>
      </c>
      <c r="N2186" s="23"/>
      <c r="O2186" s="247">
        <v>18</v>
      </c>
      <c r="P2186" s="249"/>
      <c r="Q2186" s="247">
        <v>5</v>
      </c>
      <c r="R2186" s="23"/>
      <c r="S2186" s="13"/>
    </row>
    <row r="2187" spans="1:19" ht="13.5" customHeight="1" x14ac:dyDescent="0.25">
      <c r="E2187" s="35"/>
      <c r="F2187" s="35"/>
      <c r="G2187" s="35"/>
      <c r="H2187" s="8"/>
      <c r="I2187" s="1"/>
      <c r="J2187" s="1"/>
      <c r="K2187" s="1"/>
      <c r="L2187" s="1"/>
      <c r="M2187" s="1"/>
      <c r="N2187" s="1"/>
      <c r="O2187" s="1"/>
      <c r="P2187" s="1"/>
      <c r="Q2187" s="1"/>
      <c r="R2187" s="1"/>
      <c r="S2187" s="1"/>
    </row>
    <row r="2188" spans="1:19" ht="13.5" customHeight="1" x14ac:dyDescent="0.25">
      <c r="E2188" s="35"/>
      <c r="F2188" s="35"/>
      <c r="G2188" s="35"/>
      <c r="H2188" s="8"/>
      <c r="N2188" s="1"/>
      <c r="O2188" s="282" t="s">
        <v>589</v>
      </c>
      <c r="P2188" s="282"/>
      <c r="Q2188" s="282"/>
      <c r="R2188" s="282"/>
      <c r="S2188" s="282"/>
    </row>
    <row r="2189" spans="1:19" ht="13.5" customHeight="1" x14ac:dyDescent="0.25">
      <c r="E2189" s="44"/>
      <c r="F2189" s="44"/>
      <c r="G2189" s="44"/>
      <c r="H2189" s="8"/>
      <c r="I2189" s="1"/>
      <c r="J2189" s="1"/>
      <c r="K2189" s="1"/>
      <c r="L2189" s="1"/>
      <c r="M2189" s="1"/>
      <c r="N2189" s="1"/>
      <c r="O2189" s="1"/>
      <c r="P2189" s="1"/>
      <c r="Q2189" s="1"/>
      <c r="R2189" s="1"/>
      <c r="S2189" s="1"/>
    </row>
    <row r="2190" spans="1:19" ht="13.5" customHeight="1" x14ac:dyDescent="0.25">
      <c r="E2190" s="41"/>
      <c r="F2190" s="33"/>
      <c r="G2190" s="140"/>
      <c r="H2190" s="114"/>
      <c r="I2190" s="114"/>
      <c r="J2190" s="114"/>
      <c r="K2190" s="114"/>
      <c r="L2190" s="114"/>
      <c r="M2190" s="114"/>
      <c r="N2190" s="114"/>
      <c r="O2190" s="36"/>
      <c r="P2190" s="114"/>
      <c r="Q2190" s="114"/>
      <c r="R2190" s="114"/>
      <c r="S2190" s="36"/>
    </row>
    <row r="2191" spans="1:19" ht="8.1" customHeight="1" x14ac:dyDescent="0.25"/>
    <row r="2192" spans="1:19" ht="13.15" customHeight="1" x14ac:dyDescent="0.25">
      <c r="A2192" s="115"/>
      <c r="B2192" s="115"/>
      <c r="E2192" s="35"/>
      <c r="F2192" s="35"/>
      <c r="G2192" s="35"/>
      <c r="H2192" s="116"/>
      <c r="I2192" s="117" t="s">
        <v>268</v>
      </c>
      <c r="J2192" s="118"/>
      <c r="K2192" s="118"/>
      <c r="L2192" s="119"/>
      <c r="M2192" s="120"/>
      <c r="N2192" s="120"/>
      <c r="O2192" s="120"/>
      <c r="P2192" s="120"/>
      <c r="Q2192" s="120"/>
      <c r="R2192" s="120"/>
      <c r="S2192" s="120"/>
    </row>
    <row r="2193" spans="1:19" ht="13.15" customHeight="1" x14ac:dyDescent="0.25">
      <c r="E2193" s="35"/>
      <c r="F2193" s="35"/>
      <c r="G2193" s="35"/>
      <c r="H2193" s="116"/>
      <c r="I2193" s="121" t="s">
        <v>345</v>
      </c>
      <c r="J2193" s="118"/>
      <c r="K2193" s="118"/>
      <c r="L2193" s="91"/>
      <c r="M2193" s="120"/>
      <c r="N2193" s="120"/>
      <c r="O2193" s="120"/>
      <c r="P2193" s="120"/>
      <c r="Q2193" s="120"/>
      <c r="R2193" s="120"/>
      <c r="S2193" s="120"/>
    </row>
    <row r="2194" spans="1:19" ht="13.15" customHeight="1" x14ac:dyDescent="0.25">
      <c r="E2194" s="35"/>
      <c r="F2194" s="35"/>
      <c r="G2194" s="35"/>
      <c r="H2194" s="116"/>
      <c r="I2194" s="121" t="s">
        <v>331</v>
      </c>
      <c r="J2194" s="118"/>
      <c r="K2194" s="118"/>
      <c r="L2194" s="91"/>
      <c r="M2194" s="120"/>
      <c r="N2194" s="120"/>
      <c r="O2194" s="120"/>
      <c r="P2194" s="120"/>
      <c r="Q2194" s="120"/>
      <c r="R2194" s="120"/>
      <c r="S2194" s="120"/>
    </row>
    <row r="2195" spans="1:19" ht="13.15" customHeight="1" x14ac:dyDescent="0.25">
      <c r="E2195" s="35"/>
      <c r="F2195" s="35"/>
      <c r="G2195" s="35"/>
      <c r="H2195" s="116"/>
      <c r="I2195" s="121" t="s">
        <v>590</v>
      </c>
      <c r="J2195" s="118"/>
      <c r="K2195" s="118"/>
      <c r="L2195" s="91"/>
      <c r="M2195" s="120"/>
      <c r="N2195" s="120"/>
      <c r="O2195" s="120"/>
      <c r="P2195" s="120"/>
      <c r="Q2195" s="120"/>
      <c r="R2195" s="120"/>
      <c r="S2195" s="120"/>
    </row>
    <row r="2196" spans="1:19" ht="13.15" customHeight="1" x14ac:dyDescent="0.25">
      <c r="A2196" s="115"/>
      <c r="B2196" s="115"/>
      <c r="E2196" s="35"/>
      <c r="F2196" s="35"/>
      <c r="G2196" s="35"/>
      <c r="H2196" s="116"/>
      <c r="I2196" s="121" t="s">
        <v>591</v>
      </c>
      <c r="J2196" s="118"/>
      <c r="K2196" s="118"/>
      <c r="L2196" s="119"/>
      <c r="M2196" s="120"/>
      <c r="N2196" s="120"/>
      <c r="O2196" s="120"/>
      <c r="P2196" s="120"/>
      <c r="Q2196" s="120"/>
      <c r="R2196" s="120"/>
      <c r="S2196" s="120"/>
    </row>
    <row r="2197" spans="1:19" ht="13.15" customHeight="1" x14ac:dyDescent="0.25">
      <c r="A2197" s="115"/>
      <c r="B2197" s="115"/>
      <c r="E2197" s="35"/>
      <c r="F2197" s="35"/>
      <c r="G2197" s="35"/>
      <c r="H2197" s="116"/>
      <c r="I2197" s="121" t="s">
        <v>592</v>
      </c>
      <c r="J2197" s="118"/>
      <c r="K2197" s="118"/>
      <c r="L2197" s="119"/>
      <c r="M2197" s="120"/>
      <c r="N2197" s="120"/>
      <c r="O2197" s="120"/>
      <c r="P2197" s="120"/>
      <c r="Q2197" s="120"/>
      <c r="R2197" s="120"/>
      <c r="S2197" s="120"/>
    </row>
    <row r="2198" spans="1:19" ht="13.5" customHeight="1" x14ac:dyDescent="0.25">
      <c r="E2198" s="35"/>
      <c r="F2198" s="35"/>
      <c r="G2198" s="35"/>
      <c r="H2198" s="116"/>
      <c r="I2198" s="283" t="s">
        <v>593</v>
      </c>
      <c r="J2198" s="283"/>
      <c r="K2198" s="283"/>
      <c r="L2198" s="283"/>
      <c r="M2198" s="283"/>
      <c r="N2198" s="283"/>
      <c r="O2198" s="283"/>
      <c r="P2198" s="283"/>
      <c r="Q2198" s="283"/>
      <c r="R2198" s="283"/>
      <c r="S2198" s="283"/>
    </row>
    <row r="2199" spans="1:19" ht="8.1" customHeight="1" x14ac:dyDescent="0.25">
      <c r="E2199" s="76"/>
      <c r="F2199" s="76"/>
      <c r="G2199" s="76"/>
      <c r="I2199" s="283"/>
      <c r="J2199" s="283"/>
      <c r="K2199" s="283"/>
      <c r="L2199" s="283"/>
      <c r="M2199" s="283"/>
      <c r="N2199" s="283"/>
      <c r="O2199" s="283"/>
      <c r="P2199" s="283"/>
      <c r="Q2199" s="283"/>
      <c r="R2199" s="283"/>
      <c r="S2199" s="283"/>
    </row>
    <row r="2200" spans="1:19" ht="13.15" customHeight="1" x14ac:dyDescent="0.25">
      <c r="A2200" s="115"/>
      <c r="B2200" s="115"/>
      <c r="E2200" s="271" t="s">
        <v>594</v>
      </c>
      <c r="F2200" s="271"/>
      <c r="G2200" s="271"/>
      <c r="H2200" s="123"/>
      <c r="I2200" s="283"/>
      <c r="J2200" s="283"/>
      <c r="K2200" s="283"/>
      <c r="L2200" s="283"/>
      <c r="M2200" s="283"/>
      <c r="N2200" s="283"/>
      <c r="O2200" s="283"/>
      <c r="P2200" s="283"/>
      <c r="Q2200" s="283"/>
      <c r="R2200" s="283"/>
      <c r="S2200" s="283"/>
    </row>
    <row r="2201" spans="1:19" ht="13.5" customHeight="1" x14ac:dyDescent="0.25">
      <c r="A2201" s="1" t="s">
        <v>595</v>
      </c>
      <c r="E2201" s="100" t="s">
        <v>596</v>
      </c>
      <c r="F2201" s="101"/>
      <c r="G2201" s="134">
        <f>VLOOKUP(A2201,'[2]Tarif bases juil-24'!B:H,6,0)*(1+$V$8)</f>
        <v>41.75</v>
      </c>
    </row>
    <row r="2202" spans="1:19" ht="13.5" customHeight="1" x14ac:dyDescent="0.25">
      <c r="E2202" s="9"/>
      <c r="F2202" s="9"/>
      <c r="G2202" s="9"/>
    </row>
    <row r="2203" spans="1:19" ht="13.5" customHeight="1" x14ac:dyDescent="0.25">
      <c r="E2203" s="64" t="s">
        <v>1175</v>
      </c>
      <c r="F2203" s="64"/>
      <c r="G2203" s="64"/>
      <c r="H2203" s="67"/>
      <c r="I2203" s="67"/>
      <c r="J2203" s="67"/>
      <c r="K2203" s="68"/>
      <c r="L2203" s="69"/>
      <c r="M2203" s="69"/>
      <c r="N2203" s="69"/>
      <c r="O2203" s="267" t="s">
        <v>0</v>
      </c>
      <c r="P2203" s="267"/>
      <c r="Q2203" s="267"/>
      <c r="R2203" s="267"/>
      <c r="S2203" s="267"/>
    </row>
    <row r="2204" spans="1:19" ht="13.5" customHeight="1" x14ac:dyDescent="0.25">
      <c r="E2204" s="6"/>
      <c r="O2204" s="268"/>
      <c r="P2204" s="268"/>
      <c r="Q2204" s="268"/>
      <c r="R2204" s="268"/>
      <c r="S2204" s="268"/>
    </row>
    <row r="2205" spans="1:19" ht="30" customHeight="1" x14ac:dyDescent="0.25">
      <c r="E2205" s="269" t="s">
        <v>1176</v>
      </c>
      <c r="F2205" s="269"/>
      <c r="G2205" s="269"/>
      <c r="H2205" s="269"/>
      <c r="I2205" s="269"/>
      <c r="J2205" s="269"/>
      <c r="K2205" s="269"/>
      <c r="L2205" s="269"/>
      <c r="M2205" s="269"/>
      <c r="N2205" s="269"/>
      <c r="O2205" s="269"/>
      <c r="P2205" s="269"/>
      <c r="Q2205" s="269"/>
      <c r="R2205" s="269"/>
      <c r="S2205" s="269"/>
    </row>
    <row r="2206" spans="1:19" ht="13.5" customHeight="1" x14ac:dyDescent="0.25">
      <c r="E2206" s="6"/>
      <c r="O2206" s="268"/>
      <c r="P2206" s="268"/>
      <c r="Q2206" s="268"/>
      <c r="R2206" s="268"/>
      <c r="S2206" s="268"/>
    </row>
    <row r="2207" spans="1:19" ht="13.5" customHeight="1" x14ac:dyDescent="0.25">
      <c r="E2207" s="76"/>
      <c r="F2207" s="76"/>
      <c r="M2207" s="284" t="s">
        <v>418</v>
      </c>
      <c r="N2207" s="284"/>
      <c r="O2207" s="284"/>
      <c r="P2207" s="149"/>
      <c r="Q2207" s="284" t="s">
        <v>419</v>
      </c>
      <c r="R2207" s="284"/>
      <c r="S2207" s="284"/>
    </row>
    <row r="2208" spans="1:19" ht="13.5" customHeight="1" x14ac:dyDescent="0.25">
      <c r="E2208" s="76"/>
      <c r="F2208" s="76"/>
      <c r="M2208" s="150"/>
      <c r="N2208" s="150"/>
      <c r="O2208" s="150"/>
      <c r="Q2208" s="150"/>
      <c r="R2208" s="150"/>
      <c r="S2208" s="150"/>
    </row>
    <row r="2209" spans="1:19" s="68" customFormat="1" ht="27" customHeight="1" x14ac:dyDescent="0.25">
      <c r="A2209" s="18"/>
      <c r="B2209" s="18"/>
      <c r="C2209" s="18"/>
      <c r="D2209" s="18"/>
      <c r="E2209" s="151"/>
      <c r="G2209" s="14" t="s">
        <v>420</v>
      </c>
      <c r="H2209" s="101"/>
      <c r="I2209" s="152" t="s">
        <v>421</v>
      </c>
      <c r="J2209" s="153"/>
      <c r="K2209" s="14" t="s">
        <v>422</v>
      </c>
      <c r="L2209" s="101"/>
      <c r="M2209" s="152" t="s">
        <v>9</v>
      </c>
      <c r="N2209" s="153"/>
      <c r="O2209" s="14" t="s">
        <v>11</v>
      </c>
      <c r="P2209" s="101"/>
      <c r="Q2209" s="152" t="s">
        <v>9</v>
      </c>
      <c r="R2209" s="153"/>
      <c r="S2209" s="14" t="s">
        <v>11</v>
      </c>
    </row>
    <row r="2210" spans="1:19" ht="7.9" customHeight="1" x14ac:dyDescent="0.25">
      <c r="E2210" s="150"/>
      <c r="G2210" s="156"/>
      <c r="H2210" s="1"/>
      <c r="I2210" s="156"/>
      <c r="J2210" s="1"/>
      <c r="K2210" s="156"/>
      <c r="L2210" s="1"/>
      <c r="M2210" s="156"/>
      <c r="N2210" s="1"/>
      <c r="O2210" s="156"/>
      <c r="P2210" s="1"/>
      <c r="Q2210" s="156"/>
      <c r="R2210" s="1"/>
      <c r="S2210" s="156"/>
    </row>
    <row r="2211" spans="1:19" ht="13.5" customHeight="1" x14ac:dyDescent="0.25">
      <c r="E2211" s="155" t="s">
        <v>1177</v>
      </c>
      <c r="G2211" s="128"/>
      <c r="H2211" s="41"/>
      <c r="I2211" s="128"/>
      <c r="J2211" s="41"/>
      <c r="K2211" s="128"/>
      <c r="L2211" s="41"/>
      <c r="M2211" s="128"/>
      <c r="N2211" s="41"/>
      <c r="O2211" s="128"/>
      <c r="P2211" s="41"/>
      <c r="Q2211" s="128"/>
      <c r="R2211" s="41"/>
      <c r="S2211" s="128"/>
    </row>
    <row r="2212" spans="1:19" ht="7.9" customHeight="1" x14ac:dyDescent="0.25">
      <c r="E2212" s="76"/>
      <c r="F2212" s="76"/>
      <c r="G2212" s="33"/>
      <c r="H2212" s="33"/>
      <c r="I2212" s="33"/>
      <c r="J2212" s="33"/>
      <c r="K2212" s="33"/>
      <c r="L2212" s="33"/>
      <c r="M2212" s="195"/>
      <c r="N2212" s="195"/>
      <c r="O2212" s="195"/>
      <c r="P2212" s="33"/>
      <c r="Q2212" s="195"/>
      <c r="R2212" s="195"/>
      <c r="S2212" s="195"/>
    </row>
    <row r="2213" spans="1:19" ht="24" customHeight="1" x14ac:dyDescent="0.25">
      <c r="A2213" s="192" t="s">
        <v>1178</v>
      </c>
      <c r="B2213" s="192" t="s">
        <v>1179</v>
      </c>
      <c r="C2213" s="193"/>
      <c r="E2213" s="13"/>
      <c r="G2213" s="165" t="s">
        <v>1180</v>
      </c>
      <c r="H2213" s="159"/>
      <c r="I2213" s="276" t="s">
        <v>442</v>
      </c>
      <c r="J2213" s="277"/>
      <c r="K2213" s="160" t="s">
        <v>1181</v>
      </c>
      <c r="L2213" s="159"/>
      <c r="M2213" s="276" t="s">
        <v>1178</v>
      </c>
      <c r="N2213" s="277"/>
      <c r="O2213" s="169">
        <f>VLOOKUP(A2213,'[2]Tarifs Sauvage'!A:M,13,0)*(1+$V$5)</f>
        <v>69.166666666666671</v>
      </c>
      <c r="P2213" s="159"/>
      <c r="Q2213" s="276" t="s">
        <v>1179</v>
      </c>
      <c r="R2213" s="277"/>
      <c r="S2213" s="169">
        <f>VLOOKUP(B2213,'[2]Tarifs Sauvage'!A:M,13,0)*(1+$V$5)</f>
        <v>91.666666666666671</v>
      </c>
    </row>
    <row r="2214" spans="1:19" ht="7.9" customHeight="1" x14ac:dyDescent="0.25">
      <c r="E2214" s="13"/>
      <c r="G2214" s="163"/>
      <c r="H2214" s="159"/>
      <c r="I2214" s="159"/>
      <c r="J2214" s="159"/>
      <c r="K2214" s="159"/>
      <c r="L2214" s="159"/>
      <c r="M2214" s="159"/>
      <c r="N2214" s="159"/>
      <c r="O2214" s="171"/>
      <c r="P2214" s="159"/>
      <c r="Q2214" s="159"/>
      <c r="R2214" s="159"/>
      <c r="S2214" s="171"/>
    </row>
    <row r="2215" spans="1:19" ht="24" customHeight="1" x14ac:dyDescent="0.25">
      <c r="A2215" s="192" t="s">
        <v>1182</v>
      </c>
      <c r="B2215" s="192" t="s">
        <v>1183</v>
      </c>
      <c r="C2215" s="193"/>
      <c r="E2215" s="13"/>
      <c r="G2215" s="165" t="s">
        <v>1180</v>
      </c>
      <c r="H2215" s="159"/>
      <c r="I2215" s="276" t="s">
        <v>1184</v>
      </c>
      <c r="J2215" s="277"/>
      <c r="K2215" s="160" t="s">
        <v>1185</v>
      </c>
      <c r="L2215" s="159"/>
      <c r="M2215" s="276" t="s">
        <v>1182</v>
      </c>
      <c r="N2215" s="277"/>
      <c r="O2215" s="169">
        <f>VLOOKUP(A2215,'[2]Tarifs Sauvage'!A:M,13,0)*(1+$V$5)</f>
        <v>359.16666666666669</v>
      </c>
      <c r="P2215" s="159"/>
      <c r="Q2215" s="276" t="s">
        <v>1183</v>
      </c>
      <c r="R2215" s="277"/>
      <c r="S2215" s="169">
        <f>VLOOKUP(B2215,'[2]Tarifs Sauvage'!A:M,13,0)*(1+$V$5)</f>
        <v>458.33333333333337</v>
      </c>
    </row>
    <row r="2216" spans="1:19" ht="7.9" customHeight="1" x14ac:dyDescent="0.25">
      <c r="E2216" s="13"/>
      <c r="G2216" s="163"/>
      <c r="H2216" s="159"/>
      <c r="I2216" s="159"/>
      <c r="J2216" s="159"/>
      <c r="K2216" s="159"/>
      <c r="L2216" s="159"/>
      <c r="M2216" s="159"/>
      <c r="N2216" s="159"/>
      <c r="O2216" s="171"/>
      <c r="P2216" s="159"/>
      <c r="Q2216" s="159"/>
      <c r="R2216" s="159"/>
      <c r="S2216" s="171"/>
    </row>
    <row r="2217" spans="1:19" ht="24" customHeight="1" x14ac:dyDescent="0.25">
      <c r="A2217" s="192" t="s">
        <v>1186</v>
      </c>
      <c r="B2217" s="192" t="s">
        <v>1187</v>
      </c>
      <c r="C2217" s="193"/>
      <c r="E2217" s="13"/>
      <c r="G2217" s="165" t="s">
        <v>1188</v>
      </c>
      <c r="H2217" s="159"/>
      <c r="I2217" s="276" t="s">
        <v>442</v>
      </c>
      <c r="J2217" s="277"/>
      <c r="K2217" s="160" t="s">
        <v>1181</v>
      </c>
      <c r="L2217" s="159"/>
      <c r="M2217" s="276" t="s">
        <v>1189</v>
      </c>
      <c r="N2217" s="277"/>
      <c r="O2217" s="169">
        <f>VLOOKUP(A2217,'[2]Tarifs Sauvage'!A:M,13,0)*(1+$V$5)</f>
        <v>69.166666666666671</v>
      </c>
      <c r="P2217" s="159"/>
      <c r="Q2217" s="276" t="s">
        <v>1187</v>
      </c>
      <c r="R2217" s="277"/>
      <c r="S2217" s="169">
        <f>VLOOKUP(B2217,'[2]Tarifs Sauvage'!A:M,13,0)*(1+$V$5)</f>
        <v>91.666666666666671</v>
      </c>
    </row>
    <row r="2218" spans="1:19" ht="7.9" customHeight="1" x14ac:dyDescent="0.25">
      <c r="E2218" s="76"/>
      <c r="F2218" s="76"/>
      <c r="G2218" s="166"/>
      <c r="H2218" s="101"/>
      <c r="I2218" s="166"/>
      <c r="J2218" s="101"/>
      <c r="K2218" s="101"/>
      <c r="L2218" s="101"/>
      <c r="M2218" s="204"/>
      <c r="N2218" s="204"/>
      <c r="O2218" s="204"/>
      <c r="P2218" s="101"/>
      <c r="Q2218" s="204"/>
      <c r="R2218" s="204"/>
      <c r="S2218" s="204"/>
    </row>
    <row r="2219" spans="1:19" ht="24" customHeight="1" x14ac:dyDescent="0.25">
      <c r="A2219" s="192" t="s">
        <v>1190</v>
      </c>
      <c r="B2219" s="192" t="s">
        <v>1191</v>
      </c>
      <c r="C2219" s="193"/>
      <c r="E2219" s="13"/>
      <c r="G2219" s="165" t="s">
        <v>1188</v>
      </c>
      <c r="H2219" s="159"/>
      <c r="I2219" s="276" t="s">
        <v>1184</v>
      </c>
      <c r="J2219" s="277"/>
      <c r="K2219" s="160" t="s">
        <v>1185</v>
      </c>
      <c r="L2219" s="159"/>
      <c r="M2219" s="276" t="s">
        <v>1190</v>
      </c>
      <c r="N2219" s="277"/>
      <c r="O2219" s="169">
        <f>VLOOKUP(A2219,'[2]Tarifs Sauvage'!A:M,13,0)*(1+$V$5)</f>
        <v>359.16666666666669</v>
      </c>
      <c r="P2219" s="159"/>
      <c r="Q2219" s="276" t="s">
        <v>1191</v>
      </c>
      <c r="R2219" s="277"/>
      <c r="S2219" s="169">
        <f>VLOOKUP(B2219,'[2]Tarifs Sauvage'!A:M,13,0)*(1+$V$5)</f>
        <v>458.33333333333337</v>
      </c>
    </row>
    <row r="2220" spans="1:19" ht="7.9" customHeight="1" x14ac:dyDescent="0.25">
      <c r="E2220" s="13"/>
      <c r="G2220" s="163"/>
      <c r="H2220" s="159"/>
      <c r="I2220" s="159"/>
      <c r="J2220" s="159"/>
      <c r="K2220" s="159"/>
      <c r="L2220" s="159"/>
      <c r="M2220" s="159"/>
      <c r="N2220" s="159"/>
      <c r="O2220" s="171"/>
      <c r="P2220" s="159"/>
      <c r="Q2220" s="159"/>
      <c r="R2220" s="159"/>
      <c r="S2220" s="171"/>
    </row>
    <row r="2221" spans="1:19" ht="24" customHeight="1" x14ac:dyDescent="0.25">
      <c r="A2221" s="192" t="s">
        <v>1192</v>
      </c>
      <c r="B2221" s="192" t="s">
        <v>1179</v>
      </c>
      <c r="C2221" s="193"/>
      <c r="E2221" s="13"/>
      <c r="G2221" s="165" t="s">
        <v>1193</v>
      </c>
      <c r="H2221" s="159"/>
      <c r="I2221" s="276" t="s">
        <v>442</v>
      </c>
      <c r="J2221" s="277"/>
      <c r="K2221" s="160" t="s">
        <v>1181</v>
      </c>
      <c r="L2221" s="159"/>
      <c r="M2221" s="276" t="s">
        <v>1194</v>
      </c>
      <c r="N2221" s="277"/>
      <c r="O2221" s="169">
        <f>VLOOKUP(A2221,'[2]Tarifs Sauvage'!A:M,13,0)*(1+$V$5)</f>
        <v>69.166666666666671</v>
      </c>
      <c r="P2221" s="159"/>
      <c r="Q2221" s="276" t="s">
        <v>1195</v>
      </c>
      <c r="R2221" s="277"/>
      <c r="S2221" s="169">
        <f>VLOOKUP(B2221,'[2]Tarifs Sauvage'!A:M,13,0)*(1+$V$5)</f>
        <v>91.666666666666671</v>
      </c>
    </row>
    <row r="2222" spans="1:19" ht="7.9" customHeight="1" x14ac:dyDescent="0.25">
      <c r="E2222" s="13"/>
      <c r="G2222" s="163"/>
      <c r="H2222" s="159"/>
      <c r="I2222" s="159"/>
      <c r="J2222" s="159"/>
      <c r="K2222" s="159"/>
      <c r="L2222" s="159"/>
      <c r="M2222" s="159"/>
      <c r="N2222" s="159"/>
      <c r="O2222" s="171"/>
      <c r="P2222" s="159"/>
      <c r="Q2222" s="159"/>
      <c r="R2222" s="159"/>
      <c r="S2222" s="171"/>
    </row>
    <row r="2223" spans="1:19" ht="24" customHeight="1" x14ac:dyDescent="0.25">
      <c r="A2223" s="192" t="s">
        <v>1196</v>
      </c>
      <c r="B2223" s="192" t="s">
        <v>1197</v>
      </c>
      <c r="C2223" s="193"/>
      <c r="E2223" s="13"/>
      <c r="G2223" s="165" t="s">
        <v>1193</v>
      </c>
      <c r="H2223" s="159"/>
      <c r="I2223" s="276" t="s">
        <v>1184</v>
      </c>
      <c r="J2223" s="277"/>
      <c r="K2223" s="160" t="s">
        <v>1185</v>
      </c>
      <c r="L2223" s="159"/>
      <c r="M2223" s="276" t="s">
        <v>1196</v>
      </c>
      <c r="N2223" s="277"/>
      <c r="O2223" s="169">
        <f>VLOOKUP(A2223,'[2]Tarifs Sauvage'!A:M,13,0)*(1+$V$5)</f>
        <v>359.16666666666669</v>
      </c>
      <c r="P2223" s="159"/>
      <c r="Q2223" s="276" t="s">
        <v>1197</v>
      </c>
      <c r="R2223" s="277"/>
      <c r="S2223" s="169">
        <f>VLOOKUP(B2223,'[2]Tarifs Sauvage'!A:M,13,0)*(1+$V$5)</f>
        <v>458.33333333333337</v>
      </c>
    </row>
    <row r="2224" spans="1:19" ht="7.9" customHeight="1" x14ac:dyDescent="0.25">
      <c r="A2224" s="115"/>
      <c r="B2224" s="115"/>
      <c r="E2224" s="13"/>
      <c r="G2224" s="140"/>
      <c r="H2224" s="140"/>
      <c r="I2224" s="140"/>
      <c r="J2224" s="140"/>
      <c r="K2224" s="140"/>
      <c r="L2224" s="140"/>
      <c r="M2224" s="140"/>
      <c r="N2224" s="140"/>
      <c r="O2224" s="129"/>
      <c r="P2224" s="140"/>
      <c r="Q2224" s="140"/>
      <c r="R2224" s="140"/>
      <c r="S2224" s="129"/>
    </row>
    <row r="2225" spans="1:19" ht="13.5" customHeight="1" x14ac:dyDescent="0.25">
      <c r="E2225" s="155" t="s">
        <v>1198</v>
      </c>
      <c r="G2225" s="128"/>
      <c r="H2225" s="41"/>
      <c r="I2225" s="128"/>
      <c r="J2225" s="41"/>
      <c r="K2225" s="128"/>
      <c r="L2225" s="41"/>
      <c r="M2225" s="128"/>
      <c r="N2225" s="41"/>
      <c r="O2225" s="128"/>
      <c r="P2225" s="41"/>
      <c r="Q2225" s="128"/>
      <c r="R2225" s="41"/>
      <c r="S2225" s="128"/>
    </row>
    <row r="2226" spans="1:19" ht="7.9" customHeight="1" x14ac:dyDescent="0.25">
      <c r="E2226" s="76"/>
      <c r="F2226" s="76"/>
      <c r="G2226" s="33"/>
      <c r="H2226" s="33"/>
      <c r="I2226" s="33"/>
      <c r="J2226" s="33"/>
      <c r="K2226" s="33"/>
      <c r="L2226" s="33"/>
      <c r="M2226" s="195"/>
      <c r="N2226" s="195"/>
      <c r="O2226" s="195"/>
      <c r="P2226" s="33"/>
      <c r="Q2226" s="195"/>
      <c r="R2226" s="195"/>
      <c r="S2226" s="195"/>
    </row>
    <row r="2227" spans="1:19" ht="24" customHeight="1" x14ac:dyDescent="0.25">
      <c r="A2227" s="192" t="s">
        <v>1199</v>
      </c>
      <c r="B2227" s="192" t="s">
        <v>1200</v>
      </c>
      <c r="C2227" s="193"/>
      <c r="E2227" s="13"/>
      <c r="G2227" s="165" t="s">
        <v>1201</v>
      </c>
      <c r="H2227" s="159"/>
      <c r="I2227" s="276" t="s">
        <v>442</v>
      </c>
      <c r="J2227" s="277"/>
      <c r="K2227" s="160" t="s">
        <v>1202</v>
      </c>
      <c r="L2227" s="159"/>
      <c r="M2227" s="276" t="s">
        <v>1199</v>
      </c>
      <c r="N2227" s="277"/>
      <c r="O2227" s="169">
        <f>VLOOKUP(A2227,'[2]Tarifs Sauvage'!A:M,13,0)*(1+$V$5)</f>
        <v>79.166666666666671</v>
      </c>
      <c r="P2227" s="159"/>
      <c r="Q2227" s="276" t="s">
        <v>1200</v>
      </c>
      <c r="R2227" s="277"/>
      <c r="S2227" s="169">
        <f>VLOOKUP(B2227,'[2]Tarifs Sauvage'!A:M,13,0)*(1+$V$5)</f>
        <v>105.83333333333334</v>
      </c>
    </row>
    <row r="2228" spans="1:19" ht="7.9" customHeight="1" x14ac:dyDescent="0.25">
      <c r="E2228" s="13"/>
      <c r="G2228" s="163"/>
      <c r="H2228" s="159"/>
      <c r="I2228" s="159"/>
      <c r="J2228" s="159"/>
      <c r="K2228" s="159"/>
      <c r="L2228" s="159"/>
      <c r="M2228" s="159"/>
      <c r="N2228" s="159"/>
      <c r="O2228" s="171"/>
      <c r="P2228" s="159"/>
      <c r="Q2228" s="159"/>
      <c r="R2228" s="159"/>
      <c r="S2228" s="171"/>
    </row>
    <row r="2229" spans="1:19" ht="24" customHeight="1" x14ac:dyDescent="0.25">
      <c r="A2229" s="192" t="s">
        <v>1203</v>
      </c>
      <c r="B2229" s="192" t="s">
        <v>1204</v>
      </c>
      <c r="C2229" s="193"/>
      <c r="E2229" s="13"/>
      <c r="G2229" s="165" t="s">
        <v>1201</v>
      </c>
      <c r="H2229" s="159"/>
      <c r="I2229" s="276" t="s">
        <v>1205</v>
      </c>
      <c r="J2229" s="277"/>
      <c r="K2229" s="160" t="s">
        <v>1206</v>
      </c>
      <c r="L2229" s="159"/>
      <c r="M2229" s="276" t="s">
        <v>1203</v>
      </c>
      <c r="N2229" s="277"/>
      <c r="O2229" s="169">
        <f>VLOOKUP(A2229,'[2]Tarifs Sauvage'!A:M,13,0)*(1+$V$5)</f>
        <v>580</v>
      </c>
      <c r="P2229" s="159"/>
      <c r="Q2229" s="276" t="s">
        <v>1204</v>
      </c>
      <c r="R2229" s="277"/>
      <c r="S2229" s="169">
        <f>VLOOKUP(B2229,'[2]Tarifs Sauvage'!A:M,13,0)*(1+$V$5)</f>
        <v>740</v>
      </c>
    </row>
    <row r="2230" spans="1:19" ht="7.9" customHeight="1" x14ac:dyDescent="0.25">
      <c r="E2230" s="13"/>
      <c r="G2230" s="163"/>
      <c r="H2230" s="159"/>
      <c r="I2230" s="159"/>
      <c r="J2230" s="159"/>
      <c r="K2230" s="159"/>
      <c r="L2230" s="159"/>
      <c r="M2230" s="159"/>
      <c r="N2230" s="159"/>
      <c r="O2230" s="171"/>
      <c r="P2230" s="159"/>
      <c r="Q2230" s="159"/>
      <c r="R2230" s="159"/>
      <c r="S2230" s="171"/>
    </row>
    <row r="2231" spans="1:19" ht="24" customHeight="1" x14ac:dyDescent="0.25">
      <c r="A2231" s="192" t="s">
        <v>1207</v>
      </c>
      <c r="B2231" s="192" t="s">
        <v>1208</v>
      </c>
      <c r="C2231" s="193"/>
      <c r="E2231" s="13"/>
      <c r="G2231" s="165" t="s">
        <v>1209</v>
      </c>
      <c r="H2231" s="159"/>
      <c r="I2231" s="276" t="s">
        <v>442</v>
      </c>
      <c r="J2231" s="277"/>
      <c r="K2231" s="160" t="s">
        <v>1202</v>
      </c>
      <c r="L2231" s="159"/>
      <c r="M2231" s="276" t="s">
        <v>1210</v>
      </c>
      <c r="N2231" s="277"/>
      <c r="O2231" s="169">
        <f>VLOOKUP(A2231,'[2]Tarifs Sauvage'!A:M,13,0)*(1+$V$5)</f>
        <v>79.166666666666671</v>
      </c>
      <c r="P2231" s="159"/>
      <c r="Q2231" s="276" t="s">
        <v>1208</v>
      </c>
      <c r="R2231" s="277"/>
      <c r="S2231" s="169">
        <f>VLOOKUP(B2231,'[2]Tarifs Sauvage'!A:M,13,0)*(1+$V$5)</f>
        <v>105.83333333333334</v>
      </c>
    </row>
    <row r="2232" spans="1:19" ht="7.9" customHeight="1" x14ac:dyDescent="0.25">
      <c r="E2232" s="76"/>
      <c r="F2232" s="76"/>
      <c r="G2232" s="166"/>
      <c r="H2232" s="101"/>
      <c r="I2232" s="166"/>
      <c r="J2232" s="159"/>
      <c r="K2232" s="159"/>
      <c r="L2232" s="101"/>
      <c r="M2232" s="204"/>
      <c r="N2232" s="204"/>
      <c r="O2232" s="204"/>
      <c r="P2232" s="101"/>
      <c r="Q2232" s="204"/>
      <c r="R2232" s="204"/>
      <c r="S2232" s="204"/>
    </row>
    <row r="2233" spans="1:19" ht="24" customHeight="1" x14ac:dyDescent="0.25">
      <c r="A2233" s="192" t="s">
        <v>1211</v>
      </c>
      <c r="B2233" s="192" t="s">
        <v>1212</v>
      </c>
      <c r="C2233" s="193"/>
      <c r="E2233" s="13"/>
      <c r="G2233" s="165" t="s">
        <v>1209</v>
      </c>
      <c r="H2233" s="159"/>
      <c r="I2233" s="276" t="s">
        <v>1205</v>
      </c>
      <c r="J2233" s="277"/>
      <c r="K2233" s="160" t="s">
        <v>1206</v>
      </c>
      <c r="L2233" s="159"/>
      <c r="M2233" s="276" t="s">
        <v>1211</v>
      </c>
      <c r="N2233" s="277"/>
      <c r="O2233" s="169">
        <f>VLOOKUP(A2233,'[2]Tarifs Sauvage'!A:M,13,0)*(1+$V$5)</f>
        <v>580</v>
      </c>
      <c r="P2233" s="159"/>
      <c r="Q2233" s="276" t="s">
        <v>1212</v>
      </c>
      <c r="R2233" s="277"/>
      <c r="S2233" s="169">
        <f>VLOOKUP(B2233,'[2]Tarifs Sauvage'!A:M,13,0)*(1+$V$5)</f>
        <v>740</v>
      </c>
    </row>
    <row r="2234" spans="1:19" ht="7.9" customHeight="1" x14ac:dyDescent="0.25">
      <c r="E2234" s="13"/>
      <c r="G2234" s="163"/>
      <c r="H2234" s="159"/>
      <c r="I2234" s="159"/>
      <c r="J2234" s="159"/>
      <c r="K2234" s="159"/>
      <c r="L2234" s="159"/>
      <c r="M2234" s="159"/>
      <c r="N2234" s="159"/>
      <c r="O2234" s="171"/>
      <c r="P2234" s="159"/>
      <c r="Q2234" s="159"/>
      <c r="R2234" s="159"/>
      <c r="S2234" s="171"/>
    </row>
    <row r="2235" spans="1:19" ht="24" customHeight="1" x14ac:dyDescent="0.25">
      <c r="A2235" s="192" t="s">
        <v>1213</v>
      </c>
      <c r="B2235" s="192" t="s">
        <v>1200</v>
      </c>
      <c r="C2235" s="193"/>
      <c r="E2235" s="13"/>
      <c r="G2235" s="165" t="s">
        <v>1214</v>
      </c>
      <c r="H2235" s="159"/>
      <c r="I2235" s="276" t="s">
        <v>442</v>
      </c>
      <c r="J2235" s="277"/>
      <c r="K2235" s="160" t="s">
        <v>1202</v>
      </c>
      <c r="L2235" s="159"/>
      <c r="M2235" s="276" t="s">
        <v>1215</v>
      </c>
      <c r="N2235" s="277"/>
      <c r="O2235" s="169">
        <f>VLOOKUP(A2235,'[2]Tarifs Sauvage'!A:M,13,0)*(1+$V$5)</f>
        <v>79.166666666666671</v>
      </c>
      <c r="P2235" s="159"/>
      <c r="Q2235" s="276" t="s">
        <v>1216</v>
      </c>
      <c r="R2235" s="277"/>
      <c r="S2235" s="169">
        <f>VLOOKUP(B2235,'[2]Tarifs Sauvage'!A:M,13,0)*(1+$V$5)</f>
        <v>105.83333333333334</v>
      </c>
    </row>
    <row r="2236" spans="1:19" ht="7.9" customHeight="1" x14ac:dyDescent="0.25">
      <c r="E2236" s="13"/>
      <c r="G2236" s="163"/>
      <c r="H2236" s="159"/>
      <c r="I2236" s="159"/>
      <c r="J2236" s="159"/>
      <c r="K2236" s="159"/>
      <c r="L2236" s="159"/>
      <c r="M2236" s="159"/>
      <c r="N2236" s="159"/>
      <c r="O2236" s="171"/>
      <c r="P2236" s="159"/>
      <c r="Q2236" s="159"/>
      <c r="R2236" s="159"/>
      <c r="S2236" s="171"/>
    </row>
    <row r="2237" spans="1:19" ht="24" customHeight="1" x14ac:dyDescent="0.25">
      <c r="A2237" s="192" t="s">
        <v>1217</v>
      </c>
      <c r="B2237" s="192" t="s">
        <v>1218</v>
      </c>
      <c r="C2237" s="193"/>
      <c r="E2237" s="13"/>
      <c r="G2237" s="165" t="s">
        <v>1214</v>
      </c>
      <c r="H2237" s="159"/>
      <c r="I2237" s="276" t="s">
        <v>1205</v>
      </c>
      <c r="J2237" s="277"/>
      <c r="K2237" s="160" t="s">
        <v>1206</v>
      </c>
      <c r="L2237" s="159"/>
      <c r="M2237" s="276" t="s">
        <v>1217</v>
      </c>
      <c r="N2237" s="277"/>
      <c r="O2237" s="169">
        <f>VLOOKUP(A2237,'[2]Tarifs Sauvage'!A:M,13,0)*(1+$V$5)</f>
        <v>580</v>
      </c>
      <c r="P2237" s="159"/>
      <c r="Q2237" s="276" t="s">
        <v>1218</v>
      </c>
      <c r="R2237" s="277"/>
      <c r="S2237" s="169">
        <f>VLOOKUP(B2237,'[2]Tarifs Sauvage'!A:M,13,0)*(1+$V$5)</f>
        <v>740</v>
      </c>
    </row>
    <row r="2238" spans="1:19" ht="7.9" customHeight="1" x14ac:dyDescent="0.25">
      <c r="A2238" s="115"/>
      <c r="B2238" s="115"/>
      <c r="E2238" s="13"/>
      <c r="G2238" s="140"/>
      <c r="H2238" s="140"/>
      <c r="I2238" s="140"/>
      <c r="J2238" s="140"/>
      <c r="K2238" s="140"/>
      <c r="L2238" s="140"/>
      <c r="M2238" s="140"/>
      <c r="N2238" s="140"/>
      <c r="O2238" s="129"/>
      <c r="P2238" s="140"/>
      <c r="Q2238" s="140"/>
      <c r="R2238" s="140"/>
      <c r="S2238" s="129"/>
    </row>
    <row r="2239" spans="1:19" ht="13.5" customHeight="1" x14ac:dyDescent="0.25">
      <c r="E2239" s="155" t="s">
        <v>1219</v>
      </c>
      <c r="G2239" s="128"/>
      <c r="H2239" s="41"/>
      <c r="I2239" s="128"/>
      <c r="J2239" s="41"/>
      <c r="K2239" s="128"/>
      <c r="L2239" s="41"/>
      <c r="M2239" s="128"/>
      <c r="N2239" s="41"/>
      <c r="O2239" s="128"/>
      <c r="P2239" s="41"/>
      <c r="Q2239" s="128"/>
      <c r="R2239" s="41"/>
      <c r="S2239" s="128"/>
    </row>
    <row r="2240" spans="1:19" ht="7.9" customHeight="1" x14ac:dyDescent="0.25">
      <c r="E2240" s="76"/>
      <c r="F2240" s="76"/>
      <c r="G2240" s="33"/>
      <c r="H2240" s="33"/>
      <c r="I2240" s="33"/>
      <c r="J2240" s="33"/>
      <c r="K2240" s="33"/>
      <c r="L2240" s="33"/>
      <c r="M2240" s="195"/>
      <c r="N2240" s="195"/>
      <c r="O2240" s="195"/>
      <c r="P2240" s="33"/>
      <c r="Q2240" s="195"/>
      <c r="R2240" s="195"/>
      <c r="S2240" s="195"/>
    </row>
    <row r="2241" spans="1:19" ht="24" customHeight="1" x14ac:dyDescent="0.25">
      <c r="A2241" s="192" t="s">
        <v>1220</v>
      </c>
      <c r="B2241" s="192" t="s">
        <v>1221</v>
      </c>
      <c r="C2241" s="193"/>
      <c r="E2241" s="13"/>
      <c r="G2241" s="165" t="s">
        <v>1222</v>
      </c>
      <c r="H2241" s="159"/>
      <c r="I2241" s="276" t="s">
        <v>442</v>
      </c>
      <c r="J2241" s="277"/>
      <c r="K2241" s="160" t="s">
        <v>1202</v>
      </c>
      <c r="L2241" s="159"/>
      <c r="M2241" s="276" t="s">
        <v>1220</v>
      </c>
      <c r="N2241" s="277"/>
      <c r="O2241" s="169">
        <f>VLOOKUP(A2241,'[2]Tarifs Sauvage'!A:M,13,0)*(1+$V$5)</f>
        <v>79.166666666666671</v>
      </c>
      <c r="P2241" s="159"/>
      <c r="Q2241" s="276" t="s">
        <v>1221</v>
      </c>
      <c r="R2241" s="277"/>
      <c r="S2241" s="169">
        <f>VLOOKUP(B2241,'[2]Tarifs Sauvage'!A:M,13,0)*(1+$V$5)</f>
        <v>105.83333333333334</v>
      </c>
    </row>
    <row r="2242" spans="1:19" ht="7.9" customHeight="1" x14ac:dyDescent="0.25">
      <c r="A2242" s="115"/>
      <c r="B2242" s="115"/>
      <c r="C2242" s="115"/>
      <c r="E2242" s="13"/>
      <c r="G2242" s="163"/>
      <c r="H2242" s="159"/>
      <c r="I2242" s="159"/>
      <c r="J2242" s="159"/>
      <c r="K2242" s="159"/>
      <c r="L2242" s="159"/>
      <c r="M2242" s="159"/>
      <c r="N2242" s="159"/>
      <c r="O2242" s="171"/>
      <c r="P2242" s="159"/>
      <c r="Q2242" s="159"/>
      <c r="R2242" s="159"/>
      <c r="S2242" s="171"/>
    </row>
    <row r="2243" spans="1:19" ht="24" customHeight="1" x14ac:dyDescent="0.25">
      <c r="A2243" s="192" t="s">
        <v>1223</v>
      </c>
      <c r="B2243" s="192" t="s">
        <v>1224</v>
      </c>
      <c r="C2243" s="193"/>
      <c r="E2243" s="13"/>
      <c r="G2243" s="165" t="s">
        <v>1225</v>
      </c>
      <c r="H2243" s="159"/>
      <c r="I2243" s="276" t="s">
        <v>442</v>
      </c>
      <c r="J2243" s="277"/>
      <c r="K2243" s="160" t="s">
        <v>1202</v>
      </c>
      <c r="L2243" s="159"/>
      <c r="M2243" s="276" t="s">
        <v>1223</v>
      </c>
      <c r="N2243" s="277"/>
      <c r="O2243" s="169">
        <f>VLOOKUP(A2243,'[2]Tarifs Sauvage'!A:M,13,0)*(1+$V$5)</f>
        <v>79.166666666666671</v>
      </c>
      <c r="P2243" s="159"/>
      <c r="Q2243" s="276" t="s">
        <v>1224</v>
      </c>
      <c r="R2243" s="277"/>
      <c r="S2243" s="169">
        <f>VLOOKUP(B2243,'[2]Tarifs Sauvage'!A:M,13,0)*(1+$V$5)</f>
        <v>105.83333333333334</v>
      </c>
    </row>
    <row r="2244" spans="1:19" ht="7.9" customHeight="1" x14ac:dyDescent="0.25">
      <c r="A2244" s="205"/>
      <c r="B2244" s="205"/>
      <c r="C2244" s="205"/>
      <c r="E2244" s="76"/>
      <c r="F2244" s="76"/>
      <c r="G2244" s="166"/>
      <c r="H2244" s="101"/>
      <c r="I2244" s="166"/>
      <c r="J2244" s="101"/>
      <c r="K2244" s="101"/>
      <c r="L2244" s="101"/>
      <c r="M2244" s="204"/>
      <c r="N2244" s="204"/>
      <c r="O2244" s="204"/>
      <c r="P2244" s="101"/>
      <c r="Q2244" s="204"/>
      <c r="R2244" s="204"/>
      <c r="S2244" s="204"/>
    </row>
    <row r="2245" spans="1:19" ht="24" customHeight="1" x14ac:dyDescent="0.25">
      <c r="A2245" s="192" t="s">
        <v>1226</v>
      </c>
      <c r="B2245" s="192" t="s">
        <v>1227</v>
      </c>
      <c r="C2245" s="193"/>
      <c r="E2245" s="13"/>
      <c r="G2245" s="165" t="s">
        <v>1228</v>
      </c>
      <c r="H2245" s="159"/>
      <c r="I2245" s="276" t="s">
        <v>442</v>
      </c>
      <c r="J2245" s="277"/>
      <c r="K2245" s="160" t="s">
        <v>1202</v>
      </c>
      <c r="L2245" s="159"/>
      <c r="M2245" s="276" t="s">
        <v>1226</v>
      </c>
      <c r="N2245" s="277"/>
      <c r="O2245" s="169">
        <f>VLOOKUP(A2245,'[2]Tarifs Sauvage'!A:M,13,0)*(1+$V$5)</f>
        <v>79.166666666666671</v>
      </c>
      <c r="P2245" s="159"/>
      <c r="Q2245" s="276" t="s">
        <v>1227</v>
      </c>
      <c r="R2245" s="277"/>
      <c r="S2245" s="169">
        <f>VLOOKUP(B2245,'[2]Tarifs Sauvage'!A:M,13,0)*(1+$V$5)</f>
        <v>105.83333333333334</v>
      </c>
    </row>
    <row r="2246" spans="1:19" ht="7.9" customHeight="1" x14ac:dyDescent="0.25">
      <c r="A2246" s="209"/>
      <c r="B2246" s="209"/>
      <c r="C2246" s="209"/>
      <c r="E2246" s="155"/>
      <c r="F2246" s="76"/>
      <c r="G2246" s="166"/>
      <c r="H2246" s="159"/>
      <c r="I2246" s="159"/>
      <c r="J2246" s="159"/>
      <c r="K2246" s="159"/>
      <c r="L2246" s="159"/>
      <c r="M2246" s="168"/>
      <c r="N2246" s="168"/>
      <c r="O2246" s="210"/>
      <c r="P2246" s="159"/>
      <c r="Q2246" s="168"/>
      <c r="R2246" s="168"/>
      <c r="S2246" s="210"/>
    </row>
    <row r="2247" spans="1:19" ht="24" customHeight="1" x14ac:dyDescent="0.25">
      <c r="A2247" s="192" t="s">
        <v>1229</v>
      </c>
      <c r="B2247" s="192" t="s">
        <v>1230</v>
      </c>
      <c r="C2247" s="193"/>
      <c r="E2247" s="13"/>
      <c r="G2247" s="165" t="s">
        <v>1231</v>
      </c>
      <c r="H2247" s="159"/>
      <c r="I2247" s="276" t="s">
        <v>442</v>
      </c>
      <c r="J2247" s="277"/>
      <c r="K2247" s="160" t="s">
        <v>1202</v>
      </c>
      <c r="L2247" s="159"/>
      <c r="M2247" s="276" t="s">
        <v>1229</v>
      </c>
      <c r="N2247" s="277"/>
      <c r="O2247" s="169">
        <f>VLOOKUP(A2247,'[2]Tarifs Sauvage'!A:M,13,0)*(1+$V$5)</f>
        <v>79.166666666666671</v>
      </c>
      <c r="P2247" s="159"/>
      <c r="Q2247" s="276" t="s">
        <v>1230</v>
      </c>
      <c r="R2247" s="277"/>
      <c r="S2247" s="169">
        <f>VLOOKUP(B2247,'[2]Tarifs Sauvage'!A:M,13,0)*(1+$V$5)</f>
        <v>105.83333333333334</v>
      </c>
    </row>
    <row r="2248" spans="1:19" ht="7.9" customHeight="1" x14ac:dyDescent="0.25">
      <c r="A2248" s="115"/>
      <c r="B2248" s="115"/>
      <c r="C2248" s="115"/>
      <c r="E2248" s="13"/>
      <c r="G2248" s="163"/>
      <c r="H2248" s="159"/>
      <c r="I2248" s="159"/>
      <c r="J2248" s="159"/>
      <c r="K2248" s="159"/>
      <c r="L2248" s="159"/>
      <c r="M2248" s="159"/>
      <c r="N2248" s="159"/>
      <c r="O2248" s="171"/>
      <c r="P2248" s="159"/>
      <c r="Q2248" s="159"/>
      <c r="R2248" s="159"/>
      <c r="S2248" s="171"/>
    </row>
    <row r="2249" spans="1:19" ht="24" customHeight="1" x14ac:dyDescent="0.25">
      <c r="A2249" s="192" t="s">
        <v>1232</v>
      </c>
      <c r="B2249" s="192" t="s">
        <v>1233</v>
      </c>
      <c r="C2249" s="193"/>
      <c r="E2249" s="13"/>
      <c r="G2249" s="165" t="s">
        <v>1234</v>
      </c>
      <c r="H2249" s="159"/>
      <c r="I2249" s="276" t="s">
        <v>442</v>
      </c>
      <c r="J2249" s="277"/>
      <c r="K2249" s="160" t="s">
        <v>1202</v>
      </c>
      <c r="L2249" s="159"/>
      <c r="M2249" s="276" t="s">
        <v>1232</v>
      </c>
      <c r="N2249" s="277"/>
      <c r="O2249" s="169">
        <f>VLOOKUP(A2249,'[2]Tarifs Sauvage'!A:M,13,0)*(1+$V$5)</f>
        <v>79.166666666666671</v>
      </c>
      <c r="P2249" s="159"/>
      <c r="Q2249" s="276" t="s">
        <v>1233</v>
      </c>
      <c r="R2249" s="277"/>
      <c r="S2249" s="169">
        <f>VLOOKUP(B2249,'[2]Tarifs Sauvage'!A:M,13,0)*(1+$V$5)</f>
        <v>105.83333333333334</v>
      </c>
    </row>
    <row r="2250" spans="1:19" ht="7.9" customHeight="1" x14ac:dyDescent="0.25">
      <c r="A2250" s="205"/>
      <c r="B2250" s="205"/>
      <c r="C2250" s="205"/>
      <c r="E2250" s="76"/>
      <c r="F2250" s="76"/>
      <c r="G2250" s="166"/>
      <c r="H2250" s="101"/>
      <c r="I2250" s="166"/>
      <c r="J2250" s="101"/>
      <c r="K2250" s="101"/>
      <c r="L2250" s="101"/>
      <c r="M2250" s="204"/>
      <c r="N2250" s="204"/>
      <c r="O2250" s="204"/>
      <c r="P2250" s="101"/>
      <c r="Q2250" s="204"/>
      <c r="R2250" s="204"/>
      <c r="S2250" s="204"/>
    </row>
    <row r="2251" spans="1:19" ht="24" customHeight="1" x14ac:dyDescent="0.25">
      <c r="A2251" s="192" t="s">
        <v>1235</v>
      </c>
      <c r="B2251" s="192" t="s">
        <v>1236</v>
      </c>
      <c r="C2251" s="193"/>
      <c r="E2251" s="13"/>
      <c r="G2251" s="165" t="s">
        <v>1237</v>
      </c>
      <c r="H2251" s="159"/>
      <c r="I2251" s="276" t="s">
        <v>442</v>
      </c>
      <c r="J2251" s="277"/>
      <c r="K2251" s="160" t="s">
        <v>1202</v>
      </c>
      <c r="L2251" s="159"/>
      <c r="M2251" s="276" t="s">
        <v>1235</v>
      </c>
      <c r="N2251" s="277"/>
      <c r="O2251" s="169">
        <f>VLOOKUP(A2251,'[2]Tarifs Sauvage'!A:M,13,0)*(1+$V$5)</f>
        <v>79.166666666666671</v>
      </c>
      <c r="P2251" s="159"/>
      <c r="Q2251" s="276" t="s">
        <v>1236</v>
      </c>
      <c r="R2251" s="277"/>
      <c r="S2251" s="169">
        <f>VLOOKUP(B2251,'[2]Tarifs Sauvage'!A:M,13,0)*(1+$V$5)</f>
        <v>105.83333333333334</v>
      </c>
    </row>
    <row r="2252" spans="1:19" ht="7.9" customHeight="1" x14ac:dyDescent="0.25">
      <c r="A2252" s="115"/>
      <c r="B2252" s="115"/>
      <c r="E2252" s="13"/>
      <c r="G2252" s="159"/>
      <c r="H2252" s="159"/>
      <c r="I2252" s="159"/>
      <c r="J2252" s="159"/>
      <c r="K2252" s="159"/>
      <c r="L2252" s="159"/>
      <c r="M2252" s="159"/>
      <c r="N2252" s="159"/>
      <c r="O2252" s="171"/>
      <c r="P2252" s="159"/>
      <c r="Q2252" s="159"/>
      <c r="R2252" s="159"/>
      <c r="S2252" s="171"/>
    </row>
    <row r="2253" spans="1:19" ht="13.5" customHeight="1" x14ac:dyDescent="0.25">
      <c r="E2253" s="155" t="s">
        <v>1238</v>
      </c>
      <c r="G2253" s="128"/>
      <c r="H2253" s="41"/>
      <c r="I2253" s="128"/>
      <c r="J2253" s="41"/>
      <c r="K2253" s="128"/>
      <c r="L2253" s="41"/>
      <c r="M2253" s="128"/>
      <c r="N2253" s="41"/>
      <c r="O2253" s="128"/>
      <c r="P2253" s="41"/>
      <c r="Q2253" s="128"/>
      <c r="R2253" s="41"/>
      <c r="S2253" s="128"/>
    </row>
    <row r="2254" spans="1:19" ht="7.9" customHeight="1" x14ac:dyDescent="0.25">
      <c r="E2254" s="76"/>
      <c r="F2254" s="76"/>
      <c r="G2254" s="33"/>
      <c r="H2254" s="33"/>
      <c r="I2254" s="33"/>
      <c r="J2254" s="33"/>
      <c r="K2254" s="33"/>
      <c r="L2254" s="33"/>
      <c r="M2254" s="195"/>
      <c r="N2254" s="195"/>
      <c r="O2254" s="195"/>
      <c r="P2254" s="33"/>
      <c r="Q2254" s="195"/>
      <c r="R2254" s="195"/>
      <c r="S2254" s="195"/>
    </row>
    <row r="2255" spans="1:19" ht="24" customHeight="1" x14ac:dyDescent="0.25">
      <c r="A2255" s="192" t="s">
        <v>1239</v>
      </c>
      <c r="B2255" s="192" t="s">
        <v>1240</v>
      </c>
      <c r="C2255" s="193"/>
      <c r="E2255" s="13"/>
      <c r="G2255" s="165" t="s">
        <v>1241</v>
      </c>
      <c r="H2255" s="159"/>
      <c r="I2255" s="276" t="s">
        <v>442</v>
      </c>
      <c r="J2255" s="277"/>
      <c r="K2255" s="160" t="s">
        <v>1202</v>
      </c>
      <c r="L2255" s="159"/>
      <c r="M2255" s="276" t="s">
        <v>1239</v>
      </c>
      <c r="N2255" s="277"/>
      <c r="O2255" s="169">
        <f>VLOOKUP(A2255,'[2]Tarifs Sauvage'!A:M,13,0)*(1+$V$5)</f>
        <v>79.166666666666671</v>
      </c>
      <c r="P2255" s="159"/>
      <c r="Q2255" s="276" t="s">
        <v>1240</v>
      </c>
      <c r="R2255" s="277"/>
      <c r="S2255" s="169">
        <f>VLOOKUP(B2255,'[2]Tarifs Sauvage'!A:M,13,0)*(1+$V$5)</f>
        <v>105.83333333333334</v>
      </c>
    </row>
    <row r="2256" spans="1:19" ht="7.9" customHeight="1" x14ac:dyDescent="0.25">
      <c r="A2256" s="115"/>
      <c r="B2256" s="115"/>
      <c r="C2256" s="115"/>
      <c r="E2256" s="13"/>
      <c r="G2256" s="163"/>
      <c r="H2256" s="159"/>
      <c r="I2256" s="159"/>
      <c r="J2256" s="159"/>
      <c r="K2256" s="159"/>
      <c r="L2256" s="159"/>
      <c r="M2256" s="159"/>
      <c r="N2256" s="159"/>
      <c r="O2256" s="171"/>
      <c r="P2256" s="159"/>
      <c r="Q2256" s="159"/>
      <c r="R2256" s="159"/>
      <c r="S2256" s="171"/>
    </row>
    <row r="2257" spans="1:19" ht="24" customHeight="1" x14ac:dyDescent="0.25">
      <c r="A2257" s="192" t="s">
        <v>1242</v>
      </c>
      <c r="B2257" s="192" t="s">
        <v>1243</v>
      </c>
      <c r="C2257" s="193"/>
      <c r="E2257" s="13"/>
      <c r="G2257" s="165" t="s">
        <v>1244</v>
      </c>
      <c r="H2257" s="159"/>
      <c r="I2257" s="276" t="s">
        <v>442</v>
      </c>
      <c r="J2257" s="277"/>
      <c r="K2257" s="160" t="s">
        <v>1202</v>
      </c>
      <c r="L2257" s="159"/>
      <c r="M2257" s="276" t="s">
        <v>1242</v>
      </c>
      <c r="N2257" s="277"/>
      <c r="O2257" s="169">
        <f>VLOOKUP(A2257,'[2]Tarifs Sauvage'!A:M,13,0)*(1+$V$5)</f>
        <v>79.166666666666671</v>
      </c>
      <c r="P2257" s="159"/>
      <c r="Q2257" s="276" t="s">
        <v>1243</v>
      </c>
      <c r="R2257" s="277"/>
      <c r="S2257" s="169">
        <f>VLOOKUP(B2257,'[2]Tarifs Sauvage'!A:M,13,0)*(1+$V$5)</f>
        <v>105.83333333333334</v>
      </c>
    </row>
    <row r="2258" spans="1:19" ht="7.9" customHeight="1" x14ac:dyDescent="0.25">
      <c r="A2258" s="205"/>
      <c r="B2258" s="205"/>
      <c r="C2258" s="205"/>
      <c r="E2258" s="76"/>
      <c r="F2258" s="76"/>
      <c r="G2258" s="166"/>
      <c r="H2258" s="101"/>
      <c r="I2258" s="166"/>
      <c r="J2258" s="101"/>
      <c r="K2258" s="101"/>
      <c r="L2258" s="101"/>
      <c r="M2258" s="204"/>
      <c r="N2258" s="204"/>
      <c r="O2258" s="204"/>
      <c r="P2258" s="101"/>
      <c r="Q2258" s="204"/>
      <c r="R2258" s="204"/>
      <c r="S2258" s="204"/>
    </row>
    <row r="2259" spans="1:19" ht="24" customHeight="1" x14ac:dyDescent="0.25">
      <c r="A2259" s="192" t="s">
        <v>1245</v>
      </c>
      <c r="B2259" s="192" t="s">
        <v>1246</v>
      </c>
      <c r="C2259" s="193"/>
      <c r="E2259" s="13"/>
      <c r="G2259" s="165" t="s">
        <v>1247</v>
      </c>
      <c r="H2259" s="159"/>
      <c r="I2259" s="276" t="s">
        <v>442</v>
      </c>
      <c r="J2259" s="277"/>
      <c r="K2259" s="160" t="s">
        <v>1202</v>
      </c>
      <c r="L2259" s="159"/>
      <c r="M2259" s="276" t="s">
        <v>1245</v>
      </c>
      <c r="N2259" s="277"/>
      <c r="O2259" s="169">
        <f>VLOOKUP(A2259,'[2]Tarifs Sauvage'!A:M,13,0)*(1+$V$5)</f>
        <v>79.166666666666671</v>
      </c>
      <c r="P2259" s="159"/>
      <c r="Q2259" s="276" t="s">
        <v>1246</v>
      </c>
      <c r="R2259" s="277"/>
      <c r="S2259" s="169">
        <f>VLOOKUP(B2259,'[2]Tarifs Sauvage'!A:M,13,0)*(1+$V$5)</f>
        <v>105.83333333333334</v>
      </c>
    </row>
    <row r="2260" spans="1:19" ht="7.9" customHeight="1" x14ac:dyDescent="0.25">
      <c r="A2260" s="209"/>
      <c r="B2260" s="209"/>
      <c r="C2260" s="209"/>
      <c r="E2260" s="155"/>
      <c r="F2260" s="76"/>
      <c r="G2260" s="166"/>
      <c r="H2260" s="159"/>
      <c r="I2260" s="159"/>
      <c r="J2260" s="159"/>
      <c r="K2260" s="159"/>
      <c r="L2260" s="159"/>
      <c r="M2260" s="168"/>
      <c r="N2260" s="168"/>
      <c r="O2260" s="210"/>
      <c r="P2260" s="159"/>
      <c r="Q2260" s="168"/>
      <c r="R2260" s="168"/>
      <c r="S2260" s="210"/>
    </row>
    <row r="2261" spans="1:19" ht="13.5" customHeight="1" x14ac:dyDescent="0.25">
      <c r="E2261" s="64" t="s">
        <v>1248</v>
      </c>
      <c r="F2261" s="64"/>
      <c r="G2261" s="64"/>
      <c r="H2261" s="67"/>
      <c r="I2261" s="67"/>
      <c r="J2261" s="67"/>
      <c r="K2261" s="68"/>
      <c r="L2261" s="69"/>
      <c r="M2261" s="69"/>
      <c r="N2261" s="69"/>
      <c r="O2261" s="267" t="s">
        <v>0</v>
      </c>
      <c r="P2261" s="267"/>
      <c r="Q2261" s="267"/>
      <c r="R2261" s="267"/>
      <c r="S2261" s="267"/>
    </row>
    <row r="2262" spans="1:19" ht="13.5" customHeight="1" x14ac:dyDescent="0.25">
      <c r="E2262" s="6"/>
      <c r="O2262" s="268"/>
      <c r="P2262" s="268"/>
      <c r="Q2262" s="268"/>
      <c r="R2262" s="268"/>
      <c r="S2262" s="268"/>
    </row>
    <row r="2263" spans="1:19" ht="13.5" customHeight="1" x14ac:dyDescent="0.25">
      <c r="E2263" s="6"/>
      <c r="O2263" s="268"/>
      <c r="P2263" s="268"/>
      <c r="Q2263" s="268"/>
      <c r="R2263" s="268"/>
      <c r="S2263" s="268"/>
    </row>
    <row r="2264" spans="1:19" ht="13.5" customHeight="1" x14ac:dyDescent="0.25">
      <c r="E2264" s="76"/>
      <c r="F2264" s="76"/>
      <c r="M2264" s="284" t="s">
        <v>418</v>
      </c>
      <c r="N2264" s="284"/>
      <c r="O2264" s="284"/>
      <c r="P2264" s="149"/>
      <c r="Q2264" s="284" t="s">
        <v>419</v>
      </c>
      <c r="R2264" s="284"/>
      <c r="S2264" s="284"/>
    </row>
    <row r="2265" spans="1:19" ht="13.5" customHeight="1" x14ac:dyDescent="0.25">
      <c r="E2265" s="76"/>
      <c r="F2265" s="76"/>
      <c r="M2265" s="150"/>
      <c r="N2265" s="150"/>
      <c r="O2265" s="150"/>
      <c r="Q2265" s="150"/>
      <c r="R2265" s="150"/>
      <c r="S2265" s="150"/>
    </row>
    <row r="2266" spans="1:19" s="68" customFormat="1" ht="27" customHeight="1" x14ac:dyDescent="0.25">
      <c r="A2266" s="18"/>
      <c r="B2266" s="18"/>
      <c r="C2266" s="18"/>
      <c r="D2266" s="18"/>
      <c r="E2266" s="151"/>
      <c r="G2266" s="14" t="s">
        <v>420</v>
      </c>
      <c r="H2266" s="101"/>
      <c r="I2266" s="152" t="s">
        <v>421</v>
      </c>
      <c r="J2266" s="153"/>
      <c r="K2266" s="14" t="s">
        <v>422</v>
      </c>
      <c r="L2266" s="101"/>
      <c r="M2266" s="152" t="s">
        <v>9</v>
      </c>
      <c r="N2266" s="153"/>
      <c r="O2266" s="14" t="s">
        <v>11</v>
      </c>
      <c r="P2266" s="101"/>
      <c r="Q2266" s="152" t="s">
        <v>9</v>
      </c>
      <c r="R2266" s="153"/>
      <c r="S2266" s="14" t="s">
        <v>11</v>
      </c>
    </row>
    <row r="2267" spans="1:19" ht="7.9" customHeight="1" x14ac:dyDescent="0.25">
      <c r="E2267" s="76"/>
      <c r="F2267" s="76"/>
      <c r="G2267" s="151"/>
      <c r="H2267" s="68"/>
      <c r="I2267" s="151"/>
      <c r="J2267" s="68"/>
      <c r="K2267" s="68"/>
      <c r="L2267" s="68"/>
      <c r="M2267" s="180"/>
      <c r="N2267" s="180"/>
      <c r="O2267" s="180"/>
      <c r="P2267" s="68"/>
      <c r="Q2267" s="180"/>
      <c r="R2267" s="180"/>
      <c r="S2267" s="180"/>
    </row>
    <row r="2268" spans="1:19" ht="24" customHeight="1" x14ac:dyDescent="0.25">
      <c r="A2268" s="192" t="s">
        <v>1249</v>
      </c>
      <c r="B2268" s="192" t="s">
        <v>1250</v>
      </c>
      <c r="C2268" s="193"/>
      <c r="E2268" s="13"/>
      <c r="G2268" s="165" t="s">
        <v>1251</v>
      </c>
      <c r="H2268" s="159"/>
      <c r="I2268" s="276" t="s">
        <v>442</v>
      </c>
      <c r="J2268" s="277"/>
      <c r="K2268" s="160" t="s">
        <v>1202</v>
      </c>
      <c r="L2268" s="159"/>
      <c r="M2268" s="276" t="s">
        <v>1249</v>
      </c>
      <c r="N2268" s="277"/>
      <c r="O2268" s="169">
        <f>VLOOKUP(A2268,'[2]Tarifs Sauvage'!A:M,13,0)*(1+$V$5)</f>
        <v>79.166666666666671</v>
      </c>
      <c r="P2268" s="159"/>
      <c r="Q2268" s="276" t="s">
        <v>1250</v>
      </c>
      <c r="R2268" s="277"/>
      <c r="S2268" s="169">
        <f>VLOOKUP(B2268,'[2]Tarifs Sauvage'!A:M,13,0)*(1+$V$5)</f>
        <v>105.83333333333334</v>
      </c>
    </row>
    <row r="2269" spans="1:19" ht="7.9" customHeight="1" x14ac:dyDescent="0.25">
      <c r="A2269" s="115"/>
      <c r="B2269" s="115"/>
      <c r="C2269" s="115"/>
      <c r="E2269" s="13"/>
      <c r="G2269" s="163"/>
      <c r="H2269" s="159"/>
      <c r="I2269" s="159"/>
      <c r="J2269" s="159"/>
      <c r="K2269" s="159"/>
      <c r="L2269" s="159"/>
      <c r="M2269" s="159"/>
      <c r="N2269" s="159"/>
      <c r="O2269" s="171"/>
      <c r="P2269" s="159"/>
      <c r="Q2269" s="159"/>
      <c r="R2269" s="159"/>
      <c r="S2269" s="171"/>
    </row>
    <row r="2270" spans="1:19" ht="24" customHeight="1" x14ac:dyDescent="0.25">
      <c r="A2270" s="192" t="s">
        <v>1252</v>
      </c>
      <c r="B2270" s="192" t="s">
        <v>1253</v>
      </c>
      <c r="C2270" s="193"/>
      <c r="E2270" s="13"/>
      <c r="G2270" s="165" t="s">
        <v>1254</v>
      </c>
      <c r="H2270" s="159"/>
      <c r="I2270" s="276" t="s">
        <v>442</v>
      </c>
      <c r="J2270" s="277"/>
      <c r="K2270" s="160" t="s">
        <v>1202</v>
      </c>
      <c r="L2270" s="159"/>
      <c r="M2270" s="276" t="s">
        <v>1252</v>
      </c>
      <c r="N2270" s="277"/>
      <c r="O2270" s="169">
        <f>VLOOKUP(A2270,'[2]Tarifs Sauvage'!A:M,13,0)*(1+$V$5)</f>
        <v>79.166666666666671</v>
      </c>
      <c r="P2270" s="159"/>
      <c r="Q2270" s="276" t="s">
        <v>1253</v>
      </c>
      <c r="R2270" s="277"/>
      <c r="S2270" s="169">
        <f>VLOOKUP(B2270,'[2]Tarifs Sauvage'!A:M,13,0)*(1+$V$5)</f>
        <v>105.83333333333334</v>
      </c>
    </row>
    <row r="2271" spans="1:19" ht="7.9" customHeight="1" x14ac:dyDescent="0.25">
      <c r="A2271" s="115"/>
      <c r="B2271" s="115"/>
      <c r="E2271" s="1"/>
      <c r="G2271" s="1"/>
      <c r="H2271" s="114"/>
      <c r="I2271" s="114"/>
      <c r="J2271" s="114"/>
      <c r="K2271" s="114"/>
      <c r="L2271" s="114"/>
      <c r="M2271" s="114"/>
      <c r="N2271" s="114"/>
      <c r="O2271" s="36"/>
      <c r="P2271" s="114"/>
      <c r="Q2271" s="114"/>
      <c r="R2271" s="114"/>
      <c r="S2271" s="36"/>
    </row>
    <row r="2272" spans="1:19" ht="24" customHeight="1" x14ac:dyDescent="0.25">
      <c r="A2272" s="192" t="s">
        <v>1255</v>
      </c>
      <c r="B2272" s="192" t="s">
        <v>1256</v>
      </c>
      <c r="C2272" s="193"/>
      <c r="E2272" s="13"/>
      <c r="G2272" s="165" t="s">
        <v>1257</v>
      </c>
      <c r="H2272" s="159"/>
      <c r="I2272" s="276" t="s">
        <v>442</v>
      </c>
      <c r="J2272" s="277"/>
      <c r="K2272" s="160" t="s">
        <v>1202</v>
      </c>
      <c r="L2272" s="159"/>
      <c r="M2272" s="276" t="s">
        <v>1255</v>
      </c>
      <c r="N2272" s="277"/>
      <c r="O2272" s="169">
        <f>VLOOKUP(A2272,'[2]Tarifs Sauvage'!A:M,13,0)*(1+$V$5)</f>
        <v>79.166666666666671</v>
      </c>
      <c r="P2272" s="159"/>
      <c r="Q2272" s="276" t="s">
        <v>1256</v>
      </c>
      <c r="R2272" s="277"/>
      <c r="S2272" s="169">
        <f>VLOOKUP(B2272,'[2]Tarifs Sauvage'!A:M,13,0)*(1+$V$5)</f>
        <v>105.83333333333334</v>
      </c>
    </row>
    <row r="2273" spans="1:19" ht="7.9" customHeight="1" x14ac:dyDescent="0.25">
      <c r="A2273" s="156"/>
      <c r="B2273" s="156"/>
      <c r="E2273" s="150"/>
      <c r="G2273" s="128"/>
      <c r="H2273" s="41"/>
      <c r="I2273" s="128"/>
      <c r="J2273" s="41"/>
      <c r="K2273" s="128"/>
      <c r="L2273" s="41"/>
      <c r="M2273" s="128"/>
      <c r="N2273" s="41"/>
      <c r="O2273" s="128"/>
      <c r="P2273" s="41"/>
      <c r="Q2273" s="128"/>
      <c r="R2273" s="41"/>
      <c r="S2273" s="128"/>
    </row>
    <row r="2274" spans="1:19" ht="13.5" customHeight="1" x14ac:dyDescent="0.25">
      <c r="A2274" s="156"/>
      <c r="B2274" s="156"/>
      <c r="E2274" s="155" t="s">
        <v>1258</v>
      </c>
      <c r="G2274" s="128"/>
      <c r="H2274" s="41"/>
      <c r="I2274" s="128"/>
      <c r="J2274" s="41"/>
      <c r="K2274" s="128"/>
      <c r="L2274" s="41"/>
      <c r="M2274" s="128"/>
      <c r="N2274" s="41"/>
      <c r="O2274" s="128"/>
      <c r="P2274" s="41"/>
      <c r="Q2274" s="128"/>
      <c r="R2274" s="41"/>
      <c r="S2274" s="128"/>
    </row>
    <row r="2275" spans="1:19" ht="7.9" customHeight="1" x14ac:dyDescent="0.25">
      <c r="A2275" s="200"/>
      <c r="B2275" s="200"/>
      <c r="C2275" s="200"/>
      <c r="E2275" s="76"/>
      <c r="F2275" s="76"/>
      <c r="G2275" s="33"/>
      <c r="H2275" s="33"/>
      <c r="I2275" s="33"/>
      <c r="J2275" s="33"/>
      <c r="K2275" s="33"/>
      <c r="L2275" s="33"/>
      <c r="M2275" s="195"/>
      <c r="N2275" s="195"/>
      <c r="O2275" s="195"/>
      <c r="P2275" s="33"/>
      <c r="Q2275" s="195"/>
      <c r="R2275" s="195"/>
      <c r="S2275" s="195"/>
    </row>
    <row r="2276" spans="1:19" ht="24" customHeight="1" x14ac:dyDescent="0.25">
      <c r="A2276" s="192" t="s">
        <v>1259</v>
      </c>
      <c r="B2276" s="192" t="s">
        <v>1260</v>
      </c>
      <c r="C2276" s="193"/>
      <c r="E2276" s="13"/>
      <c r="G2276" s="165" t="s">
        <v>1261</v>
      </c>
      <c r="H2276" s="159"/>
      <c r="I2276" s="276" t="s">
        <v>442</v>
      </c>
      <c r="J2276" s="277"/>
      <c r="K2276" s="160" t="s">
        <v>1202</v>
      </c>
      <c r="L2276" s="159"/>
      <c r="M2276" s="276" t="s">
        <v>1259</v>
      </c>
      <c r="N2276" s="277"/>
      <c r="O2276" s="169">
        <f>VLOOKUP(A2276,'[2]Tarifs Sauvage'!A:M,13,0)*(1+$V$5)</f>
        <v>79.166666666666671</v>
      </c>
      <c r="P2276" s="159"/>
      <c r="Q2276" s="276" t="s">
        <v>1260</v>
      </c>
      <c r="R2276" s="277"/>
      <c r="S2276" s="169">
        <f>VLOOKUP(B2276,'[2]Tarifs Sauvage'!A:M,13,0)*(1+$V$5)</f>
        <v>105.83333333333334</v>
      </c>
    </row>
    <row r="2277" spans="1:19" ht="7.9" customHeight="1" x14ac:dyDescent="0.25">
      <c r="A2277" s="115"/>
      <c r="B2277" s="115"/>
      <c r="C2277" s="115"/>
      <c r="E2277" s="13"/>
      <c r="G2277" s="163"/>
      <c r="H2277" s="159"/>
      <c r="I2277" s="159"/>
      <c r="J2277" s="159"/>
      <c r="K2277" s="159"/>
      <c r="L2277" s="159"/>
      <c r="M2277" s="159"/>
      <c r="N2277" s="159"/>
      <c r="O2277" s="171"/>
      <c r="P2277" s="159"/>
      <c r="Q2277" s="159"/>
      <c r="R2277" s="159"/>
      <c r="S2277" s="171"/>
    </row>
    <row r="2278" spans="1:19" ht="24" customHeight="1" x14ac:dyDescent="0.25">
      <c r="A2278" s="192" t="s">
        <v>1262</v>
      </c>
      <c r="B2278" s="192" t="s">
        <v>1263</v>
      </c>
      <c r="C2278" s="193"/>
      <c r="E2278" s="13"/>
      <c r="G2278" s="165" t="s">
        <v>1264</v>
      </c>
      <c r="H2278" s="159"/>
      <c r="I2278" s="276" t="s">
        <v>442</v>
      </c>
      <c r="J2278" s="277"/>
      <c r="K2278" s="160" t="s">
        <v>1202</v>
      </c>
      <c r="L2278" s="159"/>
      <c r="M2278" s="276" t="s">
        <v>1262</v>
      </c>
      <c r="N2278" s="277"/>
      <c r="O2278" s="169">
        <f>VLOOKUP(A2278,'[2]Tarifs Sauvage'!A:M,13,0)*(1+$V$5)</f>
        <v>79.166666666666671</v>
      </c>
      <c r="P2278" s="159"/>
      <c r="Q2278" s="276" t="s">
        <v>1263</v>
      </c>
      <c r="R2278" s="277"/>
      <c r="S2278" s="169">
        <f>VLOOKUP(B2278,'[2]Tarifs Sauvage'!A:M,13,0)*(1+$V$5)</f>
        <v>105.83333333333334</v>
      </c>
    </row>
    <row r="2279" spans="1:19" ht="7.9" customHeight="1" x14ac:dyDescent="0.25">
      <c r="A2279" s="205"/>
      <c r="B2279" s="205"/>
      <c r="C2279" s="205"/>
      <c r="E2279" s="76"/>
      <c r="F2279" s="76"/>
      <c r="G2279" s="166"/>
      <c r="H2279" s="101"/>
      <c r="I2279" s="166"/>
      <c r="J2279" s="101"/>
      <c r="K2279" s="101"/>
      <c r="L2279" s="101"/>
      <c r="M2279" s="204"/>
      <c r="N2279" s="204"/>
      <c r="O2279" s="204"/>
      <c r="P2279" s="101"/>
      <c r="Q2279" s="204"/>
      <c r="R2279" s="204"/>
      <c r="S2279" s="204"/>
    </row>
    <row r="2280" spans="1:19" ht="24" customHeight="1" x14ac:dyDescent="0.25">
      <c r="A2280" s="192" t="s">
        <v>1265</v>
      </c>
      <c r="B2280" s="192" t="s">
        <v>1266</v>
      </c>
      <c r="C2280" s="193"/>
      <c r="E2280" s="13"/>
      <c r="G2280" s="165" t="s">
        <v>1267</v>
      </c>
      <c r="H2280" s="159"/>
      <c r="I2280" s="276" t="s">
        <v>442</v>
      </c>
      <c r="J2280" s="277"/>
      <c r="K2280" s="160" t="s">
        <v>1202</v>
      </c>
      <c r="L2280" s="159"/>
      <c r="M2280" s="276" t="s">
        <v>1265</v>
      </c>
      <c r="N2280" s="277"/>
      <c r="O2280" s="169">
        <f>VLOOKUP(A2280,'[2]Tarifs Sauvage'!A:M,13,0)*(1+$V$5)</f>
        <v>79.166666666666671</v>
      </c>
      <c r="P2280" s="159"/>
      <c r="Q2280" s="276" t="s">
        <v>1266</v>
      </c>
      <c r="R2280" s="277"/>
      <c r="S2280" s="169">
        <f>VLOOKUP(B2280,'[2]Tarifs Sauvage'!A:M,13,0)*(1+$V$5)</f>
        <v>105.83333333333334</v>
      </c>
    </row>
    <row r="2281" spans="1:19" ht="7.9" customHeight="1" x14ac:dyDescent="0.25">
      <c r="A2281" s="209"/>
      <c r="B2281" s="209"/>
      <c r="C2281" s="209"/>
      <c r="E2281" s="155"/>
      <c r="F2281" s="76"/>
      <c r="G2281" s="166"/>
      <c r="H2281" s="159"/>
      <c r="I2281" s="159"/>
      <c r="J2281" s="159"/>
      <c r="K2281" s="159"/>
      <c r="L2281" s="159"/>
      <c r="M2281" s="168"/>
      <c r="N2281" s="168"/>
      <c r="O2281" s="210"/>
      <c r="P2281" s="159"/>
      <c r="Q2281" s="168"/>
      <c r="R2281" s="168"/>
      <c r="S2281" s="210"/>
    </row>
    <row r="2282" spans="1:19" ht="24" customHeight="1" x14ac:dyDescent="0.25">
      <c r="A2282" s="192" t="s">
        <v>1268</v>
      </c>
      <c r="B2282" s="192" t="s">
        <v>1269</v>
      </c>
      <c r="C2282" s="193"/>
      <c r="E2282" s="13"/>
      <c r="G2282" s="165" t="s">
        <v>1270</v>
      </c>
      <c r="H2282" s="159"/>
      <c r="I2282" s="276" t="s">
        <v>442</v>
      </c>
      <c r="J2282" s="277"/>
      <c r="K2282" s="160" t="s">
        <v>1202</v>
      </c>
      <c r="L2282" s="159"/>
      <c r="M2282" s="276" t="s">
        <v>1268</v>
      </c>
      <c r="N2282" s="277"/>
      <c r="O2282" s="169">
        <f>VLOOKUP(A2282,'[2]Tarifs Sauvage'!A:M,13,0)*(1+$V$5)</f>
        <v>79.166666666666671</v>
      </c>
      <c r="P2282" s="159"/>
      <c r="Q2282" s="276" t="s">
        <v>1269</v>
      </c>
      <c r="R2282" s="277"/>
      <c r="S2282" s="169">
        <f>VLOOKUP(B2282,'[2]Tarifs Sauvage'!A:M,13,0)*(1+$V$5)</f>
        <v>105.83333333333334</v>
      </c>
    </row>
    <row r="2283" spans="1:19" ht="7.9" customHeight="1" x14ac:dyDescent="0.25">
      <c r="A2283" s="115"/>
      <c r="B2283" s="115"/>
      <c r="C2283" s="115"/>
      <c r="E2283" s="13"/>
      <c r="G2283" s="163"/>
      <c r="H2283" s="159"/>
      <c r="I2283" s="159"/>
      <c r="J2283" s="159"/>
      <c r="K2283" s="159"/>
      <c r="L2283" s="159"/>
      <c r="M2283" s="159"/>
      <c r="N2283" s="159"/>
      <c r="O2283" s="171"/>
      <c r="P2283" s="159"/>
      <c r="Q2283" s="159"/>
      <c r="R2283" s="159"/>
      <c r="S2283" s="171"/>
    </row>
    <row r="2284" spans="1:19" ht="24" customHeight="1" x14ac:dyDescent="0.25">
      <c r="A2284" s="192" t="s">
        <v>1271</v>
      </c>
      <c r="B2284" s="192" t="s">
        <v>1272</v>
      </c>
      <c r="C2284" s="193"/>
      <c r="E2284" s="13"/>
      <c r="G2284" s="165" t="s">
        <v>1273</v>
      </c>
      <c r="H2284" s="159"/>
      <c r="I2284" s="276" t="s">
        <v>442</v>
      </c>
      <c r="J2284" s="277"/>
      <c r="K2284" s="160" t="s">
        <v>1202</v>
      </c>
      <c r="L2284" s="159"/>
      <c r="M2284" s="276" t="s">
        <v>1271</v>
      </c>
      <c r="N2284" s="277"/>
      <c r="O2284" s="169">
        <f>VLOOKUP(A2284,'[2]Tarifs Sauvage'!A:M,13,0)*(1+$V$5)</f>
        <v>79.166666666666671</v>
      </c>
      <c r="P2284" s="159"/>
      <c r="Q2284" s="276" t="s">
        <v>1272</v>
      </c>
      <c r="R2284" s="277"/>
      <c r="S2284" s="169">
        <f>VLOOKUP(B2284,'[2]Tarifs Sauvage'!A:M,13,0)*(1+$V$5)</f>
        <v>105.83333333333334</v>
      </c>
    </row>
    <row r="2285" spans="1:19" ht="7.9" customHeight="1" x14ac:dyDescent="0.25">
      <c r="A2285" s="205"/>
      <c r="B2285" s="205"/>
      <c r="C2285" s="205"/>
      <c r="E2285" s="76"/>
      <c r="F2285" s="76"/>
      <c r="G2285" s="166"/>
      <c r="H2285" s="101"/>
      <c r="I2285" s="166"/>
      <c r="J2285" s="101"/>
      <c r="K2285" s="101"/>
      <c r="L2285" s="101"/>
      <c r="M2285" s="204"/>
      <c r="N2285" s="204"/>
      <c r="O2285" s="204"/>
      <c r="P2285" s="101"/>
      <c r="Q2285" s="204"/>
      <c r="R2285" s="204"/>
      <c r="S2285" s="204"/>
    </row>
    <row r="2286" spans="1:19" ht="24" customHeight="1" x14ac:dyDescent="0.25">
      <c r="A2286" s="192" t="s">
        <v>1274</v>
      </c>
      <c r="B2286" s="192" t="s">
        <v>1275</v>
      </c>
      <c r="C2286" s="193"/>
      <c r="E2286" s="13"/>
      <c r="G2286" s="165" t="s">
        <v>1276</v>
      </c>
      <c r="H2286" s="159"/>
      <c r="I2286" s="276" t="s">
        <v>442</v>
      </c>
      <c r="J2286" s="277"/>
      <c r="K2286" s="160" t="s">
        <v>1202</v>
      </c>
      <c r="L2286" s="159"/>
      <c r="M2286" s="276" t="s">
        <v>1274</v>
      </c>
      <c r="N2286" s="277"/>
      <c r="O2286" s="169">
        <f>VLOOKUP(A2286,'[2]Tarifs Sauvage'!A:M,13,0)*(1+$V$5)</f>
        <v>79.166666666666671</v>
      </c>
      <c r="P2286" s="159"/>
      <c r="Q2286" s="276" t="s">
        <v>1275</v>
      </c>
      <c r="R2286" s="277"/>
      <c r="S2286" s="169">
        <f>VLOOKUP(B2286,'[2]Tarifs Sauvage'!A:M,13,0)*(1+$V$5)</f>
        <v>105.83333333333334</v>
      </c>
    </row>
    <row r="2287" spans="1:19" ht="7.9" customHeight="1" x14ac:dyDescent="0.25">
      <c r="A2287" s="200"/>
      <c r="B2287" s="200"/>
      <c r="C2287" s="200"/>
      <c r="E2287" s="76"/>
      <c r="F2287" s="76"/>
      <c r="G2287" s="33"/>
      <c r="H2287" s="33"/>
      <c r="I2287" s="33"/>
      <c r="J2287" s="33"/>
      <c r="K2287" s="33"/>
      <c r="L2287" s="33"/>
      <c r="M2287" s="195"/>
      <c r="N2287" s="195"/>
      <c r="O2287" s="195"/>
      <c r="P2287" s="33"/>
      <c r="Q2287" s="195"/>
      <c r="R2287" s="195"/>
      <c r="S2287" s="195"/>
    </row>
    <row r="2288" spans="1:19" ht="13.5" customHeight="1" x14ac:dyDescent="0.25">
      <c r="A2288" s="156"/>
      <c r="B2288" s="156"/>
      <c r="E2288" s="155" t="s">
        <v>1277</v>
      </c>
      <c r="G2288" s="128"/>
      <c r="H2288" s="41"/>
      <c r="I2288" s="128"/>
      <c r="J2288" s="41"/>
      <c r="K2288" s="128"/>
      <c r="L2288" s="41"/>
      <c r="M2288" s="128"/>
      <c r="N2288" s="41"/>
      <c r="O2288" s="128"/>
      <c r="P2288" s="41"/>
      <c r="Q2288" s="128"/>
      <c r="R2288" s="41"/>
      <c r="S2288" s="128"/>
    </row>
    <row r="2289" spans="1:19" ht="7.9" customHeight="1" x14ac:dyDescent="0.25">
      <c r="A2289" s="200"/>
      <c r="B2289" s="200"/>
      <c r="C2289" s="200"/>
      <c r="E2289" s="76"/>
      <c r="F2289" s="76"/>
      <c r="G2289" s="33"/>
      <c r="H2289" s="33"/>
      <c r="I2289" s="33"/>
      <c r="J2289" s="33"/>
      <c r="K2289" s="33"/>
      <c r="L2289" s="33"/>
      <c r="M2289" s="195"/>
      <c r="N2289" s="195"/>
      <c r="O2289" s="195"/>
      <c r="P2289" s="33"/>
      <c r="Q2289" s="195"/>
      <c r="R2289" s="195"/>
      <c r="S2289" s="195"/>
    </row>
    <row r="2290" spans="1:19" ht="24" customHeight="1" x14ac:dyDescent="0.25">
      <c r="A2290" s="192" t="s">
        <v>1278</v>
      </c>
      <c r="B2290" s="192" t="s">
        <v>1279</v>
      </c>
      <c r="C2290" s="193"/>
      <c r="E2290" s="13"/>
      <c r="G2290" s="165" t="s">
        <v>1280</v>
      </c>
      <c r="H2290" s="159"/>
      <c r="I2290" s="276" t="s">
        <v>442</v>
      </c>
      <c r="J2290" s="277"/>
      <c r="K2290" s="160" t="s">
        <v>1202</v>
      </c>
      <c r="L2290" s="159"/>
      <c r="M2290" s="276" t="s">
        <v>1278</v>
      </c>
      <c r="N2290" s="277"/>
      <c r="O2290" s="169">
        <f>VLOOKUP(A2290,'[2]Tarifs Sauvage'!A:M,13,0)*(1+$V$5)</f>
        <v>79.166666666666671</v>
      </c>
      <c r="P2290" s="159"/>
      <c r="Q2290" s="276" t="s">
        <v>1279</v>
      </c>
      <c r="R2290" s="277"/>
      <c r="S2290" s="169">
        <f>VLOOKUP(B2290,'[2]Tarifs Sauvage'!A:M,13,0)*(1+$V$5)</f>
        <v>105.83333333333334</v>
      </c>
    </row>
    <row r="2291" spans="1:19" ht="7.9" customHeight="1" x14ac:dyDescent="0.25">
      <c r="A2291" s="115"/>
      <c r="B2291" s="115"/>
      <c r="C2291" s="115"/>
      <c r="E2291" s="13"/>
      <c r="G2291" s="163"/>
      <c r="H2291" s="159"/>
      <c r="I2291" s="159"/>
      <c r="J2291" s="159"/>
      <c r="K2291" s="159"/>
      <c r="L2291" s="159"/>
      <c r="M2291" s="159"/>
      <c r="N2291" s="159"/>
      <c r="O2291" s="171"/>
      <c r="P2291" s="159"/>
      <c r="Q2291" s="159"/>
      <c r="R2291" s="159"/>
      <c r="S2291" s="171"/>
    </row>
    <row r="2292" spans="1:19" ht="24" customHeight="1" x14ac:dyDescent="0.25">
      <c r="A2292" s="192" t="s">
        <v>1281</v>
      </c>
      <c r="B2292" s="192" t="s">
        <v>1282</v>
      </c>
      <c r="C2292" s="193"/>
      <c r="E2292" s="13"/>
      <c r="G2292" s="165" t="s">
        <v>1283</v>
      </c>
      <c r="H2292" s="159"/>
      <c r="I2292" s="276" t="s">
        <v>442</v>
      </c>
      <c r="J2292" s="277"/>
      <c r="K2292" s="160" t="s">
        <v>1202</v>
      </c>
      <c r="L2292" s="159"/>
      <c r="M2292" s="276" t="s">
        <v>1281</v>
      </c>
      <c r="N2292" s="277"/>
      <c r="O2292" s="169">
        <f>VLOOKUP(A2292,'[2]Tarifs Sauvage'!A:M,13,0)*(1+$V$5)</f>
        <v>79.166666666666671</v>
      </c>
      <c r="P2292" s="159"/>
      <c r="Q2292" s="276" t="s">
        <v>1282</v>
      </c>
      <c r="R2292" s="277"/>
      <c r="S2292" s="169">
        <f>VLOOKUP(B2292,'[2]Tarifs Sauvage'!A:M,13,0)*(1+$V$5)</f>
        <v>105.83333333333334</v>
      </c>
    </row>
    <row r="2293" spans="1:19" ht="7.9" customHeight="1" x14ac:dyDescent="0.25">
      <c r="A2293" s="205"/>
      <c r="B2293" s="205"/>
      <c r="C2293" s="205"/>
      <c r="E2293" s="76"/>
      <c r="F2293" s="76"/>
      <c r="G2293" s="166"/>
      <c r="H2293" s="101"/>
      <c r="I2293" s="166"/>
      <c r="J2293" s="101"/>
      <c r="K2293" s="101"/>
      <c r="L2293" s="101"/>
      <c r="M2293" s="204"/>
      <c r="N2293" s="204"/>
      <c r="O2293" s="204"/>
      <c r="P2293" s="101"/>
      <c r="Q2293" s="204"/>
      <c r="R2293" s="204"/>
      <c r="S2293" s="204"/>
    </row>
    <row r="2294" spans="1:19" ht="24" customHeight="1" x14ac:dyDescent="0.25">
      <c r="A2294" s="192" t="s">
        <v>1284</v>
      </c>
      <c r="B2294" s="192" t="s">
        <v>1285</v>
      </c>
      <c r="C2294" s="193"/>
      <c r="E2294" s="13"/>
      <c r="G2294" s="165" t="s">
        <v>1286</v>
      </c>
      <c r="H2294" s="159"/>
      <c r="I2294" s="276" t="s">
        <v>442</v>
      </c>
      <c r="J2294" s="277"/>
      <c r="K2294" s="160" t="s">
        <v>1202</v>
      </c>
      <c r="L2294" s="159"/>
      <c r="M2294" s="276" t="s">
        <v>1284</v>
      </c>
      <c r="N2294" s="277"/>
      <c r="O2294" s="169">
        <f>VLOOKUP(A2294,'[2]Tarifs Sauvage'!A:M,13,0)*(1+$V$5)</f>
        <v>79.166666666666671</v>
      </c>
      <c r="P2294" s="159"/>
      <c r="Q2294" s="276" t="s">
        <v>1285</v>
      </c>
      <c r="R2294" s="277"/>
      <c r="S2294" s="169">
        <f>VLOOKUP(B2294,'[2]Tarifs Sauvage'!A:M,13,0)*(1+$V$5)</f>
        <v>105.83333333333334</v>
      </c>
    </row>
    <row r="2295" spans="1:19" ht="7.9" customHeight="1" x14ac:dyDescent="0.25">
      <c r="A2295" s="209"/>
      <c r="B2295" s="209"/>
      <c r="C2295" s="209"/>
      <c r="E2295" s="155"/>
      <c r="F2295" s="76"/>
      <c r="G2295" s="166"/>
      <c r="H2295" s="159"/>
      <c r="I2295" s="159"/>
      <c r="J2295" s="159"/>
      <c r="K2295" s="159"/>
      <c r="L2295" s="159"/>
      <c r="M2295" s="168"/>
      <c r="N2295" s="168"/>
      <c r="O2295" s="210"/>
      <c r="P2295" s="159"/>
      <c r="Q2295" s="168"/>
      <c r="R2295" s="168"/>
      <c r="S2295" s="210"/>
    </row>
    <row r="2296" spans="1:19" ht="24" customHeight="1" x14ac:dyDescent="0.25">
      <c r="A2296" s="192" t="s">
        <v>1287</v>
      </c>
      <c r="B2296" s="192" t="s">
        <v>1288</v>
      </c>
      <c r="C2296" s="193"/>
      <c r="E2296" s="13"/>
      <c r="G2296" s="165" t="s">
        <v>1289</v>
      </c>
      <c r="H2296" s="159"/>
      <c r="I2296" s="276" t="s">
        <v>442</v>
      </c>
      <c r="J2296" s="277"/>
      <c r="K2296" s="160" t="s">
        <v>1202</v>
      </c>
      <c r="L2296" s="159"/>
      <c r="M2296" s="276" t="s">
        <v>1287</v>
      </c>
      <c r="N2296" s="277"/>
      <c r="O2296" s="169">
        <f>VLOOKUP(A2296,'[2]Tarifs Sauvage'!A:M,13,0)*(1+$V$5)</f>
        <v>79.166666666666671</v>
      </c>
      <c r="P2296" s="159"/>
      <c r="Q2296" s="276" t="s">
        <v>1288</v>
      </c>
      <c r="R2296" s="277"/>
      <c r="S2296" s="169">
        <f>VLOOKUP(B2296,'[2]Tarifs Sauvage'!A:M,13,0)*(1+$V$5)</f>
        <v>105.83333333333334</v>
      </c>
    </row>
    <row r="2297" spans="1:19" ht="7.9" customHeight="1" x14ac:dyDescent="0.25">
      <c r="A2297" s="115"/>
      <c r="B2297" s="115"/>
      <c r="C2297" s="115"/>
      <c r="E2297" s="13"/>
      <c r="G2297" s="163"/>
      <c r="H2297" s="159"/>
      <c r="I2297" s="159"/>
      <c r="J2297" s="159"/>
      <c r="K2297" s="159"/>
      <c r="L2297" s="159"/>
      <c r="M2297" s="159"/>
      <c r="N2297" s="159"/>
      <c r="O2297" s="171"/>
      <c r="P2297" s="159"/>
      <c r="Q2297" s="159"/>
      <c r="R2297" s="159"/>
      <c r="S2297" s="171"/>
    </row>
    <row r="2298" spans="1:19" ht="24" customHeight="1" x14ac:dyDescent="0.25">
      <c r="A2298" s="192" t="s">
        <v>1290</v>
      </c>
      <c r="B2298" s="192" t="s">
        <v>1291</v>
      </c>
      <c r="C2298" s="193"/>
      <c r="E2298" s="13"/>
      <c r="G2298" s="165" t="s">
        <v>1292</v>
      </c>
      <c r="H2298" s="159"/>
      <c r="I2298" s="276" t="s">
        <v>442</v>
      </c>
      <c r="J2298" s="277"/>
      <c r="K2298" s="160" t="s">
        <v>1202</v>
      </c>
      <c r="L2298" s="159"/>
      <c r="M2298" s="276" t="s">
        <v>1290</v>
      </c>
      <c r="N2298" s="277"/>
      <c r="O2298" s="169">
        <f>VLOOKUP(A2298,'[2]Tarifs Sauvage'!A:M,13,0)*(1+$V$5)</f>
        <v>79.166666666666671</v>
      </c>
      <c r="P2298" s="159"/>
      <c r="Q2298" s="276" t="s">
        <v>1291</v>
      </c>
      <c r="R2298" s="277"/>
      <c r="S2298" s="169">
        <f>VLOOKUP(B2298,'[2]Tarifs Sauvage'!A:M,13,0)*(1+$V$5)</f>
        <v>105.83333333333334</v>
      </c>
    </row>
    <row r="2299" spans="1:19" ht="7.9" customHeight="1" x14ac:dyDescent="0.25">
      <c r="A2299" s="205"/>
      <c r="B2299" s="205"/>
      <c r="C2299" s="205"/>
      <c r="E2299" s="76"/>
      <c r="F2299" s="76"/>
      <c r="G2299" s="166"/>
      <c r="H2299" s="101"/>
      <c r="I2299" s="166"/>
      <c r="J2299" s="101"/>
      <c r="K2299" s="101"/>
      <c r="L2299" s="101"/>
      <c r="M2299" s="204"/>
      <c r="N2299" s="204"/>
      <c r="O2299" s="204"/>
      <c r="P2299" s="101"/>
      <c r="Q2299" s="204"/>
      <c r="R2299" s="204"/>
      <c r="S2299" s="204"/>
    </row>
    <row r="2300" spans="1:19" ht="24" customHeight="1" x14ac:dyDescent="0.25">
      <c r="A2300" s="192" t="s">
        <v>1293</v>
      </c>
      <c r="B2300" s="192" t="s">
        <v>1294</v>
      </c>
      <c r="C2300" s="193"/>
      <c r="E2300" s="13"/>
      <c r="G2300" s="165" t="s">
        <v>1295</v>
      </c>
      <c r="H2300" s="159"/>
      <c r="I2300" s="276" t="s">
        <v>442</v>
      </c>
      <c r="J2300" s="277"/>
      <c r="K2300" s="160" t="s">
        <v>1202</v>
      </c>
      <c r="L2300" s="159"/>
      <c r="M2300" s="276" t="s">
        <v>1293</v>
      </c>
      <c r="N2300" s="277"/>
      <c r="O2300" s="169">
        <f>VLOOKUP(A2300,'[2]Tarifs Sauvage'!A:M,13,0)*(1+$V$5)</f>
        <v>79.166666666666671</v>
      </c>
      <c r="P2300" s="159"/>
      <c r="Q2300" s="276" t="s">
        <v>1294</v>
      </c>
      <c r="R2300" s="277"/>
      <c r="S2300" s="169">
        <f>VLOOKUP(B2300,'[2]Tarifs Sauvage'!A:M,13,0)*(1+$V$5)</f>
        <v>105.83333333333334</v>
      </c>
    </row>
    <row r="2301" spans="1:19" ht="7.9" customHeight="1" x14ac:dyDescent="0.25">
      <c r="A2301" s="200"/>
      <c r="B2301" s="200"/>
      <c r="C2301" s="200"/>
      <c r="E2301" s="76"/>
      <c r="F2301" s="76"/>
      <c r="G2301" s="33"/>
      <c r="H2301" s="33"/>
      <c r="I2301" s="33"/>
      <c r="J2301" s="33"/>
      <c r="K2301" s="33"/>
      <c r="L2301" s="33"/>
      <c r="M2301" s="195"/>
      <c r="N2301" s="195"/>
      <c r="O2301" s="195"/>
      <c r="P2301" s="33"/>
      <c r="Q2301" s="195"/>
      <c r="R2301" s="195"/>
      <c r="S2301" s="195"/>
    </row>
    <row r="2302" spans="1:19" ht="13.5" customHeight="1" x14ac:dyDescent="0.25">
      <c r="A2302" s="156"/>
      <c r="B2302" s="156"/>
      <c r="E2302" s="155" t="s">
        <v>1296</v>
      </c>
      <c r="G2302" s="128"/>
      <c r="H2302" s="41"/>
      <c r="I2302" s="128"/>
      <c r="J2302" s="41"/>
      <c r="K2302" s="128"/>
      <c r="L2302" s="41"/>
      <c r="M2302" s="128"/>
      <c r="N2302" s="41"/>
      <c r="O2302" s="128"/>
      <c r="P2302" s="41"/>
      <c r="Q2302" s="128"/>
      <c r="R2302" s="41"/>
      <c r="S2302" s="128"/>
    </row>
    <row r="2303" spans="1:19" ht="7.9" customHeight="1" x14ac:dyDescent="0.25">
      <c r="A2303" s="200"/>
      <c r="B2303" s="200"/>
      <c r="C2303" s="200"/>
      <c r="E2303" s="76"/>
      <c r="F2303" s="76"/>
      <c r="G2303" s="33"/>
      <c r="H2303" s="33"/>
      <c r="I2303" s="33"/>
      <c r="J2303" s="33"/>
      <c r="K2303" s="33"/>
      <c r="L2303" s="33"/>
      <c r="M2303" s="195"/>
      <c r="N2303" s="195"/>
      <c r="O2303" s="195"/>
      <c r="P2303" s="33"/>
      <c r="Q2303" s="195"/>
      <c r="R2303" s="195"/>
      <c r="S2303" s="195"/>
    </row>
    <row r="2304" spans="1:19" ht="24" customHeight="1" x14ac:dyDescent="0.25">
      <c r="A2304" s="192" t="s">
        <v>1297</v>
      </c>
      <c r="B2304" s="192" t="s">
        <v>1298</v>
      </c>
      <c r="C2304" s="193"/>
      <c r="E2304" s="13"/>
      <c r="G2304" s="165" t="s">
        <v>1299</v>
      </c>
      <c r="H2304" s="159"/>
      <c r="I2304" s="276" t="s">
        <v>442</v>
      </c>
      <c r="J2304" s="277"/>
      <c r="K2304" s="160" t="s">
        <v>1202</v>
      </c>
      <c r="L2304" s="159"/>
      <c r="M2304" s="276" t="s">
        <v>1297</v>
      </c>
      <c r="N2304" s="277"/>
      <c r="O2304" s="169">
        <f>VLOOKUP(A2304,'[2]Tarifs Sauvage'!A:M,13,0)*(1+$V$5)</f>
        <v>79.166666666666671</v>
      </c>
      <c r="P2304" s="159"/>
      <c r="Q2304" s="276" t="s">
        <v>1298</v>
      </c>
      <c r="R2304" s="277"/>
      <c r="S2304" s="169">
        <f>VLOOKUP(B2304,'[2]Tarifs Sauvage'!A:M,13,0)*(1+$V$5)</f>
        <v>105.83333333333334</v>
      </c>
    </row>
    <row r="2305" spans="1:19" ht="9.9499999999999993" customHeight="1" x14ac:dyDescent="0.25">
      <c r="A2305" s="115"/>
      <c r="B2305" s="115"/>
      <c r="C2305" s="115"/>
      <c r="E2305" s="13"/>
      <c r="G2305" s="163"/>
      <c r="H2305" s="159"/>
      <c r="I2305" s="159"/>
      <c r="J2305" s="159"/>
      <c r="K2305" s="159"/>
      <c r="L2305" s="159"/>
      <c r="M2305" s="159"/>
      <c r="N2305" s="159"/>
      <c r="O2305" s="171"/>
      <c r="P2305" s="159"/>
      <c r="Q2305" s="159"/>
      <c r="R2305" s="159"/>
      <c r="S2305" s="171"/>
    </row>
    <row r="2306" spans="1:19" ht="24" customHeight="1" x14ac:dyDescent="0.25">
      <c r="A2306" s="192" t="s">
        <v>1300</v>
      </c>
      <c r="B2306" s="192" t="s">
        <v>1301</v>
      </c>
      <c r="C2306" s="193"/>
      <c r="E2306" s="13"/>
      <c r="G2306" s="165" t="s">
        <v>1302</v>
      </c>
      <c r="H2306" s="159"/>
      <c r="I2306" s="276" t="s">
        <v>442</v>
      </c>
      <c r="J2306" s="277"/>
      <c r="K2306" s="160" t="s">
        <v>1202</v>
      </c>
      <c r="L2306" s="159"/>
      <c r="M2306" s="276" t="s">
        <v>1300</v>
      </c>
      <c r="N2306" s="277"/>
      <c r="O2306" s="169">
        <f>VLOOKUP(A2306,'[2]Tarifs Sauvage'!A:M,13,0)*(1+$V$5)</f>
        <v>79.166666666666671</v>
      </c>
      <c r="P2306" s="159"/>
      <c r="Q2306" s="276" t="s">
        <v>1301</v>
      </c>
      <c r="R2306" s="277"/>
      <c r="S2306" s="169">
        <f>VLOOKUP(B2306,'[2]Tarifs Sauvage'!A:M,13,0)*(1+$V$5)</f>
        <v>105.83333333333334</v>
      </c>
    </row>
    <row r="2307" spans="1:19" ht="7.9" customHeight="1" x14ac:dyDescent="0.25">
      <c r="A2307" s="205"/>
      <c r="B2307" s="205"/>
      <c r="C2307" s="205"/>
      <c r="E2307" s="76"/>
      <c r="F2307" s="76"/>
      <c r="G2307" s="166"/>
      <c r="H2307" s="101"/>
      <c r="I2307" s="101"/>
      <c r="J2307" s="101"/>
      <c r="K2307" s="101"/>
      <c r="L2307" s="101"/>
      <c r="M2307" s="204"/>
      <c r="N2307" s="204"/>
      <c r="O2307" s="204"/>
      <c r="P2307" s="101"/>
      <c r="Q2307" s="204"/>
      <c r="R2307" s="204"/>
      <c r="S2307" s="204"/>
    </row>
    <row r="2308" spans="1:19" ht="24" customHeight="1" x14ac:dyDescent="0.25">
      <c r="A2308" s="192" t="s">
        <v>1303</v>
      </c>
      <c r="B2308" s="192" t="s">
        <v>1304</v>
      </c>
      <c r="C2308" s="193"/>
      <c r="E2308" s="13"/>
      <c r="G2308" s="165" t="s">
        <v>1305</v>
      </c>
      <c r="H2308" s="159"/>
      <c r="I2308" s="276" t="s">
        <v>442</v>
      </c>
      <c r="J2308" s="277"/>
      <c r="K2308" s="160" t="s">
        <v>1202</v>
      </c>
      <c r="L2308" s="159"/>
      <c r="M2308" s="276" t="s">
        <v>1303</v>
      </c>
      <c r="N2308" s="277"/>
      <c r="O2308" s="169">
        <f>VLOOKUP(A2308,'[2]Tarifs Sauvage'!A:M,13,0)*(1+$V$5)</f>
        <v>79.166666666666671</v>
      </c>
      <c r="P2308" s="159"/>
      <c r="Q2308" s="276" t="s">
        <v>1304</v>
      </c>
      <c r="R2308" s="277"/>
      <c r="S2308" s="169">
        <f>VLOOKUP(B2308,'[2]Tarifs Sauvage'!A:M,13,0)*(1+$V$5)</f>
        <v>105.83333333333334</v>
      </c>
    </row>
    <row r="2309" spans="1:19" ht="7.9" customHeight="1" x14ac:dyDescent="0.25">
      <c r="A2309" s="209"/>
      <c r="B2309" s="209"/>
      <c r="C2309" s="209"/>
      <c r="E2309" s="155"/>
      <c r="F2309" s="76"/>
      <c r="G2309" s="166"/>
      <c r="H2309" s="159"/>
      <c r="I2309" s="159"/>
      <c r="J2309" s="159"/>
      <c r="K2309" s="159"/>
      <c r="L2309" s="159"/>
      <c r="M2309" s="168"/>
      <c r="N2309" s="168"/>
      <c r="O2309" s="210"/>
      <c r="P2309" s="159"/>
      <c r="Q2309" s="168"/>
      <c r="R2309" s="168"/>
      <c r="S2309" s="210"/>
    </row>
    <row r="2310" spans="1:19" ht="24" customHeight="1" x14ac:dyDescent="0.25">
      <c r="A2310" s="192" t="s">
        <v>1306</v>
      </c>
      <c r="B2310" s="192" t="s">
        <v>1307</v>
      </c>
      <c r="C2310" s="193"/>
      <c r="E2310" s="13"/>
      <c r="G2310" s="165" t="s">
        <v>1308</v>
      </c>
      <c r="H2310" s="159"/>
      <c r="I2310" s="276" t="s">
        <v>442</v>
      </c>
      <c r="J2310" s="277"/>
      <c r="K2310" s="160" t="s">
        <v>1202</v>
      </c>
      <c r="L2310" s="159"/>
      <c r="M2310" s="276" t="s">
        <v>1306</v>
      </c>
      <c r="N2310" s="277"/>
      <c r="O2310" s="169">
        <f>VLOOKUP(A2310,'[2]Tarifs Sauvage'!A:M,13,0)*(1+$V$5)</f>
        <v>79.166666666666671</v>
      </c>
      <c r="P2310" s="159"/>
      <c r="Q2310" s="276" t="s">
        <v>1307</v>
      </c>
      <c r="R2310" s="277"/>
      <c r="S2310" s="169">
        <f>VLOOKUP(B2310,'[2]Tarifs Sauvage'!A:M,13,0)*(1+$V$5)</f>
        <v>105.83333333333334</v>
      </c>
    </row>
    <row r="2311" spans="1:19" ht="7.9" customHeight="1" x14ac:dyDescent="0.25">
      <c r="A2311" s="115"/>
      <c r="B2311" s="115"/>
      <c r="C2311" s="115"/>
      <c r="E2311" s="13"/>
      <c r="G2311" s="163"/>
      <c r="H2311" s="159"/>
      <c r="I2311" s="159"/>
      <c r="J2311" s="159"/>
      <c r="K2311" s="159"/>
      <c r="L2311" s="159"/>
      <c r="M2311" s="159"/>
      <c r="N2311" s="159"/>
      <c r="O2311" s="171"/>
      <c r="P2311" s="159"/>
      <c r="Q2311" s="159"/>
      <c r="R2311" s="159"/>
      <c r="S2311" s="171"/>
    </row>
    <row r="2312" spans="1:19" ht="24" customHeight="1" x14ac:dyDescent="0.25">
      <c r="A2312" s="192" t="s">
        <v>1309</v>
      </c>
      <c r="B2312" s="192" t="s">
        <v>1310</v>
      </c>
      <c r="C2312" s="193"/>
      <c r="E2312" s="13"/>
      <c r="G2312" s="165" t="s">
        <v>1311</v>
      </c>
      <c r="H2312" s="159"/>
      <c r="I2312" s="276" t="s">
        <v>442</v>
      </c>
      <c r="J2312" s="277"/>
      <c r="K2312" s="160" t="s">
        <v>1202</v>
      </c>
      <c r="L2312" s="159"/>
      <c r="M2312" s="276" t="s">
        <v>1309</v>
      </c>
      <c r="N2312" s="277"/>
      <c r="O2312" s="169">
        <f>VLOOKUP(A2312,'[2]Tarifs Sauvage'!A:M,13,0)*(1+$V$5)</f>
        <v>79.166666666666671</v>
      </c>
      <c r="P2312" s="159"/>
      <c r="Q2312" s="276" t="s">
        <v>1310</v>
      </c>
      <c r="R2312" s="277"/>
      <c r="S2312" s="169">
        <f>VLOOKUP(B2312,'[2]Tarifs Sauvage'!A:M,13,0)*(1+$V$5)</f>
        <v>105.83333333333334</v>
      </c>
    </row>
    <row r="2313" spans="1:19" ht="7.9" customHeight="1" x14ac:dyDescent="0.25">
      <c r="A2313" s="205"/>
      <c r="B2313" s="205"/>
      <c r="C2313" s="205"/>
      <c r="E2313" s="76"/>
      <c r="F2313" s="76"/>
      <c r="G2313" s="166"/>
      <c r="H2313" s="101"/>
      <c r="I2313" s="101"/>
      <c r="J2313" s="101"/>
      <c r="K2313" s="101"/>
      <c r="L2313" s="101"/>
      <c r="M2313" s="204"/>
      <c r="N2313" s="204"/>
      <c r="O2313" s="204"/>
      <c r="P2313" s="101"/>
      <c r="Q2313" s="204"/>
      <c r="R2313" s="204"/>
      <c r="S2313" s="204"/>
    </row>
    <row r="2314" spans="1:19" ht="24" customHeight="1" x14ac:dyDescent="0.25">
      <c r="A2314" s="192" t="s">
        <v>1312</v>
      </c>
      <c r="B2314" s="192" t="s">
        <v>1313</v>
      </c>
      <c r="C2314" s="193"/>
      <c r="E2314" s="13"/>
      <c r="G2314" s="165" t="s">
        <v>1314</v>
      </c>
      <c r="H2314" s="159"/>
      <c r="I2314" s="276" t="s">
        <v>442</v>
      </c>
      <c r="J2314" s="277"/>
      <c r="K2314" s="160" t="s">
        <v>1202</v>
      </c>
      <c r="L2314" s="159"/>
      <c r="M2314" s="276" t="s">
        <v>1312</v>
      </c>
      <c r="N2314" s="277"/>
      <c r="O2314" s="169">
        <f>VLOOKUP(A2314,'[2]Tarifs Sauvage'!A:M,13,0)*(1+$V$5)</f>
        <v>79.166666666666671</v>
      </c>
      <c r="P2314" s="159"/>
      <c r="Q2314" s="276" t="s">
        <v>1313</v>
      </c>
      <c r="R2314" s="277"/>
      <c r="S2314" s="169">
        <f>VLOOKUP(B2314,'[2]Tarifs Sauvage'!A:M,13,0)*(1+$V$5)</f>
        <v>105.83333333333334</v>
      </c>
    </row>
    <row r="2315" spans="1:19" ht="7.9" customHeight="1" x14ac:dyDescent="0.25">
      <c r="A2315" s="115"/>
      <c r="B2315" s="115"/>
      <c r="C2315" s="115"/>
      <c r="E2315" s="13"/>
      <c r="G2315" s="159"/>
      <c r="H2315" s="159"/>
      <c r="I2315" s="159"/>
      <c r="J2315" s="159"/>
      <c r="K2315" s="159"/>
      <c r="L2315" s="159"/>
      <c r="M2315" s="159"/>
      <c r="N2315" s="159"/>
      <c r="O2315" s="171"/>
      <c r="P2315" s="159"/>
      <c r="Q2315" s="159"/>
      <c r="R2315" s="159"/>
      <c r="S2315" s="171"/>
    </row>
    <row r="2316" spans="1:19" s="68" customFormat="1" ht="13.5" customHeight="1" x14ac:dyDescent="0.25">
      <c r="A2316" s="18"/>
      <c r="B2316" s="18"/>
      <c r="C2316" s="18"/>
      <c r="D2316" s="18"/>
      <c r="E2316" s="64" t="s">
        <v>1248</v>
      </c>
      <c r="F2316" s="64"/>
      <c r="G2316" s="64"/>
      <c r="H2316" s="67"/>
      <c r="I2316" s="67"/>
      <c r="J2316" s="67"/>
      <c r="L2316" s="69"/>
      <c r="M2316" s="69"/>
      <c r="N2316" s="69"/>
      <c r="O2316" s="267" t="s">
        <v>0</v>
      </c>
      <c r="P2316" s="267"/>
      <c r="Q2316" s="267"/>
      <c r="R2316" s="267"/>
      <c r="S2316" s="267"/>
    </row>
    <row r="2317" spans="1:19" ht="13.5" customHeight="1" x14ac:dyDescent="0.25">
      <c r="E2317" s="6"/>
      <c r="O2317" s="268"/>
      <c r="P2317" s="268"/>
      <c r="Q2317" s="268"/>
      <c r="R2317" s="268"/>
      <c r="S2317" s="268"/>
    </row>
    <row r="2318" spans="1:19" ht="13.5" customHeight="1" x14ac:dyDescent="0.25">
      <c r="E2318" s="6"/>
      <c r="O2318" s="268"/>
      <c r="P2318" s="268"/>
      <c r="Q2318" s="268"/>
      <c r="R2318" s="268"/>
      <c r="S2318" s="268"/>
    </row>
    <row r="2319" spans="1:19" ht="13.5" customHeight="1" x14ac:dyDescent="0.25">
      <c r="E2319" s="76"/>
      <c r="F2319" s="76"/>
      <c r="M2319" s="284" t="s">
        <v>418</v>
      </c>
      <c r="N2319" s="284"/>
      <c r="O2319" s="284"/>
      <c r="P2319" s="149"/>
      <c r="Q2319" s="284" t="s">
        <v>419</v>
      </c>
      <c r="R2319" s="284"/>
      <c r="S2319" s="284"/>
    </row>
    <row r="2320" spans="1:19" ht="13.5" customHeight="1" x14ac:dyDescent="0.25">
      <c r="E2320" s="76"/>
      <c r="F2320" s="76"/>
      <c r="M2320" s="150"/>
      <c r="N2320" s="150"/>
      <c r="O2320" s="150"/>
      <c r="Q2320" s="150"/>
      <c r="R2320" s="150"/>
      <c r="S2320" s="150"/>
    </row>
    <row r="2321" spans="1:19" s="68" customFormat="1" ht="27" customHeight="1" x14ac:dyDescent="0.25">
      <c r="A2321" s="18"/>
      <c r="B2321" s="18"/>
      <c r="C2321" s="18"/>
      <c r="D2321" s="18"/>
      <c r="E2321" s="151"/>
      <c r="G2321" s="14" t="s">
        <v>420</v>
      </c>
      <c r="H2321" s="101"/>
      <c r="I2321" s="152" t="s">
        <v>421</v>
      </c>
      <c r="J2321" s="153"/>
      <c r="K2321" s="14" t="s">
        <v>422</v>
      </c>
      <c r="L2321" s="101"/>
      <c r="M2321" s="152" t="s">
        <v>9</v>
      </c>
      <c r="N2321" s="153"/>
      <c r="O2321" s="14" t="s">
        <v>11</v>
      </c>
      <c r="P2321" s="101"/>
      <c r="Q2321" s="152" t="s">
        <v>9</v>
      </c>
      <c r="R2321" s="153"/>
      <c r="S2321" s="14" t="s">
        <v>11</v>
      </c>
    </row>
    <row r="2322" spans="1:19" ht="7.9" customHeight="1" x14ac:dyDescent="0.25">
      <c r="E2322" s="76"/>
      <c r="F2322" s="76"/>
      <c r="G2322" s="151"/>
      <c r="H2322" s="68"/>
      <c r="I2322" s="151"/>
      <c r="J2322" s="68"/>
      <c r="K2322" s="68"/>
      <c r="L2322" s="68"/>
      <c r="M2322" s="180"/>
      <c r="N2322" s="180"/>
      <c r="O2322" s="180"/>
      <c r="P2322" s="68"/>
      <c r="Q2322" s="180"/>
      <c r="R2322" s="180"/>
      <c r="S2322" s="180"/>
    </row>
    <row r="2323" spans="1:19" ht="13.5" customHeight="1" x14ac:dyDescent="0.25">
      <c r="A2323" s="181"/>
      <c r="B2323" s="181"/>
      <c r="C2323" s="18"/>
      <c r="E2323" s="155" t="s">
        <v>498</v>
      </c>
      <c r="G2323" s="154"/>
      <c r="H2323" s="175"/>
      <c r="I2323" s="154"/>
      <c r="J2323" s="175"/>
      <c r="K2323" s="154"/>
      <c r="L2323" s="175"/>
      <c r="M2323" s="154"/>
      <c r="N2323" s="175"/>
      <c r="O2323" s="154"/>
      <c r="P2323" s="175"/>
      <c r="Q2323" s="154"/>
      <c r="R2323" s="175"/>
      <c r="S2323" s="154"/>
    </row>
    <row r="2324" spans="1:19" ht="7.9" customHeight="1" x14ac:dyDescent="0.25">
      <c r="A2324" s="205"/>
      <c r="B2324" s="205"/>
      <c r="C2324" s="205"/>
      <c r="E2324" s="76"/>
      <c r="F2324" s="76"/>
      <c r="G2324" s="101"/>
      <c r="H2324" s="101"/>
      <c r="I2324" s="101"/>
      <c r="J2324" s="101"/>
      <c r="K2324" s="101"/>
      <c r="L2324" s="101"/>
      <c r="M2324" s="204"/>
      <c r="N2324" s="204"/>
      <c r="O2324" s="204"/>
      <c r="P2324" s="101"/>
      <c r="Q2324" s="204"/>
      <c r="R2324" s="204"/>
      <c r="S2324" s="204"/>
    </row>
    <row r="2325" spans="1:19" ht="24" customHeight="1" x14ac:dyDescent="0.25">
      <c r="A2325" s="192" t="s">
        <v>1315</v>
      </c>
      <c r="B2325" s="192" t="s">
        <v>1316</v>
      </c>
      <c r="C2325" s="193"/>
      <c r="E2325" s="13"/>
      <c r="G2325" s="165" t="s">
        <v>1317</v>
      </c>
      <c r="H2325" s="159"/>
      <c r="I2325" s="276" t="s">
        <v>442</v>
      </c>
      <c r="J2325" s="277"/>
      <c r="K2325" s="160" t="s">
        <v>1202</v>
      </c>
      <c r="L2325" s="159"/>
      <c r="M2325" s="276" t="s">
        <v>1315</v>
      </c>
      <c r="N2325" s="277"/>
      <c r="O2325" s="169">
        <f>VLOOKUP(A2325,'[2]Tarifs Sauvage'!A:M,13,0)*(1+$V$5)</f>
        <v>79.166666666666671</v>
      </c>
      <c r="P2325" s="159"/>
      <c r="Q2325" s="276" t="s">
        <v>1316</v>
      </c>
      <c r="R2325" s="277"/>
      <c r="S2325" s="169">
        <f>VLOOKUP(B2325,'[2]Tarifs Sauvage'!A:M,13,0)*(1+$V$5)</f>
        <v>105.83333333333334</v>
      </c>
    </row>
    <row r="2326" spans="1:19" ht="7.9" customHeight="1" x14ac:dyDescent="0.25">
      <c r="A2326" s="115"/>
      <c r="B2326" s="115"/>
      <c r="C2326" s="115"/>
      <c r="E2326" s="13"/>
      <c r="G2326" s="163"/>
      <c r="H2326" s="159"/>
      <c r="I2326" s="159"/>
      <c r="J2326" s="159"/>
      <c r="K2326" s="159"/>
      <c r="L2326" s="159"/>
      <c r="M2326" s="159"/>
      <c r="N2326" s="159"/>
      <c r="O2326" s="171"/>
      <c r="P2326" s="159"/>
      <c r="Q2326" s="159"/>
      <c r="R2326" s="159"/>
      <c r="S2326" s="171"/>
    </row>
    <row r="2327" spans="1:19" ht="24" customHeight="1" x14ac:dyDescent="0.25">
      <c r="A2327" s="192" t="s">
        <v>1318</v>
      </c>
      <c r="B2327" s="192" t="s">
        <v>1319</v>
      </c>
      <c r="C2327" s="193"/>
      <c r="E2327" s="13"/>
      <c r="G2327" s="165" t="s">
        <v>1320</v>
      </c>
      <c r="H2327" s="159"/>
      <c r="I2327" s="276" t="s">
        <v>442</v>
      </c>
      <c r="J2327" s="277"/>
      <c r="K2327" s="160" t="s">
        <v>1202</v>
      </c>
      <c r="L2327" s="159"/>
      <c r="M2327" s="276" t="s">
        <v>1318</v>
      </c>
      <c r="N2327" s="277"/>
      <c r="O2327" s="169">
        <f>VLOOKUP(A2327,'[2]Tarifs Sauvage'!A:M,13,0)*(1+$V$5)</f>
        <v>79.166666666666671</v>
      </c>
      <c r="P2327" s="159"/>
      <c r="Q2327" s="276" t="s">
        <v>1319</v>
      </c>
      <c r="R2327" s="277"/>
      <c r="S2327" s="169">
        <f>VLOOKUP(B2327,'[2]Tarifs Sauvage'!A:M,13,0)*(1+$V$5)</f>
        <v>105.83333333333334</v>
      </c>
    </row>
    <row r="2328" spans="1:19" ht="7.9" customHeight="1" x14ac:dyDescent="0.25">
      <c r="A2328" s="205"/>
      <c r="B2328" s="205"/>
      <c r="C2328" s="205"/>
      <c r="E2328" s="76"/>
      <c r="F2328" s="76"/>
      <c r="G2328" s="166"/>
      <c r="H2328" s="101"/>
      <c r="I2328" s="101"/>
      <c r="J2328" s="101"/>
      <c r="K2328" s="101"/>
      <c r="L2328" s="101"/>
      <c r="M2328" s="204"/>
      <c r="N2328" s="204"/>
      <c r="O2328" s="204"/>
      <c r="P2328" s="101"/>
      <c r="Q2328" s="204"/>
      <c r="R2328" s="204"/>
      <c r="S2328" s="204"/>
    </row>
    <row r="2329" spans="1:19" ht="24" customHeight="1" x14ac:dyDescent="0.25">
      <c r="A2329" s="192" t="s">
        <v>1321</v>
      </c>
      <c r="B2329" s="192" t="s">
        <v>1322</v>
      </c>
      <c r="C2329" s="193"/>
      <c r="E2329" s="13"/>
      <c r="G2329" s="165" t="s">
        <v>1323</v>
      </c>
      <c r="H2329" s="159"/>
      <c r="I2329" s="276" t="s">
        <v>442</v>
      </c>
      <c r="J2329" s="277"/>
      <c r="K2329" s="160" t="s">
        <v>1202</v>
      </c>
      <c r="L2329" s="159"/>
      <c r="M2329" s="276" t="s">
        <v>1321</v>
      </c>
      <c r="N2329" s="277"/>
      <c r="O2329" s="169">
        <f>VLOOKUP(A2329,'[2]Tarifs Sauvage'!A:M,13,0)*(1+$V$5)</f>
        <v>79.166666666666671</v>
      </c>
      <c r="P2329" s="159"/>
      <c r="Q2329" s="276" t="s">
        <v>1322</v>
      </c>
      <c r="R2329" s="277"/>
      <c r="S2329" s="169">
        <f>VLOOKUP(B2329,'[2]Tarifs Sauvage'!A:M,13,0)*(1+$V$5)</f>
        <v>105.83333333333334</v>
      </c>
    </row>
    <row r="2330" spans="1:19" ht="7.9" customHeight="1" x14ac:dyDescent="0.25">
      <c r="A2330" s="205"/>
      <c r="B2330" s="205"/>
      <c r="C2330" s="205"/>
      <c r="E2330" s="76"/>
      <c r="F2330" s="76"/>
      <c r="G2330" s="166"/>
      <c r="H2330" s="101"/>
      <c r="I2330" s="101"/>
      <c r="J2330" s="101"/>
      <c r="K2330" s="101"/>
      <c r="L2330" s="101"/>
      <c r="M2330" s="204"/>
      <c r="N2330" s="204"/>
      <c r="O2330" s="204"/>
      <c r="P2330" s="101"/>
      <c r="Q2330" s="204"/>
      <c r="R2330" s="204"/>
      <c r="S2330" s="204"/>
    </row>
    <row r="2331" spans="1:19" ht="24" customHeight="1" x14ac:dyDescent="0.25">
      <c r="A2331" s="192" t="s">
        <v>1324</v>
      </c>
      <c r="B2331" s="192" t="s">
        <v>1325</v>
      </c>
      <c r="C2331" s="193"/>
      <c r="E2331" s="13"/>
      <c r="G2331" s="165" t="s">
        <v>1326</v>
      </c>
      <c r="H2331" s="159"/>
      <c r="I2331" s="276" t="s">
        <v>442</v>
      </c>
      <c r="J2331" s="277"/>
      <c r="K2331" s="160" t="s">
        <v>1202</v>
      </c>
      <c r="L2331" s="159"/>
      <c r="M2331" s="276" t="s">
        <v>1324</v>
      </c>
      <c r="N2331" s="277"/>
      <c r="O2331" s="169">
        <f>VLOOKUP(A2331,'[2]Tarifs Sauvage'!A:M,13,0)*(1+$V$5)</f>
        <v>79.166666666666671</v>
      </c>
      <c r="P2331" s="159"/>
      <c r="Q2331" s="276" t="s">
        <v>1325</v>
      </c>
      <c r="R2331" s="277"/>
      <c r="S2331" s="169">
        <f>VLOOKUP(B2331,'[2]Tarifs Sauvage'!A:M,13,0)*(1+$V$5)</f>
        <v>105.83333333333334</v>
      </c>
    </row>
    <row r="2332" spans="1:19" ht="7.9" customHeight="1" x14ac:dyDescent="0.25">
      <c r="A2332" s="115"/>
      <c r="B2332" s="115"/>
      <c r="C2332" s="115"/>
      <c r="E2332" s="13"/>
      <c r="G2332" s="163"/>
      <c r="H2332" s="159"/>
      <c r="I2332" s="159"/>
      <c r="J2332" s="159"/>
      <c r="K2332" s="159"/>
      <c r="L2332" s="159"/>
      <c r="M2332" s="159"/>
      <c r="N2332" s="159"/>
      <c r="O2332" s="171"/>
      <c r="P2332" s="159"/>
      <c r="Q2332" s="159"/>
      <c r="R2332" s="159"/>
      <c r="S2332" s="171"/>
    </row>
    <row r="2333" spans="1:19" ht="24" customHeight="1" x14ac:dyDescent="0.25">
      <c r="A2333" s="192" t="s">
        <v>1327</v>
      </c>
      <c r="B2333" s="192" t="s">
        <v>1328</v>
      </c>
      <c r="C2333" s="193"/>
      <c r="E2333" s="13"/>
      <c r="G2333" s="165" t="s">
        <v>1329</v>
      </c>
      <c r="H2333" s="159"/>
      <c r="I2333" s="276" t="s">
        <v>442</v>
      </c>
      <c r="J2333" s="277"/>
      <c r="K2333" s="160" t="s">
        <v>1202</v>
      </c>
      <c r="L2333" s="159"/>
      <c r="M2333" s="276" t="s">
        <v>1327</v>
      </c>
      <c r="N2333" s="277"/>
      <c r="O2333" s="169">
        <f>VLOOKUP(A2333,'[2]Tarifs Sauvage'!A:M,13,0)*(1+$V$5)</f>
        <v>79.166666666666671</v>
      </c>
      <c r="P2333" s="159"/>
      <c r="Q2333" s="276" t="s">
        <v>1328</v>
      </c>
      <c r="R2333" s="277"/>
      <c r="S2333" s="169">
        <f>VLOOKUP(B2333,'[2]Tarifs Sauvage'!A:M,13,0)*(1+$V$5)</f>
        <v>105.83333333333334</v>
      </c>
    </row>
    <row r="2334" spans="1:19" ht="7.9" customHeight="1" x14ac:dyDescent="0.25">
      <c r="A2334" s="205"/>
      <c r="B2334" s="205"/>
      <c r="C2334" s="205"/>
      <c r="E2334" s="76"/>
      <c r="F2334" s="76"/>
      <c r="G2334" s="166"/>
      <c r="H2334" s="101"/>
      <c r="I2334" s="101"/>
      <c r="J2334" s="101"/>
      <c r="K2334" s="101"/>
      <c r="L2334" s="101"/>
      <c r="M2334" s="204"/>
      <c r="N2334" s="204"/>
      <c r="O2334" s="204"/>
      <c r="P2334" s="101"/>
      <c r="Q2334" s="204"/>
      <c r="R2334" s="204"/>
      <c r="S2334" s="204"/>
    </row>
    <row r="2335" spans="1:19" ht="24" customHeight="1" x14ac:dyDescent="0.25">
      <c r="A2335" s="192" t="s">
        <v>1330</v>
      </c>
      <c r="B2335" s="192" t="s">
        <v>1331</v>
      </c>
      <c r="C2335" s="193"/>
      <c r="E2335" s="13"/>
      <c r="G2335" s="165" t="s">
        <v>1332</v>
      </c>
      <c r="H2335" s="159"/>
      <c r="I2335" s="276" t="s">
        <v>442</v>
      </c>
      <c r="J2335" s="277"/>
      <c r="K2335" s="160" t="s">
        <v>1202</v>
      </c>
      <c r="L2335" s="159"/>
      <c r="M2335" s="276" t="s">
        <v>1330</v>
      </c>
      <c r="N2335" s="277"/>
      <c r="O2335" s="169">
        <f>VLOOKUP(A2335,'[2]Tarifs Sauvage'!A:M,13,0)*(1+$V$5)</f>
        <v>79.166666666666671</v>
      </c>
      <c r="P2335" s="159"/>
      <c r="Q2335" s="276" t="s">
        <v>1331</v>
      </c>
      <c r="R2335" s="277"/>
      <c r="S2335" s="169">
        <f>VLOOKUP(B2335,'[2]Tarifs Sauvage'!A:M,13,0)*(1+$V$5)</f>
        <v>105.83333333333334</v>
      </c>
    </row>
    <row r="2336" spans="1:19" ht="7.9" customHeight="1" x14ac:dyDescent="0.25">
      <c r="A2336" s="115"/>
      <c r="B2336" s="115"/>
      <c r="C2336" s="115"/>
      <c r="E2336" s="13"/>
      <c r="G2336" s="159"/>
      <c r="H2336" s="159"/>
      <c r="I2336" s="159"/>
      <c r="J2336" s="159"/>
      <c r="K2336" s="159"/>
      <c r="L2336" s="159"/>
      <c r="M2336" s="159"/>
      <c r="N2336" s="159"/>
      <c r="O2336" s="171"/>
      <c r="P2336" s="159"/>
      <c r="Q2336" s="159"/>
      <c r="R2336" s="159"/>
      <c r="S2336" s="171"/>
    </row>
    <row r="2337" spans="1:19" ht="13.5" customHeight="1" x14ac:dyDescent="0.25">
      <c r="A2337" s="181"/>
      <c r="B2337" s="181"/>
      <c r="C2337" s="18"/>
      <c r="E2337" s="155" t="s">
        <v>1333</v>
      </c>
      <c r="G2337" s="154"/>
      <c r="H2337" s="175"/>
      <c r="I2337" s="154"/>
      <c r="J2337" s="175"/>
      <c r="K2337" s="154"/>
      <c r="L2337" s="175"/>
      <c r="M2337" s="154"/>
      <c r="N2337" s="175"/>
      <c r="O2337" s="154"/>
      <c r="P2337" s="175"/>
      <c r="Q2337" s="154"/>
      <c r="R2337" s="175"/>
      <c r="S2337" s="154"/>
    </row>
    <row r="2338" spans="1:19" ht="7.9" customHeight="1" x14ac:dyDescent="0.25">
      <c r="A2338" s="205"/>
      <c r="B2338" s="205"/>
      <c r="C2338" s="205"/>
      <c r="E2338" s="76"/>
      <c r="F2338" s="76"/>
      <c r="G2338" s="101"/>
      <c r="H2338" s="101"/>
      <c r="I2338" s="101"/>
      <c r="J2338" s="101"/>
      <c r="K2338" s="101"/>
      <c r="L2338" s="101"/>
      <c r="M2338" s="204"/>
      <c r="N2338" s="204"/>
      <c r="O2338" s="204"/>
      <c r="P2338" s="101"/>
      <c r="Q2338" s="204"/>
      <c r="R2338" s="204"/>
      <c r="S2338" s="204"/>
    </row>
    <row r="2339" spans="1:19" ht="24" customHeight="1" x14ac:dyDescent="0.25">
      <c r="A2339" s="192" t="s">
        <v>1334</v>
      </c>
      <c r="B2339" s="192" t="s">
        <v>1335</v>
      </c>
      <c r="C2339" s="193"/>
      <c r="E2339" s="13"/>
      <c r="G2339" s="165" t="s">
        <v>1336</v>
      </c>
      <c r="H2339" s="159"/>
      <c r="I2339" s="276" t="s">
        <v>442</v>
      </c>
      <c r="J2339" s="277"/>
      <c r="K2339" s="160" t="s">
        <v>1202</v>
      </c>
      <c r="L2339" s="159"/>
      <c r="M2339" s="276" t="s">
        <v>1334</v>
      </c>
      <c r="N2339" s="277"/>
      <c r="O2339" s="169">
        <f>VLOOKUP(A2339,'[2]Tarifs Sauvage'!A:M,13,0)*(1+$V$5)</f>
        <v>79.166666666666671</v>
      </c>
      <c r="P2339" s="159"/>
      <c r="Q2339" s="276" t="s">
        <v>1335</v>
      </c>
      <c r="R2339" s="277"/>
      <c r="S2339" s="169">
        <f>VLOOKUP(B2339,'[2]Tarifs Sauvage'!A:M,13,0)*(1+$V$5)</f>
        <v>105.83333333333334</v>
      </c>
    </row>
    <row r="2340" spans="1:19" ht="7.9" customHeight="1" x14ac:dyDescent="0.25">
      <c r="A2340" s="115"/>
      <c r="B2340" s="115"/>
      <c r="C2340" s="115"/>
      <c r="E2340" s="13"/>
      <c r="G2340" s="163"/>
      <c r="H2340" s="159"/>
      <c r="I2340" s="159"/>
      <c r="J2340" s="159"/>
      <c r="K2340" s="159"/>
      <c r="L2340" s="159"/>
      <c r="M2340" s="159"/>
      <c r="N2340" s="159"/>
      <c r="O2340" s="171"/>
      <c r="P2340" s="159"/>
      <c r="Q2340" s="159"/>
      <c r="R2340" s="159"/>
      <c r="S2340" s="171"/>
    </row>
    <row r="2341" spans="1:19" ht="24" customHeight="1" x14ac:dyDescent="0.25">
      <c r="A2341" s="192" t="s">
        <v>1337</v>
      </c>
      <c r="B2341" s="192" t="s">
        <v>1338</v>
      </c>
      <c r="C2341" s="193"/>
      <c r="E2341" s="13"/>
      <c r="G2341" s="165" t="s">
        <v>1339</v>
      </c>
      <c r="H2341" s="159"/>
      <c r="I2341" s="276" t="s">
        <v>442</v>
      </c>
      <c r="J2341" s="277"/>
      <c r="K2341" s="160" t="s">
        <v>1202</v>
      </c>
      <c r="L2341" s="159"/>
      <c r="M2341" s="276" t="s">
        <v>1337</v>
      </c>
      <c r="N2341" s="277"/>
      <c r="O2341" s="169">
        <f>VLOOKUP(A2341,'[2]Tarifs Sauvage'!A:M,13,0)*(1+$V$5)</f>
        <v>79.166666666666671</v>
      </c>
      <c r="P2341" s="159"/>
      <c r="Q2341" s="276" t="s">
        <v>1338</v>
      </c>
      <c r="R2341" s="277"/>
      <c r="S2341" s="169">
        <f>VLOOKUP(B2341,'[2]Tarifs Sauvage'!A:M,13,0)*(1+$V$5)</f>
        <v>105.83333333333334</v>
      </c>
    </row>
    <row r="2342" spans="1:19" ht="7.9" customHeight="1" x14ac:dyDescent="0.25">
      <c r="A2342" s="205"/>
      <c r="B2342" s="205"/>
      <c r="C2342" s="205"/>
      <c r="E2342" s="76"/>
      <c r="F2342" s="76"/>
      <c r="G2342" s="166"/>
      <c r="H2342" s="101"/>
      <c r="I2342" s="101"/>
      <c r="J2342" s="101"/>
      <c r="K2342" s="101"/>
      <c r="L2342" s="101"/>
      <c r="M2342" s="204"/>
      <c r="N2342" s="204"/>
      <c r="O2342" s="204"/>
      <c r="P2342" s="101"/>
      <c r="Q2342" s="204"/>
      <c r="R2342" s="204"/>
      <c r="S2342" s="204"/>
    </row>
    <row r="2343" spans="1:19" ht="24" customHeight="1" x14ac:dyDescent="0.25">
      <c r="A2343" s="192" t="s">
        <v>1340</v>
      </c>
      <c r="B2343" s="192" t="s">
        <v>1341</v>
      </c>
      <c r="C2343" s="193"/>
      <c r="E2343" s="13"/>
      <c r="G2343" s="165" t="s">
        <v>1342</v>
      </c>
      <c r="H2343" s="159"/>
      <c r="I2343" s="276" t="s">
        <v>442</v>
      </c>
      <c r="J2343" s="277"/>
      <c r="K2343" s="160" t="s">
        <v>1202</v>
      </c>
      <c r="L2343" s="159"/>
      <c r="M2343" s="276" t="s">
        <v>1340</v>
      </c>
      <c r="N2343" s="277"/>
      <c r="O2343" s="169">
        <f>VLOOKUP(A2343,'[2]Tarifs Sauvage'!A:M,13,0)*(1+$V$5)</f>
        <v>79.166666666666671</v>
      </c>
      <c r="P2343" s="159"/>
      <c r="Q2343" s="276" t="s">
        <v>1341</v>
      </c>
      <c r="R2343" s="277"/>
      <c r="S2343" s="169">
        <f>VLOOKUP(B2343,'[2]Tarifs Sauvage'!A:M,13,0)*(1+$V$5)</f>
        <v>105.83333333333334</v>
      </c>
    </row>
    <row r="2344" spans="1:19" ht="7.9" customHeight="1" x14ac:dyDescent="0.25">
      <c r="A2344" s="205"/>
      <c r="B2344" s="205"/>
      <c r="C2344" s="205"/>
      <c r="E2344" s="76"/>
      <c r="F2344" s="76"/>
      <c r="G2344" s="166"/>
      <c r="H2344" s="101"/>
      <c r="I2344" s="101"/>
      <c r="J2344" s="101"/>
      <c r="K2344" s="101"/>
      <c r="L2344" s="101"/>
      <c r="M2344" s="204"/>
      <c r="N2344" s="204"/>
      <c r="O2344" s="204"/>
      <c r="P2344" s="101"/>
      <c r="Q2344" s="204"/>
      <c r="R2344" s="204"/>
      <c r="S2344" s="204"/>
    </row>
    <row r="2345" spans="1:19" ht="24" customHeight="1" x14ac:dyDescent="0.25">
      <c r="A2345" s="192" t="s">
        <v>1343</v>
      </c>
      <c r="B2345" s="192" t="s">
        <v>1344</v>
      </c>
      <c r="C2345" s="193"/>
      <c r="E2345" s="13"/>
      <c r="G2345" s="165" t="s">
        <v>1345</v>
      </c>
      <c r="H2345" s="159"/>
      <c r="I2345" s="276" t="s">
        <v>442</v>
      </c>
      <c r="J2345" s="277"/>
      <c r="K2345" s="160" t="s">
        <v>1202</v>
      </c>
      <c r="L2345" s="159"/>
      <c r="M2345" s="276" t="s">
        <v>1343</v>
      </c>
      <c r="N2345" s="277"/>
      <c r="O2345" s="169">
        <f>VLOOKUP(A2345,'[2]Tarifs Sauvage'!A:M,13,0)*(1+$V$5)</f>
        <v>79.166666666666671</v>
      </c>
      <c r="P2345" s="159"/>
      <c r="Q2345" s="276" t="s">
        <v>1344</v>
      </c>
      <c r="R2345" s="277"/>
      <c r="S2345" s="169">
        <f>VLOOKUP(B2345,'[2]Tarifs Sauvage'!A:M,13,0)*(1+$V$5)</f>
        <v>105.83333333333334</v>
      </c>
    </row>
    <row r="2346" spans="1:19" ht="7.9" customHeight="1" x14ac:dyDescent="0.25">
      <c r="E2346" s="13"/>
      <c r="G2346" s="20"/>
      <c r="H2346" s="115"/>
      <c r="I2346" s="115"/>
      <c r="J2346" s="115"/>
      <c r="K2346" s="115"/>
      <c r="L2346" s="115"/>
      <c r="M2346" s="115"/>
      <c r="N2346" s="115"/>
      <c r="O2346" s="135"/>
      <c r="P2346" s="115"/>
      <c r="Q2346" s="115"/>
      <c r="R2346" s="115"/>
      <c r="S2346" s="135"/>
    </row>
    <row r="2347" spans="1:19" ht="24" customHeight="1" x14ac:dyDescent="0.25">
      <c r="A2347" s="192" t="s">
        <v>1346</v>
      </c>
      <c r="B2347" s="192" t="s">
        <v>1347</v>
      </c>
      <c r="C2347" s="193"/>
      <c r="E2347" s="13"/>
      <c r="G2347" s="165" t="s">
        <v>1348</v>
      </c>
      <c r="H2347" s="159"/>
      <c r="I2347" s="276" t="s">
        <v>442</v>
      </c>
      <c r="J2347" s="277"/>
      <c r="K2347" s="160" t="s">
        <v>1202</v>
      </c>
      <c r="L2347" s="159"/>
      <c r="M2347" s="276" t="s">
        <v>1346</v>
      </c>
      <c r="N2347" s="277"/>
      <c r="O2347" s="169">
        <f>VLOOKUP(A2347,'[2]Tarifs Sauvage'!A:M,13,0)*(1+$V$5)</f>
        <v>79.166666666666671</v>
      </c>
      <c r="P2347" s="159"/>
      <c r="Q2347" s="276" t="s">
        <v>1347</v>
      </c>
      <c r="R2347" s="277"/>
      <c r="S2347" s="169">
        <f>VLOOKUP(B2347,'[2]Tarifs Sauvage'!A:M,13,0)*(1+$V$5)</f>
        <v>105.83333333333334</v>
      </c>
    </row>
    <row r="2348" spans="1:19" ht="7.9" customHeight="1" x14ac:dyDescent="0.25">
      <c r="A2348" s="205"/>
      <c r="B2348" s="205"/>
      <c r="C2348" s="205"/>
      <c r="E2348" s="76"/>
      <c r="F2348" s="76"/>
      <c r="G2348" s="166"/>
      <c r="H2348" s="101"/>
      <c r="I2348" s="101"/>
      <c r="J2348" s="101"/>
      <c r="K2348" s="101"/>
      <c r="L2348" s="101"/>
      <c r="M2348" s="204"/>
      <c r="N2348" s="204"/>
      <c r="O2348" s="204"/>
      <c r="P2348" s="101"/>
      <c r="Q2348" s="204"/>
      <c r="R2348" s="204"/>
      <c r="S2348" s="204"/>
    </row>
    <row r="2349" spans="1:19" ht="24" customHeight="1" x14ac:dyDescent="0.25">
      <c r="A2349" s="192" t="s">
        <v>1349</v>
      </c>
      <c r="B2349" s="192" t="s">
        <v>1350</v>
      </c>
      <c r="C2349" s="193"/>
      <c r="E2349" s="13"/>
      <c r="G2349" s="165" t="s">
        <v>1351</v>
      </c>
      <c r="H2349" s="159"/>
      <c r="I2349" s="276" t="s">
        <v>442</v>
      </c>
      <c r="J2349" s="277"/>
      <c r="K2349" s="160" t="s">
        <v>1202</v>
      </c>
      <c r="L2349" s="159"/>
      <c r="M2349" s="276" t="s">
        <v>1349</v>
      </c>
      <c r="N2349" s="277"/>
      <c r="O2349" s="169">
        <f>VLOOKUP(A2349,'[2]Tarifs Sauvage'!A:M,13,0)*(1+$V$5)</f>
        <v>79.166666666666671</v>
      </c>
      <c r="P2349" s="159"/>
      <c r="Q2349" s="276" t="s">
        <v>1350</v>
      </c>
      <c r="R2349" s="277"/>
      <c r="S2349" s="169">
        <f>VLOOKUP(B2349,'[2]Tarifs Sauvage'!A:M,13,0)*(1+$V$5)</f>
        <v>105.83333333333334</v>
      </c>
    </row>
    <row r="2350" spans="1:19" ht="7.9" customHeight="1" x14ac:dyDescent="0.25">
      <c r="G2350" s="33"/>
      <c r="H2350" s="33"/>
      <c r="I2350" s="33"/>
      <c r="J2350" s="33"/>
      <c r="K2350" s="33"/>
      <c r="L2350" s="33"/>
      <c r="M2350" s="33"/>
      <c r="N2350" s="33"/>
      <c r="O2350" s="33"/>
      <c r="P2350" s="33"/>
      <c r="Q2350" s="33"/>
      <c r="R2350" s="33"/>
      <c r="S2350" s="33"/>
    </row>
    <row r="2351" spans="1:19" x14ac:dyDescent="0.25">
      <c r="A2351" s="115" t="s">
        <v>580</v>
      </c>
      <c r="B2351" s="115" t="s">
        <v>581</v>
      </c>
      <c r="E2351" s="285" t="s">
        <v>582</v>
      </c>
      <c r="F2351" s="286"/>
      <c r="G2351" s="286"/>
      <c r="H2351" s="286"/>
      <c r="I2351" s="286"/>
      <c r="J2351" s="286"/>
      <c r="K2351" s="286"/>
      <c r="L2351" s="286"/>
      <c r="M2351" s="287"/>
      <c r="N2351" s="149"/>
      <c r="O2351" s="184" t="str">
        <f>ROUND(VLOOKUP(A2351,'[2]Tarifs Sauvage'!A:M,13,0)*(1+$V$5),1)&amp;" € HT/m²"</f>
        <v>52,5 € HT/m²</v>
      </c>
      <c r="P2351" s="156"/>
      <c r="Q2351" s="156"/>
      <c r="R2351" s="156"/>
      <c r="S2351" s="184" t="str">
        <f>ROUND(VLOOKUP(B2351,'[2]Tarifs Sauvage'!A:M,13,0)*(1+$V$5),1)&amp;" € HT/m²"</f>
        <v>67,5 € HT/m²</v>
      </c>
    </row>
    <row r="2352" spans="1:19" s="246" customFormat="1" x14ac:dyDescent="0.25">
      <c r="A2352" s="185"/>
      <c r="B2352" s="185"/>
      <c r="C2352" s="186"/>
      <c r="D2352" s="186"/>
      <c r="E2352" s="187" t="s">
        <v>583</v>
      </c>
      <c r="F2352" s="188"/>
      <c r="G2352" s="188"/>
      <c r="H2352" s="188"/>
      <c r="I2352" s="188"/>
      <c r="J2352" s="188"/>
      <c r="K2352" s="188"/>
      <c r="L2352" s="188"/>
      <c r="M2352" s="188"/>
      <c r="N2352" s="189"/>
      <c r="O2352" s="26"/>
      <c r="P2352" s="26"/>
      <c r="Q2352" s="26"/>
      <c r="R2352" s="26"/>
      <c r="S2352" s="26"/>
    </row>
    <row r="2353" spans="1:19" ht="30" customHeight="1" x14ac:dyDescent="0.25">
      <c r="A2353" s="115"/>
      <c r="B2353" s="115"/>
      <c r="E2353" s="288" t="s">
        <v>1352</v>
      </c>
      <c r="F2353" s="288"/>
      <c r="G2353" s="288"/>
      <c r="H2353" s="288"/>
      <c r="I2353" s="288"/>
      <c r="J2353" s="288"/>
      <c r="K2353" s="288"/>
      <c r="L2353" s="288"/>
      <c r="M2353" s="288"/>
      <c r="N2353" s="288"/>
      <c r="O2353" s="288"/>
      <c r="P2353" s="288"/>
      <c r="Q2353" s="288"/>
      <c r="R2353" s="288"/>
      <c r="S2353" s="288"/>
    </row>
    <row r="2354" spans="1:19" ht="13.5" customHeight="1" x14ac:dyDescent="0.25">
      <c r="E2354" s="281"/>
      <c r="F2354" s="281"/>
      <c r="G2354" s="281"/>
    </row>
    <row r="2355" spans="1:19" ht="13.5" customHeight="1" x14ac:dyDescent="0.25">
      <c r="E2355" s="35"/>
      <c r="F2355" s="35"/>
      <c r="G2355" s="35"/>
      <c r="H2355" s="8"/>
      <c r="I2355" s="9" t="s">
        <v>584</v>
      </c>
      <c r="K2355" s="9"/>
      <c r="N2355" s="8"/>
      <c r="P2355" s="8"/>
      <c r="R2355" s="8"/>
    </row>
    <row r="2356" spans="1:19" ht="9.9499999999999993" customHeight="1" x14ac:dyDescent="0.25">
      <c r="E2356" s="35"/>
      <c r="F2356" s="35"/>
      <c r="G2356" s="35"/>
      <c r="H2356" s="8"/>
      <c r="I2356" s="1"/>
      <c r="J2356" s="1"/>
      <c r="K2356" s="1"/>
      <c r="L2356" s="1"/>
      <c r="M2356" s="1"/>
      <c r="N2356" s="8"/>
      <c r="O2356" s="12"/>
      <c r="P2356" s="8"/>
      <c r="Q2356" s="12"/>
      <c r="R2356" s="8"/>
      <c r="S2356" s="13"/>
    </row>
    <row r="2357" spans="1:19" ht="39.950000000000003" customHeight="1" x14ac:dyDescent="0.25">
      <c r="E2357" s="35"/>
      <c r="F2357" s="35"/>
      <c r="G2357" s="35"/>
      <c r="H2357" s="8"/>
      <c r="I2357" s="14" t="s">
        <v>9</v>
      </c>
      <c r="J2357" s="190"/>
      <c r="K2357" s="14" t="s">
        <v>10</v>
      </c>
      <c r="L2357" s="190"/>
      <c r="M2357" s="14" t="s">
        <v>11</v>
      </c>
      <c r="N2357" s="15"/>
      <c r="O2357" s="16" t="s">
        <v>1353</v>
      </c>
      <c r="P2357" s="23"/>
      <c r="Q2357" s="16" t="s">
        <v>1354</v>
      </c>
      <c r="R2357" s="15"/>
    </row>
    <row r="2358" spans="1:19" ht="9.9499999999999993" customHeight="1" x14ac:dyDescent="0.25">
      <c r="E2358" s="35"/>
      <c r="F2358" s="35"/>
      <c r="G2358" s="35"/>
      <c r="H2358" s="8"/>
      <c r="I2358" s="41"/>
      <c r="J2358" s="41"/>
      <c r="K2358" s="41"/>
      <c r="L2358" s="41"/>
      <c r="M2358" s="41"/>
      <c r="N2358" s="23"/>
      <c r="O2358" s="42"/>
      <c r="P2358" s="23"/>
      <c r="Q2358" s="43"/>
      <c r="R2358" s="23"/>
    </row>
    <row r="2359" spans="1:19" ht="13.5" customHeight="1" x14ac:dyDescent="0.25">
      <c r="A2359" s="183" t="s">
        <v>587</v>
      </c>
      <c r="E2359" s="35"/>
      <c r="F2359" s="35"/>
      <c r="G2359" s="35"/>
      <c r="H2359" s="8"/>
      <c r="I2359" s="160" t="s">
        <v>587</v>
      </c>
      <c r="J2359" s="41"/>
      <c r="K2359" s="191" t="s">
        <v>21</v>
      </c>
      <c r="L2359" s="41"/>
      <c r="M2359" s="22">
        <f>VLOOKUP(A2359,'[2]Tarif bases juil-24'!B:H,6,0)*(1+$V$3)</f>
        <v>23.746208333333332</v>
      </c>
      <c r="N2359" s="23"/>
      <c r="O2359" s="247">
        <v>7</v>
      </c>
      <c r="P2359" s="250"/>
      <c r="Q2359" s="251">
        <v>1.25</v>
      </c>
      <c r="R2359" s="23"/>
    </row>
    <row r="2360" spans="1:19" ht="13.5" customHeight="1" x14ac:dyDescent="0.25">
      <c r="A2360" s="183" t="s">
        <v>588</v>
      </c>
      <c r="E2360" s="35"/>
      <c r="F2360" s="35"/>
      <c r="G2360" s="35"/>
      <c r="H2360" s="8"/>
      <c r="I2360" s="160" t="s">
        <v>588</v>
      </c>
      <c r="J2360" s="41"/>
      <c r="K2360" s="191" t="s">
        <v>23</v>
      </c>
      <c r="L2360" s="41"/>
      <c r="M2360" s="22">
        <f>VLOOKUP(A2360,'[2]Tarif bases juil-24'!B:H,6,0)*(1+$V$3)</f>
        <v>41.580000000000005</v>
      </c>
      <c r="N2360" s="23"/>
      <c r="O2360" s="247">
        <v>14</v>
      </c>
      <c r="P2360" s="250"/>
      <c r="Q2360" s="248">
        <v>2.5</v>
      </c>
      <c r="R2360" s="23"/>
    </row>
    <row r="2361" spans="1:19" ht="13.5" customHeight="1" x14ac:dyDescent="0.25">
      <c r="E2361" s="35"/>
      <c r="F2361" s="35"/>
      <c r="G2361" s="35"/>
      <c r="H2361" s="8"/>
      <c r="I2361" s="1"/>
      <c r="J2361" s="1"/>
      <c r="K2361" s="1"/>
      <c r="L2361" s="1"/>
      <c r="M2361" s="1"/>
      <c r="N2361" s="1"/>
      <c r="O2361" s="1"/>
      <c r="P2361" s="1"/>
      <c r="Q2361" s="1"/>
      <c r="R2361" s="1"/>
      <c r="S2361" s="1"/>
    </row>
    <row r="2362" spans="1:19" ht="13.5" customHeight="1" x14ac:dyDescent="0.25">
      <c r="E2362" s="35"/>
      <c r="F2362" s="35"/>
      <c r="G2362" s="35"/>
      <c r="H2362" s="8"/>
      <c r="N2362" s="1"/>
      <c r="O2362" s="282" t="s">
        <v>589</v>
      </c>
      <c r="P2362" s="282"/>
      <c r="Q2362" s="282"/>
      <c r="R2362" s="282"/>
      <c r="S2362" s="282"/>
    </row>
    <row r="2363" spans="1:19" ht="13.5" customHeight="1" x14ac:dyDescent="0.25">
      <c r="E2363" s="44"/>
      <c r="F2363" s="44"/>
      <c r="G2363" s="44"/>
      <c r="H2363" s="8"/>
      <c r="I2363" s="1"/>
      <c r="J2363" s="1"/>
      <c r="K2363" s="1"/>
      <c r="L2363" s="1"/>
      <c r="M2363" s="1"/>
      <c r="N2363" s="1"/>
      <c r="O2363" s="1"/>
      <c r="P2363" s="1"/>
      <c r="Q2363" s="1"/>
      <c r="R2363" s="1"/>
      <c r="S2363" s="1"/>
    </row>
    <row r="2364" spans="1:19" ht="13.5" customHeight="1" x14ac:dyDescent="0.25">
      <c r="E2364" s="41"/>
      <c r="F2364" s="33"/>
      <c r="G2364" s="140"/>
      <c r="H2364" s="114"/>
      <c r="I2364" s="114"/>
      <c r="J2364" s="114"/>
      <c r="K2364" s="114"/>
      <c r="L2364" s="114"/>
      <c r="M2364" s="114"/>
      <c r="N2364" s="114"/>
      <c r="O2364" s="36"/>
      <c r="P2364" s="114"/>
      <c r="Q2364" s="114"/>
      <c r="R2364" s="114"/>
      <c r="S2364" s="36"/>
    </row>
    <row r="2365" spans="1:19" ht="8.1" customHeight="1" x14ac:dyDescent="0.25"/>
    <row r="2366" spans="1:19" ht="13.15" customHeight="1" x14ac:dyDescent="0.25">
      <c r="A2366" s="115"/>
      <c r="B2366" s="115"/>
      <c r="E2366" s="35"/>
      <c r="F2366" s="35"/>
      <c r="G2366" s="35"/>
      <c r="H2366" s="116"/>
      <c r="I2366" s="117" t="s">
        <v>268</v>
      </c>
      <c r="J2366" s="118"/>
      <c r="K2366" s="118"/>
      <c r="L2366" s="119"/>
      <c r="M2366" s="120"/>
      <c r="N2366" s="120"/>
      <c r="O2366" s="120"/>
      <c r="P2366" s="120"/>
      <c r="Q2366" s="120"/>
      <c r="R2366" s="120"/>
      <c r="S2366" s="120"/>
    </row>
    <row r="2367" spans="1:19" ht="13.15" customHeight="1" x14ac:dyDescent="0.25">
      <c r="E2367" s="35"/>
      <c r="F2367" s="35"/>
      <c r="G2367" s="35"/>
      <c r="H2367" s="116"/>
      <c r="I2367" s="121" t="s">
        <v>296</v>
      </c>
      <c r="J2367" s="118"/>
      <c r="K2367" s="118"/>
      <c r="L2367" s="91"/>
      <c r="M2367" s="120"/>
      <c r="N2367" s="120"/>
      <c r="O2367" s="120"/>
      <c r="P2367" s="120"/>
      <c r="Q2367" s="120"/>
      <c r="R2367" s="120"/>
      <c r="S2367" s="120"/>
    </row>
    <row r="2368" spans="1:19" ht="13.15" customHeight="1" x14ac:dyDescent="0.25">
      <c r="E2368" s="35"/>
      <c r="F2368" s="35"/>
      <c r="G2368" s="35"/>
      <c r="H2368" s="116"/>
      <c r="I2368" s="121" t="s">
        <v>331</v>
      </c>
      <c r="J2368" s="118"/>
      <c r="K2368" s="118"/>
      <c r="L2368" s="91"/>
      <c r="M2368" s="120"/>
      <c r="N2368" s="120"/>
      <c r="O2368" s="120"/>
      <c r="P2368" s="120"/>
      <c r="Q2368" s="120"/>
      <c r="R2368" s="120"/>
      <c r="S2368" s="120"/>
    </row>
    <row r="2369" spans="1:19" ht="13.15" customHeight="1" x14ac:dyDescent="0.25">
      <c r="E2369" s="35"/>
      <c r="F2369" s="35"/>
      <c r="G2369" s="35"/>
      <c r="H2369" s="116"/>
      <c r="I2369" s="121" t="s">
        <v>590</v>
      </c>
      <c r="J2369" s="118"/>
      <c r="K2369" s="118"/>
      <c r="L2369" s="91"/>
      <c r="M2369" s="120"/>
      <c r="N2369" s="120"/>
      <c r="O2369" s="120"/>
      <c r="P2369" s="120"/>
      <c r="Q2369" s="120"/>
      <c r="R2369" s="120"/>
      <c r="S2369" s="120"/>
    </row>
    <row r="2370" spans="1:19" ht="13.15" customHeight="1" x14ac:dyDescent="0.25">
      <c r="A2370" s="115"/>
      <c r="B2370" s="115"/>
      <c r="E2370" s="35"/>
      <c r="F2370" s="35"/>
      <c r="G2370" s="35"/>
      <c r="H2370" s="116"/>
      <c r="I2370" s="121" t="s">
        <v>591</v>
      </c>
      <c r="J2370" s="118"/>
      <c r="K2370" s="118"/>
      <c r="L2370" s="119"/>
      <c r="M2370" s="120"/>
      <c r="N2370" s="120"/>
      <c r="O2370" s="120"/>
      <c r="P2370" s="120"/>
      <c r="Q2370" s="120"/>
      <c r="R2370" s="120"/>
      <c r="S2370" s="120"/>
    </row>
    <row r="2371" spans="1:19" ht="13.15" customHeight="1" x14ac:dyDescent="0.25">
      <c r="A2371" s="115"/>
      <c r="B2371" s="115"/>
      <c r="E2371" s="35"/>
      <c r="F2371" s="35"/>
      <c r="G2371" s="35"/>
      <c r="H2371" s="116"/>
      <c r="I2371" s="121" t="s">
        <v>592</v>
      </c>
      <c r="J2371" s="118"/>
      <c r="K2371" s="118"/>
      <c r="L2371" s="119"/>
      <c r="M2371" s="120"/>
      <c r="N2371" s="120"/>
      <c r="O2371" s="120"/>
      <c r="P2371" s="120"/>
      <c r="Q2371" s="120"/>
      <c r="R2371" s="120"/>
      <c r="S2371" s="120"/>
    </row>
    <row r="2372" spans="1:19" ht="13.5" customHeight="1" x14ac:dyDescent="0.25">
      <c r="E2372" s="35"/>
      <c r="F2372" s="35"/>
      <c r="G2372" s="35"/>
      <c r="H2372" s="116"/>
      <c r="I2372" s="283" t="s">
        <v>593</v>
      </c>
      <c r="J2372" s="283"/>
      <c r="K2372" s="283"/>
      <c r="L2372" s="283"/>
      <c r="M2372" s="283"/>
      <c r="N2372" s="283"/>
      <c r="O2372" s="283"/>
      <c r="P2372" s="283"/>
      <c r="Q2372" s="283"/>
      <c r="R2372" s="283"/>
      <c r="S2372" s="283"/>
    </row>
    <row r="2373" spans="1:19" ht="8.1" customHeight="1" x14ac:dyDescent="0.25">
      <c r="E2373" s="76"/>
      <c r="F2373" s="76"/>
      <c r="G2373" s="76"/>
      <c r="I2373" s="283"/>
      <c r="J2373" s="283"/>
      <c r="K2373" s="283"/>
      <c r="L2373" s="283"/>
      <c r="M2373" s="283"/>
      <c r="N2373" s="283"/>
      <c r="O2373" s="283"/>
      <c r="P2373" s="283"/>
      <c r="Q2373" s="283"/>
      <c r="R2373" s="283"/>
      <c r="S2373" s="283"/>
    </row>
    <row r="2374" spans="1:19" ht="13.15" customHeight="1" x14ac:dyDescent="0.25">
      <c r="A2374" s="115"/>
      <c r="B2374" s="115"/>
      <c r="E2374" s="271" t="s">
        <v>594</v>
      </c>
      <c r="F2374" s="271"/>
      <c r="G2374" s="271"/>
      <c r="H2374" s="123"/>
      <c r="I2374" s="283"/>
      <c r="J2374" s="283"/>
      <c r="K2374" s="283"/>
      <c r="L2374" s="283"/>
      <c r="M2374" s="283"/>
      <c r="N2374" s="283"/>
      <c r="O2374" s="283"/>
      <c r="P2374" s="283"/>
      <c r="Q2374" s="283"/>
      <c r="R2374" s="283"/>
      <c r="S2374" s="283"/>
    </row>
    <row r="2375" spans="1:19" ht="13.5" customHeight="1" x14ac:dyDescent="0.25">
      <c r="A2375" s="1" t="s">
        <v>595</v>
      </c>
      <c r="E2375" s="100" t="s">
        <v>596</v>
      </c>
      <c r="F2375" s="101"/>
      <c r="G2375" s="134">
        <f>VLOOKUP(A2375,'[2]Tarif bases juil-24'!B:H,6,0)*(1+$V$8)</f>
        <v>41.75</v>
      </c>
    </row>
    <row r="2376" spans="1:19" ht="13.5" customHeight="1" x14ac:dyDescent="0.25">
      <c r="E2376" s="9"/>
      <c r="F2376" s="9"/>
      <c r="G2376" s="9"/>
    </row>
    <row r="2377" spans="1:19" ht="13.5" customHeight="1" x14ac:dyDescent="0.25">
      <c r="E2377" s="64" t="s">
        <v>1175</v>
      </c>
      <c r="F2377" s="64"/>
      <c r="G2377" s="64"/>
      <c r="H2377" s="67"/>
      <c r="I2377" s="67"/>
      <c r="J2377" s="67"/>
      <c r="K2377" s="68"/>
      <c r="L2377" s="69"/>
      <c r="M2377" s="69"/>
      <c r="N2377" s="69"/>
      <c r="O2377" s="267" t="s">
        <v>0</v>
      </c>
      <c r="P2377" s="267"/>
      <c r="Q2377" s="267"/>
      <c r="R2377" s="267"/>
      <c r="S2377" s="267"/>
    </row>
    <row r="2378" spans="1:19" ht="13.5" customHeight="1" x14ac:dyDescent="0.25">
      <c r="E2378" s="6"/>
      <c r="O2378" s="268"/>
      <c r="P2378" s="268"/>
      <c r="Q2378" s="268"/>
      <c r="R2378" s="268"/>
      <c r="S2378" s="268"/>
    </row>
    <row r="2379" spans="1:19" ht="30" customHeight="1" x14ac:dyDescent="0.25">
      <c r="E2379" s="269" t="s">
        <v>1355</v>
      </c>
      <c r="F2379" s="269"/>
      <c r="G2379" s="269"/>
      <c r="H2379" s="269"/>
      <c r="I2379" s="269"/>
      <c r="J2379" s="269"/>
      <c r="K2379" s="269"/>
      <c r="L2379" s="269"/>
      <c r="M2379" s="269"/>
      <c r="N2379" s="269"/>
      <c r="O2379" s="269"/>
      <c r="P2379" s="269"/>
      <c r="Q2379" s="269"/>
      <c r="R2379" s="269"/>
      <c r="S2379" s="269"/>
    </row>
    <row r="2380" spans="1:19" ht="13.5" customHeight="1" x14ac:dyDescent="0.25">
      <c r="E2380" s="6"/>
      <c r="O2380" s="268"/>
      <c r="P2380" s="268"/>
      <c r="Q2380" s="268"/>
      <c r="R2380" s="268"/>
      <c r="S2380" s="268"/>
    </row>
    <row r="2381" spans="1:19" ht="13.5" customHeight="1" x14ac:dyDescent="0.25">
      <c r="E2381" s="76"/>
      <c r="F2381" s="76"/>
      <c r="M2381" s="284" t="s">
        <v>418</v>
      </c>
      <c r="N2381" s="284"/>
      <c r="O2381" s="284"/>
      <c r="P2381" s="211"/>
      <c r="Q2381" s="284" t="s">
        <v>419</v>
      </c>
      <c r="R2381" s="284"/>
      <c r="S2381" s="284"/>
    </row>
    <row r="2382" spans="1:19" ht="13.5" customHeight="1" x14ac:dyDescent="0.25">
      <c r="E2382" s="76"/>
      <c r="F2382" s="76"/>
      <c r="M2382" s="150"/>
      <c r="N2382" s="150"/>
      <c r="O2382" s="150"/>
      <c r="Q2382" s="150"/>
      <c r="R2382" s="150"/>
      <c r="S2382" s="150"/>
    </row>
    <row r="2383" spans="1:19" s="68" customFormat="1" ht="27" customHeight="1" x14ac:dyDescent="0.25">
      <c r="A2383" s="18"/>
      <c r="B2383" s="18"/>
      <c r="C2383" s="18"/>
      <c r="D2383" s="18"/>
      <c r="E2383" s="151"/>
      <c r="G2383" s="14" t="s">
        <v>420</v>
      </c>
      <c r="H2383" s="101"/>
      <c r="I2383" s="152" t="s">
        <v>421</v>
      </c>
      <c r="J2383" s="153"/>
      <c r="K2383" s="14" t="s">
        <v>422</v>
      </c>
      <c r="L2383" s="101"/>
      <c r="M2383" s="152" t="s">
        <v>9</v>
      </c>
      <c r="N2383" s="153"/>
      <c r="O2383" s="14" t="s">
        <v>11</v>
      </c>
      <c r="P2383" s="101"/>
      <c r="Q2383" s="152" t="s">
        <v>9</v>
      </c>
      <c r="R2383" s="153"/>
      <c r="S2383" s="14" t="s">
        <v>11</v>
      </c>
    </row>
    <row r="2384" spans="1:19" ht="7.9" customHeight="1" x14ac:dyDescent="0.25">
      <c r="E2384" s="76"/>
      <c r="F2384" s="76"/>
      <c r="M2384" s="150"/>
      <c r="N2384" s="150"/>
      <c r="O2384" s="150"/>
      <c r="Q2384" s="212"/>
      <c r="R2384" s="212"/>
      <c r="S2384" s="150"/>
    </row>
    <row r="2385" spans="1:19" ht="13.5" customHeight="1" x14ac:dyDescent="0.25">
      <c r="E2385" s="155" t="s">
        <v>1356</v>
      </c>
      <c r="G2385" s="156"/>
      <c r="H2385" s="1"/>
      <c r="I2385" s="156"/>
      <c r="J2385" s="1"/>
      <c r="K2385" s="156"/>
      <c r="L2385" s="1"/>
      <c r="M2385" s="156"/>
      <c r="N2385" s="1"/>
      <c r="O2385" s="156"/>
      <c r="P2385" s="1"/>
      <c r="Q2385" s="156"/>
      <c r="R2385" s="1"/>
      <c r="S2385" s="156"/>
    </row>
    <row r="2386" spans="1:19" ht="7.9" customHeight="1" x14ac:dyDescent="0.25">
      <c r="E2386" s="76"/>
      <c r="F2386" s="76"/>
      <c r="M2386" s="150"/>
      <c r="N2386" s="150"/>
      <c r="O2386" s="150"/>
      <c r="Q2386" s="150"/>
      <c r="R2386" s="150"/>
      <c r="S2386" s="150"/>
    </row>
    <row r="2387" spans="1:19" s="68" customFormat="1" ht="24" customHeight="1" x14ac:dyDescent="0.25">
      <c r="A2387" s="192" t="s">
        <v>1357</v>
      </c>
      <c r="B2387" s="192" t="s">
        <v>1358</v>
      </c>
      <c r="C2387" s="193"/>
      <c r="D2387" s="18"/>
      <c r="E2387" s="20"/>
      <c r="G2387" s="165" t="s">
        <v>1359</v>
      </c>
      <c r="H2387" s="159"/>
      <c r="I2387" s="276" t="s">
        <v>1360</v>
      </c>
      <c r="J2387" s="277"/>
      <c r="K2387" s="160" t="s">
        <v>1361</v>
      </c>
      <c r="L2387" s="159"/>
      <c r="M2387" s="276" t="s">
        <v>1357</v>
      </c>
      <c r="N2387" s="277"/>
      <c r="O2387" s="169">
        <f>VLOOKUP(A2387,'[2]Tarifs Madi + HEJU + AP'!A:M,13,0)*(1+$V$5)</f>
        <v>165.83333333333334</v>
      </c>
      <c r="P2387" s="159"/>
      <c r="Q2387" s="276" t="s">
        <v>1362</v>
      </c>
      <c r="R2387" s="277"/>
      <c r="S2387" s="169">
        <f>VLOOKUP(B2387,'[2]Tarifs Madi + HEJU + AP'!A:M,13,0)*(1+$V$5)</f>
        <v>207.5</v>
      </c>
    </row>
    <row r="2388" spans="1:19" s="68" customFormat="1" ht="7.9" customHeight="1" x14ac:dyDescent="0.25">
      <c r="A2388" s="205"/>
      <c r="B2388" s="205"/>
      <c r="C2388" s="205"/>
      <c r="D2388" s="18"/>
      <c r="E2388" s="151"/>
      <c r="F2388" s="151"/>
      <c r="G2388" s="101"/>
      <c r="H2388" s="101"/>
      <c r="I2388" s="101"/>
      <c r="J2388" s="101"/>
      <c r="K2388" s="101"/>
      <c r="L2388" s="101"/>
      <c r="M2388" s="204"/>
      <c r="N2388" s="204"/>
      <c r="O2388" s="204"/>
      <c r="P2388" s="101"/>
      <c r="Q2388" s="204"/>
      <c r="R2388" s="204"/>
      <c r="S2388" s="204"/>
    </row>
    <row r="2389" spans="1:19" s="68" customFormat="1" ht="24" customHeight="1" x14ac:dyDescent="0.25">
      <c r="A2389" s="192" t="s">
        <v>1363</v>
      </c>
      <c r="B2389" s="192" t="s">
        <v>1364</v>
      </c>
      <c r="C2389" s="193"/>
      <c r="D2389" s="18"/>
      <c r="E2389" s="20"/>
      <c r="G2389" s="165" t="s">
        <v>1365</v>
      </c>
      <c r="H2389" s="159"/>
      <c r="I2389" s="276" t="s">
        <v>1360</v>
      </c>
      <c r="J2389" s="277"/>
      <c r="K2389" s="160" t="s">
        <v>1361</v>
      </c>
      <c r="L2389" s="159"/>
      <c r="M2389" s="276" t="s">
        <v>1363</v>
      </c>
      <c r="N2389" s="277"/>
      <c r="O2389" s="169">
        <f>VLOOKUP(A2389,'[2]Tarifs Madi + HEJU + AP'!A:M,13,0)*(1+$V$5)</f>
        <v>165.83333333333334</v>
      </c>
      <c r="P2389" s="159"/>
      <c r="Q2389" s="276" t="s">
        <v>1366</v>
      </c>
      <c r="R2389" s="277"/>
      <c r="S2389" s="169">
        <f>VLOOKUP(B2389,'[2]Tarifs Madi + HEJU + AP'!A:M,13,0)*(1+$V$5)</f>
        <v>207.5</v>
      </c>
    </row>
    <row r="2390" spans="1:19" s="68" customFormat="1" ht="7.9" customHeight="1" x14ac:dyDescent="0.25">
      <c r="A2390" s="115"/>
      <c r="B2390" s="115"/>
      <c r="C2390" s="115"/>
      <c r="D2390" s="18"/>
      <c r="E2390" s="20"/>
      <c r="G2390" s="163"/>
      <c r="H2390" s="159"/>
      <c r="I2390" s="159"/>
      <c r="J2390" s="159"/>
      <c r="K2390" s="159"/>
      <c r="L2390" s="159"/>
      <c r="M2390" s="159"/>
      <c r="N2390" s="159"/>
      <c r="O2390" s="171"/>
      <c r="P2390" s="159"/>
      <c r="Q2390" s="159"/>
      <c r="R2390" s="159"/>
      <c r="S2390" s="171"/>
    </row>
    <row r="2391" spans="1:19" s="68" customFormat="1" ht="13.5" customHeight="1" x14ac:dyDescent="0.25">
      <c r="A2391" s="181"/>
      <c r="B2391" s="178"/>
      <c r="C2391" s="115"/>
      <c r="D2391" s="18"/>
      <c r="E2391" s="178" t="s">
        <v>1367</v>
      </c>
      <c r="G2391" s="154"/>
      <c r="H2391" s="175"/>
      <c r="I2391" s="154"/>
      <c r="J2391" s="175"/>
      <c r="K2391" s="154"/>
      <c r="L2391" s="175"/>
      <c r="M2391" s="154"/>
      <c r="N2391" s="175"/>
      <c r="O2391" s="154"/>
      <c r="P2391" s="175"/>
      <c r="Q2391" s="166"/>
      <c r="R2391" s="159"/>
      <c r="S2391" s="154"/>
    </row>
    <row r="2392" spans="1:19" s="68" customFormat="1" ht="7.9" customHeight="1" x14ac:dyDescent="0.25">
      <c r="A2392" s="205"/>
      <c r="B2392" s="209"/>
      <c r="C2392" s="209"/>
      <c r="D2392" s="18"/>
      <c r="E2392" s="151"/>
      <c r="F2392" s="151"/>
      <c r="G2392" s="101"/>
      <c r="H2392" s="101"/>
      <c r="I2392" s="101"/>
      <c r="J2392" s="101"/>
      <c r="K2392" s="101"/>
      <c r="L2392" s="101"/>
      <c r="M2392" s="204"/>
      <c r="N2392" s="204"/>
      <c r="O2392" s="204"/>
      <c r="P2392" s="101"/>
      <c r="Q2392" s="168"/>
      <c r="R2392" s="168"/>
      <c r="S2392" s="204"/>
    </row>
    <row r="2393" spans="1:19" s="68" customFormat="1" ht="24" customHeight="1" x14ac:dyDescent="0.25">
      <c r="A2393" s="192" t="s">
        <v>1368</v>
      </c>
      <c r="B2393" s="192" t="s">
        <v>1369</v>
      </c>
      <c r="C2393" s="193"/>
      <c r="D2393" s="18"/>
      <c r="E2393" s="20"/>
      <c r="G2393" s="165" t="s">
        <v>1370</v>
      </c>
      <c r="H2393" s="159"/>
      <c r="I2393" s="276" t="s">
        <v>1360</v>
      </c>
      <c r="J2393" s="277"/>
      <c r="K2393" s="160" t="s">
        <v>1371</v>
      </c>
      <c r="L2393" s="159"/>
      <c r="M2393" s="276" t="s">
        <v>1372</v>
      </c>
      <c r="N2393" s="277"/>
      <c r="O2393" s="169">
        <f>VLOOKUP(A2393,'[2]Tarifs Madi + HEJU + AP'!A:M,13,0)*(1+$V$5)</f>
        <v>248.33333333333334</v>
      </c>
      <c r="P2393" s="159"/>
      <c r="Q2393" s="276" t="s">
        <v>1373</v>
      </c>
      <c r="R2393" s="277"/>
      <c r="S2393" s="169">
        <f>VLOOKUP(B2393,'[2]Tarifs Madi + HEJU + AP'!A:M,13,0)*(1+$V$5)</f>
        <v>331.66666666666669</v>
      </c>
    </row>
    <row r="2394" spans="1:19" s="68" customFormat="1" ht="7.9" customHeight="1" x14ac:dyDescent="0.25">
      <c r="A2394" s="115"/>
      <c r="B2394" s="115"/>
      <c r="C2394" s="115"/>
      <c r="D2394" s="18"/>
      <c r="E2394" s="20"/>
      <c r="G2394" s="163"/>
      <c r="H2394" s="159"/>
      <c r="I2394" s="159"/>
      <c r="J2394" s="159"/>
      <c r="K2394" s="159"/>
      <c r="L2394" s="159"/>
      <c r="M2394" s="159"/>
      <c r="N2394" s="159"/>
      <c r="O2394" s="171"/>
      <c r="P2394" s="159"/>
      <c r="Q2394" s="159"/>
      <c r="R2394" s="159"/>
      <c r="S2394" s="171"/>
    </row>
    <row r="2395" spans="1:19" s="68" customFormat="1" ht="24" customHeight="1" x14ac:dyDescent="0.25">
      <c r="A2395" s="192" t="s">
        <v>1374</v>
      </c>
      <c r="B2395" s="192" t="s">
        <v>1375</v>
      </c>
      <c r="C2395" s="193"/>
      <c r="D2395" s="18"/>
      <c r="E2395" s="20"/>
      <c r="G2395" s="165" t="s">
        <v>1376</v>
      </c>
      <c r="H2395" s="159"/>
      <c r="I2395" s="276" t="s">
        <v>1360</v>
      </c>
      <c r="J2395" s="277"/>
      <c r="K2395" s="160" t="s">
        <v>1371</v>
      </c>
      <c r="L2395" s="159"/>
      <c r="M2395" s="276" t="s">
        <v>1377</v>
      </c>
      <c r="N2395" s="277"/>
      <c r="O2395" s="169">
        <f>VLOOKUP(A2395,'[2]Tarifs Madi + HEJU + AP'!A:M,13,0)*(1+$V$5)</f>
        <v>248.33333333333334</v>
      </c>
      <c r="P2395" s="159"/>
      <c r="Q2395" s="276" t="s">
        <v>1378</v>
      </c>
      <c r="R2395" s="277"/>
      <c r="S2395" s="169">
        <f>VLOOKUP(B2395,'[2]Tarifs Madi + HEJU + AP'!A:M,13,0)*(1+$V$5)</f>
        <v>331.66666666666669</v>
      </c>
    </row>
    <row r="2396" spans="1:19" s="68" customFormat="1" ht="7.9" customHeight="1" x14ac:dyDescent="0.25">
      <c r="A2396" s="115"/>
      <c r="B2396" s="115"/>
      <c r="C2396" s="115"/>
      <c r="D2396" s="18"/>
      <c r="E2396" s="20"/>
      <c r="G2396" s="163"/>
      <c r="H2396" s="159"/>
      <c r="I2396" s="159"/>
      <c r="J2396" s="159"/>
      <c r="K2396" s="159"/>
      <c r="L2396" s="159"/>
      <c r="M2396" s="159"/>
      <c r="N2396" s="159"/>
      <c r="O2396" s="171"/>
      <c r="P2396" s="159"/>
      <c r="Q2396" s="159"/>
      <c r="R2396" s="159"/>
      <c r="S2396" s="171"/>
    </row>
    <row r="2397" spans="1:19" s="68" customFormat="1" ht="13.5" customHeight="1" x14ac:dyDescent="0.25">
      <c r="A2397" s="181"/>
      <c r="B2397" s="181"/>
      <c r="C2397" s="18"/>
      <c r="D2397" s="18"/>
      <c r="E2397" s="178" t="s">
        <v>1379</v>
      </c>
      <c r="G2397" s="154"/>
      <c r="H2397" s="175"/>
      <c r="I2397" s="154"/>
      <c r="J2397" s="175"/>
      <c r="K2397" s="154"/>
      <c r="L2397" s="175"/>
      <c r="M2397" s="154"/>
      <c r="N2397" s="175"/>
      <c r="O2397" s="154"/>
      <c r="P2397" s="175"/>
      <c r="Q2397" s="166"/>
      <c r="R2397" s="159"/>
      <c r="S2397" s="154"/>
    </row>
    <row r="2398" spans="1:19" s="68" customFormat="1" ht="7.9" customHeight="1" x14ac:dyDescent="0.25">
      <c r="A2398" s="205"/>
      <c r="B2398" s="209"/>
      <c r="C2398" s="209"/>
      <c r="D2398" s="18"/>
      <c r="E2398" s="151"/>
      <c r="F2398" s="151"/>
      <c r="G2398" s="101"/>
      <c r="H2398" s="101"/>
      <c r="I2398" s="101"/>
      <c r="J2398" s="101"/>
      <c r="K2398" s="101"/>
      <c r="L2398" s="101"/>
      <c r="M2398" s="204"/>
      <c r="N2398" s="204"/>
      <c r="O2398" s="204"/>
      <c r="P2398" s="101"/>
      <c r="Q2398" s="168"/>
      <c r="R2398" s="168"/>
      <c r="S2398" s="204"/>
    </row>
    <row r="2399" spans="1:19" s="68" customFormat="1" ht="24" customHeight="1" x14ac:dyDescent="0.25">
      <c r="A2399" s="192" t="s">
        <v>1380</v>
      </c>
      <c r="B2399" s="192" t="s">
        <v>1381</v>
      </c>
      <c r="C2399" s="193"/>
      <c r="D2399" s="18"/>
      <c r="E2399" s="20"/>
      <c r="G2399" s="165" t="s">
        <v>1382</v>
      </c>
      <c r="H2399" s="159"/>
      <c r="I2399" s="276" t="s">
        <v>427</v>
      </c>
      <c r="J2399" s="277"/>
      <c r="K2399" s="160" t="s">
        <v>1383</v>
      </c>
      <c r="L2399" s="159"/>
      <c r="M2399" s="276" t="s">
        <v>1380</v>
      </c>
      <c r="N2399" s="277"/>
      <c r="O2399" s="169">
        <f>VLOOKUP(A2399,'[2]Tarifs Madi + HEJU + AP'!A:M,13,0)*(1+$V$5)</f>
        <v>374.16666666666669</v>
      </c>
      <c r="P2399" s="159"/>
      <c r="Q2399" s="276" t="s">
        <v>1381</v>
      </c>
      <c r="R2399" s="277"/>
      <c r="S2399" s="169">
        <f>VLOOKUP(B2399,'[2]Tarifs Madi + HEJU + AP'!A:M,13,0)*(1+$V$5)</f>
        <v>457.5</v>
      </c>
    </row>
    <row r="2400" spans="1:19" s="68" customFormat="1" ht="7.9" customHeight="1" x14ac:dyDescent="0.25">
      <c r="A2400" s="115"/>
      <c r="B2400" s="115"/>
      <c r="C2400" s="115"/>
      <c r="D2400" s="18"/>
      <c r="E2400" s="20"/>
      <c r="G2400" s="163"/>
      <c r="H2400" s="159"/>
      <c r="I2400" s="159"/>
      <c r="J2400" s="159"/>
      <c r="K2400" s="159"/>
      <c r="L2400" s="159"/>
      <c r="M2400" s="159"/>
      <c r="N2400" s="159"/>
      <c r="O2400" s="171"/>
      <c r="P2400" s="159"/>
      <c r="Q2400" s="159"/>
      <c r="R2400" s="159"/>
      <c r="S2400" s="171"/>
    </row>
    <row r="2401" spans="1:19" s="68" customFormat="1" ht="24" customHeight="1" x14ac:dyDescent="0.25">
      <c r="A2401" s="192" t="s">
        <v>1384</v>
      </c>
      <c r="B2401" s="192" t="s">
        <v>1385</v>
      </c>
      <c r="C2401" s="193"/>
      <c r="D2401" s="18"/>
      <c r="E2401" s="20"/>
      <c r="G2401" s="165" t="s">
        <v>1386</v>
      </c>
      <c r="H2401" s="159"/>
      <c r="I2401" s="276" t="s">
        <v>427</v>
      </c>
      <c r="J2401" s="277"/>
      <c r="K2401" s="160" t="s">
        <v>1383</v>
      </c>
      <c r="L2401" s="159"/>
      <c r="M2401" s="276" t="s">
        <v>1384</v>
      </c>
      <c r="N2401" s="277"/>
      <c r="O2401" s="169">
        <f>VLOOKUP(A2401,'[2]Tarifs Madi + HEJU + AP'!A:M,13,0)*(1+$V$5)</f>
        <v>374.16666666666669</v>
      </c>
      <c r="P2401" s="159"/>
      <c r="Q2401" s="276" t="s">
        <v>1385</v>
      </c>
      <c r="R2401" s="277"/>
      <c r="S2401" s="169">
        <f>VLOOKUP(B2401,'[2]Tarifs Madi + HEJU + AP'!A:M,13,0)*(1+$V$5)</f>
        <v>457.5</v>
      </c>
    </row>
    <row r="2402" spans="1:19" s="68" customFormat="1" ht="7.9" customHeight="1" x14ac:dyDescent="0.25">
      <c r="A2402" s="205"/>
      <c r="B2402" s="209"/>
      <c r="C2402" s="209"/>
      <c r="D2402" s="18"/>
      <c r="E2402" s="151"/>
      <c r="F2402" s="151"/>
      <c r="G2402" s="101"/>
      <c r="H2402" s="101"/>
      <c r="I2402" s="101"/>
      <c r="J2402" s="101"/>
      <c r="K2402" s="101"/>
      <c r="L2402" s="101"/>
      <c r="M2402" s="204"/>
      <c r="N2402" s="204"/>
      <c r="O2402" s="204"/>
      <c r="P2402" s="101"/>
      <c r="Q2402" s="168"/>
      <c r="R2402" s="168"/>
      <c r="S2402" s="204"/>
    </row>
    <row r="2403" spans="1:19" s="68" customFormat="1" ht="13.5" customHeight="1" x14ac:dyDescent="0.25">
      <c r="A2403" s="181"/>
      <c r="B2403" s="178"/>
      <c r="C2403" s="115"/>
      <c r="D2403" s="18"/>
      <c r="E2403" s="178" t="s">
        <v>1387</v>
      </c>
      <c r="G2403" s="154"/>
      <c r="H2403" s="175"/>
      <c r="I2403" s="154"/>
      <c r="J2403" s="175"/>
      <c r="K2403" s="154"/>
      <c r="L2403" s="175"/>
      <c r="M2403" s="154"/>
      <c r="N2403" s="175"/>
      <c r="O2403" s="154"/>
      <c r="P2403" s="175"/>
      <c r="Q2403" s="166"/>
      <c r="R2403" s="159"/>
      <c r="S2403" s="154"/>
    </row>
    <row r="2404" spans="1:19" s="68" customFormat="1" ht="7.9" customHeight="1" x14ac:dyDescent="0.25">
      <c r="A2404" s="205"/>
      <c r="B2404" s="209"/>
      <c r="C2404" s="209"/>
      <c r="D2404" s="18"/>
      <c r="E2404" s="151"/>
      <c r="F2404" s="151"/>
      <c r="G2404" s="101"/>
      <c r="H2404" s="101"/>
      <c r="I2404" s="101"/>
      <c r="J2404" s="101"/>
      <c r="K2404" s="101"/>
      <c r="L2404" s="101"/>
      <c r="M2404" s="204"/>
      <c r="N2404" s="204"/>
      <c r="O2404" s="204"/>
      <c r="P2404" s="101"/>
      <c r="Q2404" s="168"/>
      <c r="R2404" s="168"/>
      <c r="S2404" s="204"/>
    </row>
    <row r="2405" spans="1:19" s="68" customFormat="1" ht="24" customHeight="1" x14ac:dyDescent="0.25">
      <c r="A2405" s="192" t="s">
        <v>1388</v>
      </c>
      <c r="B2405" s="192" t="s">
        <v>1389</v>
      </c>
      <c r="C2405" s="193"/>
      <c r="D2405" s="18"/>
      <c r="E2405" s="20"/>
      <c r="G2405" s="165" t="s">
        <v>1390</v>
      </c>
      <c r="H2405" s="159"/>
      <c r="I2405" s="276" t="s">
        <v>427</v>
      </c>
      <c r="J2405" s="277"/>
      <c r="K2405" s="160" t="s">
        <v>1391</v>
      </c>
      <c r="L2405" s="159"/>
      <c r="M2405" s="276" t="s">
        <v>1388</v>
      </c>
      <c r="N2405" s="277"/>
      <c r="O2405" s="169">
        <f>VLOOKUP(A2405,'[2]Tarifs Madi + HEJU + AP'!A:M,13,0)*(1+$V$5)</f>
        <v>124.16666666666667</v>
      </c>
      <c r="P2405" s="159"/>
      <c r="Q2405" s="276" t="s">
        <v>1389</v>
      </c>
      <c r="R2405" s="277"/>
      <c r="S2405" s="169">
        <f>VLOOKUP(B2405,'[2]Tarifs Madi + HEJU + AP'!A:M,13,0)*(1+$V$5)</f>
        <v>165.83333333333334</v>
      </c>
    </row>
    <row r="2406" spans="1:19" s="68" customFormat="1" ht="7.9" customHeight="1" x14ac:dyDescent="0.25">
      <c r="A2406" s="115"/>
      <c r="B2406" s="115"/>
      <c r="C2406" s="115"/>
      <c r="D2406" s="18"/>
      <c r="E2406" s="20"/>
      <c r="G2406" s="163"/>
      <c r="H2406" s="159"/>
      <c r="I2406" s="159"/>
      <c r="J2406" s="159"/>
      <c r="K2406" s="159"/>
      <c r="L2406" s="159"/>
      <c r="M2406" s="159"/>
      <c r="N2406" s="159"/>
      <c r="O2406" s="171"/>
      <c r="P2406" s="159"/>
      <c r="Q2406" s="159"/>
      <c r="R2406" s="159"/>
      <c r="S2406" s="171"/>
    </row>
    <row r="2407" spans="1:19" s="68" customFormat="1" ht="24" customHeight="1" x14ac:dyDescent="0.25">
      <c r="A2407" s="192" t="s">
        <v>1392</v>
      </c>
      <c r="B2407" s="192" t="s">
        <v>1393</v>
      </c>
      <c r="C2407" s="193"/>
      <c r="D2407" s="18"/>
      <c r="E2407" s="20"/>
      <c r="G2407" s="165" t="s">
        <v>1394</v>
      </c>
      <c r="H2407" s="159"/>
      <c r="I2407" s="276" t="s">
        <v>427</v>
      </c>
      <c r="J2407" s="277"/>
      <c r="K2407" s="160" t="s">
        <v>1391</v>
      </c>
      <c r="L2407" s="159"/>
      <c r="M2407" s="276" t="s">
        <v>1392</v>
      </c>
      <c r="N2407" s="277"/>
      <c r="O2407" s="169">
        <f>VLOOKUP(A2407,'[2]Tarifs Madi + HEJU + AP'!A:M,13,0)*(1+$V$5)</f>
        <v>124.16666666666667</v>
      </c>
      <c r="P2407" s="159"/>
      <c r="Q2407" s="276" t="s">
        <v>1393</v>
      </c>
      <c r="R2407" s="277"/>
      <c r="S2407" s="169">
        <f>VLOOKUP(B2407,'[2]Tarifs Madi + HEJU + AP'!A:M,13,0)*(1+$V$5)</f>
        <v>165.83333333333334</v>
      </c>
    </row>
    <row r="2408" spans="1:19" ht="13.5" customHeight="1" x14ac:dyDescent="0.25">
      <c r="E2408" s="150"/>
      <c r="G2408" s="156"/>
      <c r="H2408" s="1"/>
      <c r="I2408" s="156"/>
      <c r="J2408" s="1"/>
      <c r="K2408" s="156"/>
      <c r="L2408" s="1"/>
      <c r="M2408" s="156"/>
      <c r="N2408" s="1"/>
      <c r="O2408" s="156"/>
      <c r="P2408" s="1"/>
      <c r="Q2408" s="155"/>
      <c r="R2408" s="114"/>
      <c r="S2408" s="156"/>
    </row>
    <row r="2409" spans="1:19" ht="13.5" customHeight="1" x14ac:dyDescent="0.25">
      <c r="E2409" s="35"/>
      <c r="F2409" s="35"/>
      <c r="G2409" s="35"/>
      <c r="H2409" s="8"/>
      <c r="I2409" s="9" t="s">
        <v>584</v>
      </c>
      <c r="K2409" s="9"/>
      <c r="N2409" s="8"/>
      <c r="P2409" s="8"/>
      <c r="R2409" s="8"/>
    </row>
    <row r="2410" spans="1:19" ht="9.9499999999999993" customHeight="1" x14ac:dyDescent="0.25">
      <c r="E2410" s="35"/>
      <c r="F2410" s="35"/>
      <c r="G2410" s="35"/>
      <c r="H2410" s="8"/>
      <c r="I2410" s="1"/>
      <c r="J2410" s="1"/>
      <c r="K2410" s="1"/>
      <c r="L2410" s="1"/>
      <c r="M2410" s="1"/>
      <c r="N2410" s="8"/>
      <c r="O2410" s="12"/>
      <c r="P2410" s="8"/>
      <c r="Q2410" s="12"/>
      <c r="R2410" s="8"/>
      <c r="S2410" s="13"/>
    </row>
    <row r="2411" spans="1:19" ht="39.950000000000003" customHeight="1" x14ac:dyDescent="0.25">
      <c r="E2411" s="35"/>
      <c r="F2411" s="35"/>
      <c r="G2411" s="35"/>
      <c r="H2411" s="8"/>
      <c r="I2411" s="14" t="s">
        <v>9</v>
      </c>
      <c r="J2411" s="190"/>
      <c r="K2411" s="14" t="s">
        <v>10</v>
      </c>
      <c r="L2411" s="190"/>
      <c r="M2411" s="14" t="s">
        <v>11</v>
      </c>
      <c r="N2411" s="15"/>
      <c r="O2411" s="16" t="s">
        <v>1395</v>
      </c>
      <c r="P2411" s="23"/>
      <c r="Q2411" s="16" t="s">
        <v>1396</v>
      </c>
      <c r="R2411" s="15"/>
      <c r="S2411" s="16" t="s">
        <v>1397</v>
      </c>
    </row>
    <row r="2412" spans="1:19" ht="9.9499999999999993" customHeight="1" x14ac:dyDescent="0.25">
      <c r="E2412" s="35"/>
      <c r="F2412" s="35"/>
      <c r="G2412" s="35"/>
      <c r="H2412" s="8"/>
      <c r="I2412" s="41"/>
      <c r="J2412" s="41"/>
      <c r="K2412" s="41"/>
      <c r="L2412" s="41"/>
      <c r="M2412" s="41"/>
      <c r="N2412" s="23"/>
      <c r="O2412" s="42"/>
      <c r="P2412" s="23"/>
      <c r="Q2412" s="42"/>
      <c r="R2412" s="23"/>
      <c r="S2412" s="13"/>
    </row>
    <row r="2413" spans="1:19" ht="13.5" customHeight="1" x14ac:dyDescent="0.25">
      <c r="A2413" s="183" t="s">
        <v>587</v>
      </c>
      <c r="E2413" s="35"/>
      <c r="F2413" s="35"/>
      <c r="G2413" s="35"/>
      <c r="H2413" s="8"/>
      <c r="I2413" s="160" t="s">
        <v>587</v>
      </c>
      <c r="J2413" s="41"/>
      <c r="K2413" s="191" t="s">
        <v>21</v>
      </c>
      <c r="L2413" s="41"/>
      <c r="M2413" s="22">
        <f>VLOOKUP(A2413,'[2]Tarif bases juil-24'!B:H,6,0)*(1+$V$3)</f>
        <v>23.746208333333332</v>
      </c>
      <c r="N2413" s="23"/>
      <c r="O2413" s="248">
        <v>4.5</v>
      </c>
      <c r="P2413" s="41"/>
      <c r="Q2413" s="247">
        <v>2</v>
      </c>
      <c r="R2413" s="252"/>
      <c r="S2413" s="248">
        <v>7.5</v>
      </c>
    </row>
    <row r="2414" spans="1:19" ht="13.5" customHeight="1" x14ac:dyDescent="0.25">
      <c r="A2414" s="183" t="s">
        <v>588</v>
      </c>
      <c r="E2414" s="35"/>
      <c r="F2414" s="35"/>
      <c r="G2414" s="35"/>
      <c r="H2414" s="8"/>
      <c r="I2414" s="160" t="s">
        <v>588</v>
      </c>
      <c r="J2414" s="41"/>
      <c r="K2414" s="191" t="s">
        <v>23</v>
      </c>
      <c r="L2414" s="41"/>
      <c r="M2414" s="22">
        <f>VLOOKUP(A2414,'[2]Tarif bases juil-24'!B:H,6,0)*(1+$V$3)</f>
        <v>41.580000000000005</v>
      </c>
      <c r="N2414" s="23"/>
      <c r="O2414" s="247">
        <v>9</v>
      </c>
      <c r="P2414" s="41"/>
      <c r="Q2414" s="247">
        <v>4</v>
      </c>
      <c r="R2414" s="252"/>
      <c r="S2414" s="247">
        <v>15</v>
      </c>
    </row>
    <row r="2415" spans="1:19" ht="13.5" customHeight="1" x14ac:dyDescent="0.25">
      <c r="E2415" s="35"/>
      <c r="F2415" s="35"/>
      <c r="G2415" s="35"/>
      <c r="H2415" s="8"/>
      <c r="I2415" s="1"/>
      <c r="J2415" s="1"/>
      <c r="K2415" s="1"/>
      <c r="L2415" s="1"/>
      <c r="M2415" s="1"/>
      <c r="N2415" s="1"/>
      <c r="O2415" s="1"/>
      <c r="P2415" s="1"/>
      <c r="Q2415" s="1"/>
      <c r="R2415" s="1"/>
      <c r="S2415" s="1"/>
    </row>
    <row r="2416" spans="1:19" ht="13.5" customHeight="1" x14ac:dyDescent="0.25">
      <c r="E2416" s="35"/>
      <c r="F2416" s="35"/>
      <c r="G2416" s="35"/>
      <c r="H2416" s="8"/>
      <c r="N2416" s="1"/>
      <c r="O2416" s="282" t="s">
        <v>589</v>
      </c>
      <c r="P2416" s="282"/>
      <c r="Q2416" s="282"/>
      <c r="R2416" s="282"/>
      <c r="S2416" s="282"/>
    </row>
    <row r="2417" spans="1:19" ht="13.5" customHeight="1" x14ac:dyDescent="0.25">
      <c r="E2417" s="44"/>
      <c r="F2417" s="44"/>
      <c r="G2417" s="44"/>
      <c r="H2417" s="8"/>
      <c r="I2417" s="1"/>
      <c r="J2417" s="1"/>
      <c r="K2417" s="1"/>
      <c r="L2417" s="1"/>
      <c r="M2417" s="1"/>
      <c r="N2417" s="1"/>
      <c r="O2417" s="1"/>
      <c r="P2417" s="1"/>
      <c r="Q2417" s="1"/>
      <c r="R2417" s="1"/>
      <c r="S2417" s="1"/>
    </row>
    <row r="2418" spans="1:19" ht="13.5" customHeight="1" x14ac:dyDescent="0.25">
      <c r="E2418" s="41"/>
      <c r="F2418" s="33"/>
      <c r="G2418" s="140"/>
      <c r="H2418" s="114"/>
      <c r="I2418" s="114"/>
      <c r="J2418" s="114"/>
      <c r="K2418" s="114"/>
      <c r="L2418" s="114"/>
      <c r="M2418" s="114"/>
      <c r="N2418" s="114"/>
      <c r="O2418" s="36"/>
      <c r="P2418" s="114"/>
      <c r="Q2418" s="114"/>
      <c r="R2418" s="114"/>
      <c r="S2418" s="36"/>
    </row>
    <row r="2419" spans="1:19" ht="8.1" customHeight="1" x14ac:dyDescent="0.25"/>
    <row r="2420" spans="1:19" ht="13.15" customHeight="1" x14ac:dyDescent="0.25">
      <c r="A2420" s="115"/>
      <c r="B2420" s="115"/>
      <c r="E2420" s="35"/>
      <c r="F2420" s="35"/>
      <c r="G2420" s="35"/>
      <c r="H2420" s="116"/>
      <c r="I2420" s="117" t="s">
        <v>268</v>
      </c>
      <c r="J2420" s="118"/>
      <c r="K2420" s="118"/>
      <c r="L2420" s="119"/>
      <c r="M2420" s="120"/>
      <c r="N2420" s="120"/>
      <c r="O2420" s="120"/>
      <c r="P2420" s="120"/>
      <c r="Q2420" s="120"/>
      <c r="R2420" s="120"/>
      <c r="S2420" s="120"/>
    </row>
    <row r="2421" spans="1:19" ht="13.15" customHeight="1" x14ac:dyDescent="0.25">
      <c r="E2421" s="35"/>
      <c r="F2421" s="35"/>
      <c r="G2421" s="35"/>
      <c r="H2421" s="116"/>
      <c r="I2421" s="121" t="s">
        <v>296</v>
      </c>
      <c r="J2421" s="118"/>
      <c r="K2421" s="118"/>
      <c r="L2421" s="91"/>
      <c r="M2421" s="120"/>
      <c r="N2421" s="120"/>
      <c r="O2421" s="120"/>
      <c r="P2421" s="120"/>
      <c r="Q2421" s="120"/>
      <c r="R2421" s="120"/>
      <c r="S2421" s="120"/>
    </row>
    <row r="2422" spans="1:19" ht="13.15" customHeight="1" x14ac:dyDescent="0.25">
      <c r="E2422" s="35"/>
      <c r="F2422" s="35"/>
      <c r="G2422" s="35"/>
      <c r="H2422" s="116"/>
      <c r="I2422" s="121" t="s">
        <v>331</v>
      </c>
      <c r="J2422" s="118"/>
      <c r="K2422" s="118"/>
      <c r="L2422" s="91"/>
      <c r="M2422" s="120"/>
      <c r="N2422" s="120"/>
      <c r="O2422" s="120"/>
      <c r="P2422" s="120"/>
      <c r="Q2422" s="120"/>
      <c r="R2422" s="120"/>
      <c r="S2422" s="120"/>
    </row>
    <row r="2423" spans="1:19" ht="13.15" customHeight="1" x14ac:dyDescent="0.25">
      <c r="E2423" s="35"/>
      <c r="F2423" s="35"/>
      <c r="G2423" s="35"/>
      <c r="H2423" s="116"/>
      <c r="I2423" s="121" t="s">
        <v>590</v>
      </c>
      <c r="J2423" s="118"/>
      <c r="K2423" s="118"/>
      <c r="L2423" s="91"/>
      <c r="M2423" s="120"/>
      <c r="N2423" s="120"/>
      <c r="O2423" s="120"/>
      <c r="P2423" s="120"/>
      <c r="Q2423" s="120"/>
      <c r="R2423" s="120"/>
      <c r="S2423" s="120"/>
    </row>
    <row r="2424" spans="1:19" ht="13.15" customHeight="1" x14ac:dyDescent="0.25">
      <c r="A2424" s="115"/>
      <c r="B2424" s="115"/>
      <c r="E2424" s="35"/>
      <c r="F2424" s="35"/>
      <c r="G2424" s="35"/>
      <c r="H2424" s="116"/>
      <c r="I2424" s="121" t="s">
        <v>591</v>
      </c>
      <c r="J2424" s="118"/>
      <c r="K2424" s="118"/>
      <c r="L2424" s="119"/>
      <c r="M2424" s="120"/>
      <c r="N2424" s="120"/>
      <c r="O2424" s="120"/>
      <c r="P2424" s="120"/>
      <c r="Q2424" s="120"/>
      <c r="R2424" s="120"/>
      <c r="S2424" s="120"/>
    </row>
    <row r="2425" spans="1:19" ht="13.15" customHeight="1" x14ac:dyDescent="0.25">
      <c r="A2425" s="115"/>
      <c r="B2425" s="115"/>
      <c r="E2425" s="35"/>
      <c r="F2425" s="35"/>
      <c r="G2425" s="35"/>
      <c r="H2425" s="116"/>
      <c r="I2425" s="121" t="s">
        <v>592</v>
      </c>
      <c r="J2425" s="118"/>
      <c r="K2425" s="118"/>
      <c r="L2425" s="119"/>
      <c r="M2425" s="120"/>
      <c r="N2425" s="120"/>
      <c r="O2425" s="120"/>
      <c r="P2425" s="120"/>
      <c r="Q2425" s="120"/>
      <c r="R2425" s="120"/>
      <c r="S2425" s="120"/>
    </row>
    <row r="2426" spans="1:19" ht="13.5" customHeight="1" x14ac:dyDescent="0.25">
      <c r="E2426" s="35"/>
      <c r="F2426" s="35"/>
      <c r="G2426" s="35"/>
      <c r="H2426" s="116"/>
      <c r="I2426" s="283" t="s">
        <v>593</v>
      </c>
      <c r="J2426" s="283"/>
      <c r="K2426" s="283"/>
      <c r="L2426" s="283"/>
      <c r="M2426" s="283"/>
      <c r="N2426" s="283"/>
      <c r="O2426" s="283"/>
      <c r="P2426" s="283"/>
      <c r="Q2426" s="283"/>
      <c r="R2426" s="283"/>
      <c r="S2426" s="283"/>
    </row>
    <row r="2427" spans="1:19" ht="8.1" customHeight="1" x14ac:dyDescent="0.25">
      <c r="E2427" s="76"/>
      <c r="F2427" s="76"/>
      <c r="G2427" s="76"/>
      <c r="I2427" s="283"/>
      <c r="J2427" s="283"/>
      <c r="K2427" s="283"/>
      <c r="L2427" s="283"/>
      <c r="M2427" s="283"/>
      <c r="N2427" s="283"/>
      <c r="O2427" s="283"/>
      <c r="P2427" s="283"/>
      <c r="Q2427" s="283"/>
      <c r="R2427" s="283"/>
      <c r="S2427" s="283"/>
    </row>
    <row r="2428" spans="1:19" ht="13.15" customHeight="1" x14ac:dyDescent="0.25">
      <c r="A2428" s="115"/>
      <c r="B2428" s="115"/>
      <c r="E2428" s="271" t="s">
        <v>594</v>
      </c>
      <c r="F2428" s="271"/>
      <c r="G2428" s="271"/>
      <c r="H2428" s="123"/>
      <c r="I2428" s="283"/>
      <c r="J2428" s="283"/>
      <c r="K2428" s="283"/>
      <c r="L2428" s="283"/>
      <c r="M2428" s="283"/>
      <c r="N2428" s="283"/>
      <c r="O2428" s="283"/>
      <c r="P2428" s="283"/>
      <c r="Q2428" s="283"/>
      <c r="R2428" s="283"/>
      <c r="S2428" s="283"/>
    </row>
    <row r="2429" spans="1:19" ht="13.5" customHeight="1" x14ac:dyDescent="0.25">
      <c r="A2429" s="1" t="s">
        <v>595</v>
      </c>
      <c r="E2429" s="100" t="s">
        <v>596</v>
      </c>
      <c r="F2429" s="101"/>
      <c r="G2429" s="134">
        <f>VLOOKUP(A2429,'[2]Tarif bases juil-24'!B:H,6,0)*(1+$V$8)</f>
        <v>41.75</v>
      </c>
    </row>
    <row r="2430" spans="1:19" ht="13.5" customHeight="1" x14ac:dyDescent="0.25">
      <c r="E2430" s="64" t="s">
        <v>416</v>
      </c>
      <c r="F2430" s="64"/>
      <c r="G2430" s="64"/>
      <c r="H2430" s="67"/>
      <c r="I2430" s="67"/>
      <c r="J2430" s="67"/>
      <c r="K2430" s="68"/>
      <c r="L2430" s="69"/>
      <c r="M2430" s="69"/>
      <c r="N2430" s="69"/>
      <c r="O2430" s="267" t="s">
        <v>0</v>
      </c>
      <c r="P2430" s="267"/>
      <c r="Q2430" s="267"/>
      <c r="R2430" s="267"/>
      <c r="S2430" s="267"/>
    </row>
    <row r="2431" spans="1:19" ht="13.5" customHeight="1" x14ac:dyDescent="0.25">
      <c r="E2431" s="6"/>
      <c r="O2431" s="268"/>
      <c r="P2431" s="268"/>
      <c r="Q2431" s="268"/>
      <c r="R2431" s="268"/>
      <c r="S2431" s="268"/>
    </row>
    <row r="2432" spans="1:19" ht="30" customHeight="1" x14ac:dyDescent="0.25">
      <c r="E2432" s="269" t="s">
        <v>1398</v>
      </c>
      <c r="F2432" s="269"/>
      <c r="G2432" s="269"/>
      <c r="H2432" s="269"/>
      <c r="I2432" s="269"/>
      <c r="J2432" s="269"/>
      <c r="K2432" s="269"/>
      <c r="L2432" s="269"/>
      <c r="M2432" s="269"/>
      <c r="N2432" s="269"/>
      <c r="O2432" s="269"/>
      <c r="P2432" s="269"/>
      <c r="Q2432" s="269"/>
      <c r="R2432" s="269"/>
      <c r="S2432" s="269"/>
    </row>
    <row r="2433" spans="1:19" ht="13.5" customHeight="1" x14ac:dyDescent="0.25">
      <c r="E2433" s="6"/>
      <c r="O2433" s="268"/>
      <c r="P2433" s="268"/>
      <c r="Q2433" s="268"/>
      <c r="R2433" s="268"/>
      <c r="S2433" s="268"/>
    </row>
    <row r="2434" spans="1:19" ht="13.5" customHeight="1" x14ac:dyDescent="0.25">
      <c r="E2434" s="76"/>
      <c r="F2434" s="76"/>
      <c r="M2434" s="284" t="s">
        <v>418</v>
      </c>
      <c r="N2434" s="284"/>
      <c r="O2434" s="284"/>
      <c r="P2434" s="211"/>
      <c r="Q2434" s="284" t="s">
        <v>419</v>
      </c>
      <c r="R2434" s="284"/>
      <c r="S2434" s="284"/>
    </row>
    <row r="2435" spans="1:19" ht="13.5" customHeight="1" x14ac:dyDescent="0.25">
      <c r="E2435" s="76"/>
      <c r="F2435" s="76"/>
      <c r="M2435" s="150"/>
      <c r="N2435" s="150"/>
      <c r="O2435" s="150"/>
      <c r="Q2435" s="150"/>
      <c r="R2435" s="150"/>
      <c r="S2435" s="150"/>
    </row>
    <row r="2436" spans="1:19" s="68" customFormat="1" ht="27" customHeight="1" x14ac:dyDescent="0.25">
      <c r="A2436" s="18"/>
      <c r="B2436" s="18"/>
      <c r="C2436" s="18"/>
      <c r="D2436" s="18"/>
      <c r="E2436" s="151"/>
      <c r="G2436" s="14" t="s">
        <v>420</v>
      </c>
      <c r="H2436" s="101"/>
      <c r="I2436" s="152" t="s">
        <v>421</v>
      </c>
      <c r="J2436" s="153"/>
      <c r="K2436" s="14" t="s">
        <v>422</v>
      </c>
      <c r="L2436" s="101"/>
      <c r="M2436" s="152" t="s">
        <v>9</v>
      </c>
      <c r="N2436" s="153"/>
      <c r="O2436" s="14" t="s">
        <v>11</v>
      </c>
      <c r="P2436" s="101"/>
      <c r="Q2436" s="152" t="s">
        <v>9</v>
      </c>
      <c r="R2436" s="153"/>
      <c r="S2436" s="14" t="s">
        <v>11</v>
      </c>
    </row>
    <row r="2437" spans="1:19" ht="7.9" customHeight="1" x14ac:dyDescent="0.25">
      <c r="E2437" s="150"/>
      <c r="G2437" s="156"/>
      <c r="H2437" s="1"/>
      <c r="I2437" s="156"/>
      <c r="J2437" s="1"/>
      <c r="K2437" s="156"/>
      <c r="L2437" s="1"/>
      <c r="M2437" s="156"/>
      <c r="N2437" s="1"/>
      <c r="O2437" s="156"/>
      <c r="P2437" s="1"/>
      <c r="Q2437" s="156"/>
      <c r="R2437" s="1"/>
      <c r="S2437" s="156"/>
    </row>
    <row r="2438" spans="1:19" ht="13.5" customHeight="1" x14ac:dyDescent="0.25">
      <c r="E2438" s="155" t="s">
        <v>1399</v>
      </c>
      <c r="G2438" s="156"/>
      <c r="H2438" s="1"/>
      <c r="I2438" s="156"/>
      <c r="J2438" s="1"/>
      <c r="K2438" s="156"/>
      <c r="L2438" s="1"/>
      <c r="M2438" s="156"/>
      <c r="N2438" s="1"/>
      <c r="O2438" s="156"/>
      <c r="P2438" s="1"/>
      <c r="Q2438" s="156"/>
      <c r="R2438" s="1"/>
      <c r="S2438" s="156"/>
    </row>
    <row r="2439" spans="1:19" ht="7.9" customHeight="1" x14ac:dyDescent="0.25">
      <c r="E2439" s="76"/>
      <c r="F2439" s="76"/>
      <c r="M2439" s="150"/>
      <c r="N2439" s="150"/>
      <c r="O2439" s="150"/>
      <c r="Q2439" s="150"/>
      <c r="R2439" s="150"/>
      <c r="S2439" s="150"/>
    </row>
    <row r="2440" spans="1:19" s="68" customFormat="1" ht="24" customHeight="1" x14ac:dyDescent="0.25">
      <c r="A2440" s="192" t="s">
        <v>1400</v>
      </c>
      <c r="B2440" s="213" t="s">
        <v>1401</v>
      </c>
      <c r="C2440" s="18"/>
      <c r="D2440" s="18"/>
      <c r="E2440" s="20"/>
      <c r="G2440" s="165" t="s">
        <v>1402</v>
      </c>
      <c r="H2440" s="159"/>
      <c r="I2440" s="276" t="s">
        <v>442</v>
      </c>
      <c r="J2440" s="277"/>
      <c r="K2440" s="160" t="s">
        <v>1181</v>
      </c>
      <c r="L2440" s="159"/>
      <c r="M2440" s="276" t="s">
        <v>1400</v>
      </c>
      <c r="N2440" s="277"/>
      <c r="O2440" s="169">
        <f>VLOOKUP(A2440,'[2]Tarifs Ananbô'!A:T,20,0)*(1+$X$5)</f>
        <v>151.66666666666669</v>
      </c>
      <c r="P2440" s="159"/>
      <c r="Q2440" s="276" t="s">
        <v>1403</v>
      </c>
      <c r="R2440" s="277"/>
      <c r="S2440" s="169">
        <f>VLOOKUP(B2440,'[2]Tarifs Ananbô'!A:T,20,0)*(1+$X$5)</f>
        <v>157.5</v>
      </c>
    </row>
    <row r="2441" spans="1:19" s="68" customFormat="1" ht="7.9" customHeight="1" x14ac:dyDescent="0.25">
      <c r="A2441" s="115"/>
      <c r="B2441" s="115"/>
      <c r="C2441" s="18"/>
      <c r="D2441" s="18"/>
      <c r="E2441" s="20"/>
      <c r="G2441" s="163"/>
      <c r="H2441" s="159"/>
      <c r="I2441" s="159"/>
      <c r="J2441" s="159"/>
      <c r="K2441" s="159"/>
      <c r="L2441" s="159"/>
      <c r="M2441" s="159"/>
      <c r="N2441" s="159"/>
      <c r="O2441" s="171"/>
      <c r="P2441" s="159"/>
      <c r="Q2441" s="159"/>
      <c r="R2441" s="159"/>
      <c r="S2441" s="171"/>
    </row>
    <row r="2442" spans="1:19" s="68" customFormat="1" ht="24" customHeight="1" x14ac:dyDescent="0.25">
      <c r="A2442" s="192" t="s">
        <v>1404</v>
      </c>
      <c r="B2442" s="213" t="s">
        <v>1405</v>
      </c>
      <c r="C2442" s="18"/>
      <c r="D2442" s="18"/>
      <c r="E2442" s="20"/>
      <c r="G2442" s="165" t="s">
        <v>1402</v>
      </c>
      <c r="H2442" s="159"/>
      <c r="I2442" s="276" t="s">
        <v>1406</v>
      </c>
      <c r="J2442" s="277"/>
      <c r="K2442" s="160" t="s">
        <v>1407</v>
      </c>
      <c r="L2442" s="159"/>
      <c r="M2442" s="276" t="s">
        <v>1404</v>
      </c>
      <c r="N2442" s="277"/>
      <c r="O2442" s="169">
        <f>VLOOKUP(A2442,'[2]Tarifs Ananbô'!A:T,20,0)*(1+$X$5)</f>
        <v>1208.3333333333335</v>
      </c>
      <c r="P2442" s="159"/>
      <c r="Q2442" s="276" t="s">
        <v>1405</v>
      </c>
      <c r="R2442" s="277"/>
      <c r="S2442" s="169">
        <f>VLOOKUP(B2442,'[2]Tarifs Ananbô'!A:T,20,0)*(1+$X$5)</f>
        <v>1260</v>
      </c>
    </row>
    <row r="2443" spans="1:19" s="68" customFormat="1" ht="7.9" customHeight="1" x14ac:dyDescent="0.25">
      <c r="A2443" s="181"/>
      <c r="B2443" s="18"/>
      <c r="C2443" s="18"/>
      <c r="D2443" s="18"/>
      <c r="E2443" s="180"/>
      <c r="G2443" s="154"/>
      <c r="H2443" s="175"/>
      <c r="I2443" s="154"/>
      <c r="J2443" s="175"/>
      <c r="K2443" s="154"/>
      <c r="L2443" s="175"/>
      <c r="M2443" s="154"/>
      <c r="N2443" s="175"/>
      <c r="O2443" s="154"/>
      <c r="P2443" s="175"/>
      <c r="Q2443" s="154"/>
      <c r="R2443" s="175"/>
      <c r="S2443" s="154"/>
    </row>
    <row r="2444" spans="1:19" s="68" customFormat="1" ht="13.5" customHeight="1" x14ac:dyDescent="0.25">
      <c r="A2444" s="181"/>
      <c r="B2444" s="18"/>
      <c r="C2444" s="18"/>
      <c r="D2444" s="18"/>
      <c r="E2444" s="178" t="s">
        <v>1408</v>
      </c>
      <c r="G2444" s="154"/>
      <c r="H2444" s="175"/>
      <c r="I2444" s="154"/>
      <c r="J2444" s="175"/>
      <c r="K2444" s="154"/>
      <c r="L2444" s="175"/>
      <c r="M2444" s="154"/>
      <c r="N2444" s="175"/>
      <c r="O2444" s="154"/>
      <c r="P2444" s="175"/>
      <c r="Q2444" s="154"/>
      <c r="R2444" s="175"/>
      <c r="S2444" s="154"/>
    </row>
    <row r="2445" spans="1:19" s="68" customFormat="1" ht="7.9" customHeight="1" x14ac:dyDescent="0.25">
      <c r="A2445" s="205"/>
      <c r="B2445" s="205"/>
      <c r="C2445" s="18"/>
      <c r="D2445" s="18"/>
      <c r="E2445" s="151"/>
      <c r="F2445" s="151"/>
      <c r="G2445" s="101"/>
      <c r="H2445" s="101"/>
      <c r="I2445" s="101"/>
      <c r="J2445" s="101"/>
      <c r="K2445" s="101"/>
      <c r="L2445" s="101"/>
      <c r="M2445" s="204"/>
      <c r="N2445" s="204"/>
      <c r="O2445" s="204"/>
      <c r="P2445" s="101"/>
      <c r="Q2445" s="204"/>
      <c r="R2445" s="204"/>
      <c r="S2445" s="204"/>
    </row>
    <row r="2446" spans="1:19" s="68" customFormat="1" ht="24" customHeight="1" x14ac:dyDescent="0.25">
      <c r="A2446" s="192" t="s">
        <v>1409</v>
      </c>
      <c r="B2446" s="213" t="s">
        <v>1410</v>
      </c>
      <c r="C2446" s="18"/>
      <c r="D2446" s="18"/>
      <c r="E2446" s="20"/>
      <c r="G2446" s="165" t="s">
        <v>1402</v>
      </c>
      <c r="H2446" s="159"/>
      <c r="I2446" s="276" t="s">
        <v>442</v>
      </c>
      <c r="J2446" s="277"/>
      <c r="K2446" s="160" t="s">
        <v>1411</v>
      </c>
      <c r="L2446" s="159"/>
      <c r="M2446" s="276" t="s">
        <v>1409</v>
      </c>
      <c r="N2446" s="277"/>
      <c r="O2446" s="169">
        <f>VLOOKUP(A2446,'[2]Tarifs Ananbô'!A:T,20,0)*(1+$X$5)</f>
        <v>170.83333333333334</v>
      </c>
      <c r="P2446" s="159"/>
      <c r="Q2446" s="276" t="s">
        <v>1412</v>
      </c>
      <c r="R2446" s="277"/>
      <c r="S2446" s="169">
        <f>VLOOKUP(B2446,'[2]Tarifs Ananbô'!A:T,20,0)*(1+$V$5)</f>
        <v>179.16666666666669</v>
      </c>
    </row>
    <row r="2447" spans="1:19" s="68" customFormat="1" ht="7.9" customHeight="1" x14ac:dyDescent="0.25">
      <c r="A2447" s="115"/>
      <c r="B2447" s="115"/>
      <c r="C2447" s="18"/>
      <c r="D2447" s="18"/>
      <c r="E2447" s="20"/>
      <c r="G2447" s="163"/>
      <c r="H2447" s="159"/>
      <c r="I2447" s="159"/>
      <c r="J2447" s="159"/>
      <c r="K2447" s="159"/>
      <c r="L2447" s="159"/>
      <c r="M2447" s="159"/>
      <c r="N2447" s="159"/>
      <c r="O2447" s="171"/>
      <c r="P2447" s="159"/>
      <c r="Q2447" s="159"/>
      <c r="R2447" s="159"/>
      <c r="S2447" s="171"/>
    </row>
    <row r="2448" spans="1:19" s="68" customFormat="1" ht="24" customHeight="1" x14ac:dyDescent="0.25">
      <c r="A2448" s="192" t="s">
        <v>1413</v>
      </c>
      <c r="B2448" s="213" t="s">
        <v>1414</v>
      </c>
      <c r="C2448" s="18"/>
      <c r="D2448" s="18"/>
      <c r="E2448" s="20"/>
      <c r="G2448" s="165" t="s">
        <v>1402</v>
      </c>
      <c r="H2448" s="159"/>
      <c r="I2448" s="276" t="s">
        <v>1415</v>
      </c>
      <c r="J2448" s="277"/>
      <c r="K2448" s="160" t="s">
        <v>1416</v>
      </c>
      <c r="L2448" s="159"/>
      <c r="M2448" s="276" t="s">
        <v>1413</v>
      </c>
      <c r="N2448" s="277"/>
      <c r="O2448" s="169">
        <f>VLOOKUP(A2448,'[2]Tarifs Ananbô'!A:T,20,0)*(1+$X$5)</f>
        <v>1541.6666666666667</v>
      </c>
      <c r="P2448" s="159"/>
      <c r="Q2448" s="276" t="s">
        <v>1414</v>
      </c>
      <c r="R2448" s="277"/>
      <c r="S2448" s="169">
        <f>VLOOKUP(B2448,'[2]Tarifs Ananbô'!A:T,20,0)*(1+$V$5)</f>
        <v>1609.1666666666667</v>
      </c>
    </row>
    <row r="2449" spans="1:19" s="68" customFormat="1" ht="7.9" customHeight="1" x14ac:dyDescent="0.25">
      <c r="A2449" s="115"/>
      <c r="B2449" s="115"/>
      <c r="C2449" s="18"/>
      <c r="D2449" s="18"/>
      <c r="E2449" s="20"/>
      <c r="G2449" s="159"/>
      <c r="H2449" s="159"/>
      <c r="I2449" s="159"/>
      <c r="J2449" s="159"/>
      <c r="K2449" s="159"/>
      <c r="L2449" s="159"/>
      <c r="M2449" s="159"/>
      <c r="N2449" s="159"/>
      <c r="O2449" s="171"/>
      <c r="P2449" s="159"/>
      <c r="Q2449" s="159"/>
      <c r="R2449" s="159"/>
      <c r="S2449" s="171"/>
    </row>
    <row r="2450" spans="1:19" s="68" customFormat="1" ht="13.5" customHeight="1" x14ac:dyDescent="0.25">
      <c r="A2450" s="181"/>
      <c r="B2450" s="18"/>
      <c r="C2450" s="18"/>
      <c r="D2450" s="18"/>
      <c r="E2450" s="178" t="s">
        <v>1417</v>
      </c>
      <c r="G2450" s="154"/>
      <c r="H2450" s="175"/>
      <c r="I2450" s="154"/>
      <c r="J2450" s="175"/>
      <c r="K2450" s="154"/>
      <c r="L2450" s="175"/>
      <c r="M2450" s="154"/>
      <c r="N2450" s="175"/>
      <c r="O2450" s="154"/>
      <c r="P2450" s="175"/>
      <c r="Q2450" s="154"/>
      <c r="R2450" s="175"/>
      <c r="S2450" s="154"/>
    </row>
    <row r="2451" spans="1:19" s="68" customFormat="1" ht="7.9" customHeight="1" x14ac:dyDescent="0.25">
      <c r="A2451" s="205"/>
      <c r="B2451" s="205"/>
      <c r="C2451" s="18"/>
      <c r="D2451" s="18"/>
      <c r="E2451" s="151"/>
      <c r="F2451" s="151"/>
      <c r="G2451" s="101"/>
      <c r="H2451" s="101"/>
      <c r="I2451" s="101"/>
      <c r="J2451" s="101"/>
      <c r="K2451" s="101"/>
      <c r="L2451" s="101"/>
      <c r="M2451" s="204"/>
      <c r="N2451" s="204"/>
      <c r="O2451" s="204"/>
      <c r="P2451" s="101"/>
      <c r="Q2451" s="204"/>
      <c r="R2451" s="204"/>
      <c r="S2451" s="204"/>
    </row>
    <row r="2452" spans="1:19" s="68" customFormat="1" ht="24" customHeight="1" x14ac:dyDescent="0.25">
      <c r="A2452" s="192" t="s">
        <v>1418</v>
      </c>
      <c r="B2452" s="213" t="s">
        <v>1419</v>
      </c>
      <c r="C2452" s="18"/>
      <c r="D2452" s="18"/>
      <c r="E2452" s="20"/>
      <c r="G2452" s="165" t="s">
        <v>1420</v>
      </c>
      <c r="H2452" s="159"/>
      <c r="I2452" s="276" t="s">
        <v>442</v>
      </c>
      <c r="J2452" s="277"/>
      <c r="K2452" s="160" t="s">
        <v>1181</v>
      </c>
      <c r="L2452" s="159"/>
      <c r="M2452" s="276" t="s">
        <v>1418</v>
      </c>
      <c r="N2452" s="277"/>
      <c r="O2452" s="169">
        <f>VLOOKUP(A2452,'[2]Tarifs Ananbô'!A:T,20,0)*(1+$X$5)</f>
        <v>151.66666666666669</v>
      </c>
      <c r="P2452" s="159"/>
      <c r="Q2452" s="276" t="s">
        <v>1421</v>
      </c>
      <c r="R2452" s="277"/>
      <c r="S2452" s="169">
        <f>VLOOKUP(B2452,'[2]Tarifs Ananbô'!A:T,20,0)*(1+$X$5)</f>
        <v>157.5</v>
      </c>
    </row>
    <row r="2453" spans="1:19" s="68" customFormat="1" ht="7.9" customHeight="1" x14ac:dyDescent="0.25">
      <c r="A2453" s="115"/>
      <c r="B2453" s="115"/>
      <c r="C2453" s="18"/>
      <c r="D2453" s="18"/>
      <c r="E2453" s="20"/>
      <c r="G2453" s="163"/>
      <c r="H2453" s="159"/>
      <c r="I2453" s="159"/>
      <c r="J2453" s="159"/>
      <c r="K2453" s="159"/>
      <c r="L2453" s="159"/>
      <c r="M2453" s="159"/>
      <c r="N2453" s="159"/>
      <c r="O2453" s="171"/>
      <c r="P2453" s="159"/>
      <c r="Q2453" s="159"/>
      <c r="R2453" s="159"/>
      <c r="S2453" s="171"/>
    </row>
    <row r="2454" spans="1:19" s="68" customFormat="1" ht="24" customHeight="1" x14ac:dyDescent="0.25">
      <c r="A2454" s="192" t="s">
        <v>1422</v>
      </c>
      <c r="B2454" s="213" t="s">
        <v>1423</v>
      </c>
      <c r="C2454" s="18"/>
      <c r="D2454" s="18"/>
      <c r="E2454" s="20"/>
      <c r="G2454" s="165" t="s">
        <v>1420</v>
      </c>
      <c r="H2454" s="159"/>
      <c r="I2454" s="276" t="s">
        <v>1406</v>
      </c>
      <c r="J2454" s="277"/>
      <c r="K2454" s="160" t="s">
        <v>1407</v>
      </c>
      <c r="L2454" s="159"/>
      <c r="M2454" s="276" t="s">
        <v>1422</v>
      </c>
      <c r="N2454" s="277"/>
      <c r="O2454" s="169">
        <f>VLOOKUP(A2454,'[2]Tarifs Ananbô'!A:T,20,0)*(1+$X$5)</f>
        <v>1208.3333333333335</v>
      </c>
      <c r="P2454" s="159"/>
      <c r="Q2454" s="276" t="s">
        <v>1423</v>
      </c>
      <c r="R2454" s="277"/>
      <c r="S2454" s="169">
        <f>VLOOKUP(B2454,'[2]Tarifs Ananbô'!A:T,20,0)*(1+$X$5)</f>
        <v>1260</v>
      </c>
    </row>
    <row r="2455" spans="1:19" s="68" customFormat="1" ht="7.9" customHeight="1" x14ac:dyDescent="0.25">
      <c r="A2455" s="181"/>
      <c r="B2455" s="18"/>
      <c r="C2455" s="18"/>
      <c r="D2455" s="18"/>
      <c r="E2455" s="180"/>
      <c r="G2455" s="154"/>
      <c r="H2455" s="175"/>
      <c r="I2455" s="154"/>
      <c r="J2455" s="175"/>
      <c r="K2455" s="154"/>
      <c r="L2455" s="175"/>
      <c r="M2455" s="154"/>
      <c r="N2455" s="175"/>
      <c r="O2455" s="154"/>
      <c r="P2455" s="175"/>
      <c r="Q2455" s="154"/>
      <c r="R2455" s="175"/>
      <c r="S2455" s="154"/>
    </row>
    <row r="2456" spans="1:19" s="68" customFormat="1" ht="13.5" customHeight="1" x14ac:dyDescent="0.25">
      <c r="A2456" s="181"/>
      <c r="B2456" s="18"/>
      <c r="C2456" s="18"/>
      <c r="D2456" s="18"/>
      <c r="E2456" s="178" t="s">
        <v>1424</v>
      </c>
      <c r="G2456" s="154"/>
      <c r="H2456" s="175"/>
      <c r="I2456" s="154"/>
      <c r="J2456" s="175"/>
      <c r="K2456" s="154"/>
      <c r="L2456" s="175"/>
      <c r="M2456" s="154"/>
      <c r="N2456" s="175"/>
      <c r="O2456" s="154"/>
      <c r="P2456" s="175"/>
      <c r="Q2456" s="154"/>
      <c r="R2456" s="175"/>
      <c r="S2456" s="154"/>
    </row>
    <row r="2457" spans="1:19" s="68" customFormat="1" ht="7.9" customHeight="1" x14ac:dyDescent="0.25">
      <c r="A2457" s="205"/>
      <c r="B2457" s="205"/>
      <c r="C2457" s="18"/>
      <c r="D2457" s="18"/>
      <c r="E2457" s="151"/>
      <c r="F2457" s="151"/>
      <c r="G2457" s="101"/>
      <c r="H2457" s="101"/>
      <c r="I2457" s="101"/>
      <c r="J2457" s="101"/>
      <c r="K2457" s="101"/>
      <c r="L2457" s="101"/>
      <c r="M2457" s="204"/>
      <c r="N2457" s="204"/>
      <c r="O2457" s="204"/>
      <c r="P2457" s="101"/>
      <c r="Q2457" s="204"/>
      <c r="R2457" s="204"/>
      <c r="S2457" s="204"/>
    </row>
    <row r="2458" spans="1:19" s="68" customFormat="1" ht="24" customHeight="1" x14ac:dyDescent="0.25">
      <c r="A2458" s="192" t="s">
        <v>1425</v>
      </c>
      <c r="B2458" s="213" t="s">
        <v>1426</v>
      </c>
      <c r="C2458" s="18"/>
      <c r="D2458" s="18"/>
      <c r="E2458" s="20"/>
      <c r="G2458" s="165" t="s">
        <v>1420</v>
      </c>
      <c r="H2458" s="159"/>
      <c r="I2458" s="276" t="s">
        <v>442</v>
      </c>
      <c r="J2458" s="277"/>
      <c r="K2458" s="160" t="s">
        <v>1411</v>
      </c>
      <c r="L2458" s="159"/>
      <c r="M2458" s="276" t="s">
        <v>1425</v>
      </c>
      <c r="N2458" s="277"/>
      <c r="O2458" s="169">
        <f>VLOOKUP(A2458,'[2]Tarifs Ananbô'!A:T,20,0)*(1+$X$5)</f>
        <v>170.83333333333334</v>
      </c>
      <c r="P2458" s="159"/>
      <c r="Q2458" s="276" t="s">
        <v>1427</v>
      </c>
      <c r="R2458" s="277"/>
      <c r="S2458" s="169">
        <f>VLOOKUP(B2458,'[2]Tarifs Ananbô'!A:T,20,0)*(1+$X$5)</f>
        <v>179.16666666666669</v>
      </c>
    </row>
    <row r="2459" spans="1:19" s="68" customFormat="1" ht="7.9" customHeight="1" x14ac:dyDescent="0.25">
      <c r="A2459" s="115"/>
      <c r="B2459" s="115"/>
      <c r="C2459" s="18"/>
      <c r="D2459" s="18"/>
      <c r="E2459" s="20"/>
      <c r="G2459" s="163"/>
      <c r="H2459" s="159"/>
      <c r="I2459" s="159"/>
      <c r="J2459" s="159"/>
      <c r="K2459" s="159"/>
      <c r="L2459" s="159"/>
      <c r="M2459" s="159"/>
      <c r="N2459" s="159"/>
      <c r="O2459" s="171"/>
      <c r="P2459" s="159"/>
      <c r="Q2459" s="159"/>
      <c r="R2459" s="159"/>
      <c r="S2459" s="171"/>
    </row>
    <row r="2460" spans="1:19" s="68" customFormat="1" ht="24" customHeight="1" x14ac:dyDescent="0.25">
      <c r="A2460" s="192" t="s">
        <v>1428</v>
      </c>
      <c r="B2460" s="213" t="s">
        <v>1429</v>
      </c>
      <c r="C2460" s="18"/>
      <c r="D2460" s="18"/>
      <c r="E2460" s="20"/>
      <c r="G2460" s="165" t="s">
        <v>1420</v>
      </c>
      <c r="H2460" s="159"/>
      <c r="I2460" s="276" t="s">
        <v>1415</v>
      </c>
      <c r="J2460" s="277"/>
      <c r="K2460" s="160" t="s">
        <v>1416</v>
      </c>
      <c r="L2460" s="159"/>
      <c r="M2460" s="276" t="s">
        <v>1428</v>
      </c>
      <c r="N2460" s="277"/>
      <c r="O2460" s="169">
        <f>VLOOKUP(A2460,'[2]Tarifs Ananbô'!A:T,20,0)*(1+$X$5)</f>
        <v>1541.6666666666667</v>
      </c>
      <c r="P2460" s="159"/>
      <c r="Q2460" s="276" t="s">
        <v>1429</v>
      </c>
      <c r="R2460" s="277"/>
      <c r="S2460" s="169">
        <f>VLOOKUP(B2460,'[2]Tarifs Ananbô'!A:T,20,0)*(1+$X$5)</f>
        <v>1609.1666666666667</v>
      </c>
    </row>
    <row r="2461" spans="1:19" s="68" customFormat="1" ht="7.9" customHeight="1" x14ac:dyDescent="0.25">
      <c r="A2461" s="115"/>
      <c r="B2461" s="115"/>
      <c r="C2461" s="18"/>
      <c r="D2461" s="18"/>
      <c r="E2461" s="20"/>
      <c r="G2461" s="159"/>
      <c r="H2461" s="159"/>
      <c r="I2461" s="159"/>
      <c r="J2461" s="159"/>
      <c r="K2461" s="159"/>
      <c r="L2461" s="159"/>
      <c r="M2461" s="159"/>
      <c r="N2461" s="159"/>
      <c r="O2461" s="171"/>
      <c r="P2461" s="159"/>
      <c r="Q2461" s="159"/>
      <c r="R2461" s="159"/>
      <c r="S2461" s="171"/>
    </row>
    <row r="2462" spans="1:19" s="68" customFormat="1" ht="13.5" customHeight="1" x14ac:dyDescent="0.25">
      <c r="A2462" s="181"/>
      <c r="B2462" s="18"/>
      <c r="C2462" s="18"/>
      <c r="D2462" s="18"/>
      <c r="E2462" s="178" t="s">
        <v>1430</v>
      </c>
      <c r="G2462" s="154"/>
      <c r="H2462" s="175"/>
      <c r="I2462" s="154"/>
      <c r="J2462" s="175"/>
      <c r="K2462" s="154"/>
      <c r="L2462" s="175"/>
      <c r="M2462" s="154"/>
      <c r="N2462" s="175"/>
      <c r="O2462" s="154"/>
      <c r="P2462" s="175"/>
      <c r="Q2462" s="154"/>
      <c r="R2462" s="175"/>
      <c r="S2462" s="154"/>
    </row>
    <row r="2463" spans="1:19" s="68" customFormat="1" ht="7.9" customHeight="1" x14ac:dyDescent="0.25">
      <c r="A2463" s="205"/>
      <c r="B2463" s="205"/>
      <c r="C2463" s="18"/>
      <c r="D2463" s="18"/>
      <c r="E2463" s="151"/>
      <c r="F2463" s="151"/>
      <c r="G2463" s="101"/>
      <c r="H2463" s="101"/>
      <c r="I2463" s="101"/>
      <c r="J2463" s="101"/>
      <c r="K2463" s="101"/>
      <c r="L2463" s="101"/>
      <c r="M2463" s="204"/>
      <c r="N2463" s="204"/>
      <c r="O2463" s="204"/>
      <c r="P2463" s="101"/>
      <c r="Q2463" s="204"/>
      <c r="R2463" s="204"/>
      <c r="S2463" s="204"/>
    </row>
    <row r="2464" spans="1:19" s="68" customFormat="1" ht="24" customHeight="1" x14ac:dyDescent="0.25">
      <c r="A2464" s="192" t="s">
        <v>1431</v>
      </c>
      <c r="B2464" s="193"/>
      <c r="C2464" s="18"/>
      <c r="D2464" s="18"/>
      <c r="E2464" s="20"/>
      <c r="G2464" s="165" t="s">
        <v>1432</v>
      </c>
      <c r="H2464" s="159"/>
      <c r="I2464" s="276" t="s">
        <v>442</v>
      </c>
      <c r="J2464" s="277"/>
      <c r="K2464" s="160" t="s">
        <v>1433</v>
      </c>
      <c r="L2464" s="159"/>
      <c r="M2464" s="276" t="s">
        <v>1431</v>
      </c>
      <c r="N2464" s="277"/>
      <c r="O2464" s="169">
        <f>VLOOKUP(A2464,'[2]Tarifs Ananbô'!A:T,20,0)*(1+$X$5)</f>
        <v>148.33333333333334</v>
      </c>
      <c r="P2464" s="159"/>
      <c r="Q2464" s="278" t="s">
        <v>1434</v>
      </c>
      <c r="R2464" s="279"/>
      <c r="S2464" s="280"/>
    </row>
    <row r="2465" spans="1:19" s="68" customFormat="1" ht="7.9" customHeight="1" x14ac:dyDescent="0.25">
      <c r="A2465" s="115"/>
      <c r="B2465" s="115"/>
      <c r="C2465" s="18"/>
      <c r="D2465" s="18"/>
      <c r="E2465" s="20"/>
      <c r="G2465" s="163"/>
      <c r="H2465" s="159"/>
      <c r="I2465" s="159"/>
      <c r="J2465" s="159"/>
      <c r="K2465" s="159"/>
      <c r="L2465" s="159"/>
      <c r="M2465" s="159"/>
      <c r="N2465" s="159"/>
      <c r="O2465" s="171"/>
      <c r="P2465" s="159"/>
      <c r="Q2465" s="214"/>
      <c r="R2465" s="214"/>
      <c r="S2465" s="215"/>
    </row>
    <row r="2466" spans="1:19" s="68" customFormat="1" ht="24" customHeight="1" x14ac:dyDescent="0.25">
      <c r="A2466" s="192" t="s">
        <v>1435</v>
      </c>
      <c r="B2466" s="193"/>
      <c r="C2466" s="18"/>
      <c r="D2466" s="18"/>
      <c r="E2466" s="20"/>
      <c r="G2466" s="165" t="s">
        <v>1432</v>
      </c>
      <c r="H2466" s="159"/>
      <c r="I2466" s="276" t="s">
        <v>1205</v>
      </c>
      <c r="J2466" s="277"/>
      <c r="K2466" s="160" t="s">
        <v>1436</v>
      </c>
      <c r="L2466" s="159"/>
      <c r="M2466" s="276" t="s">
        <v>1435</v>
      </c>
      <c r="N2466" s="277"/>
      <c r="O2466" s="169">
        <f>VLOOKUP(A2466,'[2]Tarifs Ananbô'!A:T,20,0)*(1+$X$5)</f>
        <v>1037.5</v>
      </c>
      <c r="P2466" s="159"/>
      <c r="Q2466" s="278" t="s">
        <v>1434</v>
      </c>
      <c r="R2466" s="279"/>
      <c r="S2466" s="280"/>
    </row>
    <row r="2467" spans="1:19" s="68" customFormat="1" ht="7.9" customHeight="1" x14ac:dyDescent="0.25">
      <c r="A2467" s="115"/>
      <c r="B2467" s="115"/>
      <c r="C2467" s="18"/>
      <c r="D2467" s="18"/>
      <c r="E2467" s="20"/>
      <c r="G2467" s="159"/>
      <c r="H2467" s="159"/>
      <c r="I2467" s="159"/>
      <c r="J2467" s="159"/>
      <c r="K2467" s="159"/>
      <c r="L2467" s="159"/>
      <c r="M2467" s="159"/>
      <c r="N2467" s="159"/>
      <c r="O2467" s="171"/>
      <c r="P2467" s="159"/>
      <c r="Q2467" s="214"/>
      <c r="R2467" s="214"/>
      <c r="S2467" s="215"/>
    </row>
    <row r="2468" spans="1:19" s="68" customFormat="1" ht="13.5" customHeight="1" x14ac:dyDescent="0.25">
      <c r="A2468" s="181"/>
      <c r="B2468" s="18"/>
      <c r="C2468" s="18"/>
      <c r="D2468" s="18"/>
      <c r="E2468" s="178" t="s">
        <v>1437</v>
      </c>
      <c r="G2468" s="154"/>
      <c r="H2468" s="175"/>
      <c r="I2468" s="154"/>
      <c r="J2468" s="175"/>
      <c r="K2468" s="154"/>
      <c r="L2468" s="175"/>
      <c r="M2468" s="154"/>
      <c r="N2468" s="175"/>
      <c r="O2468" s="154"/>
      <c r="P2468" s="175"/>
      <c r="Q2468" s="216"/>
      <c r="R2468" s="214"/>
      <c r="S2468" s="217"/>
    </row>
    <row r="2469" spans="1:19" s="68" customFormat="1" ht="7.9" customHeight="1" x14ac:dyDescent="0.25">
      <c r="A2469" s="205"/>
      <c r="B2469" s="205"/>
      <c r="C2469" s="18"/>
      <c r="D2469" s="18"/>
      <c r="E2469" s="151"/>
      <c r="F2469" s="151"/>
      <c r="G2469" s="101"/>
      <c r="H2469" s="101"/>
      <c r="I2469" s="101"/>
      <c r="J2469" s="101"/>
      <c r="K2469" s="101"/>
      <c r="L2469" s="101"/>
      <c r="M2469" s="204"/>
      <c r="N2469" s="204"/>
      <c r="O2469" s="204"/>
      <c r="P2469" s="101"/>
      <c r="Q2469" s="214"/>
      <c r="R2469" s="214"/>
      <c r="S2469" s="218"/>
    </row>
    <row r="2470" spans="1:19" s="68" customFormat="1" ht="24" customHeight="1" x14ac:dyDescent="0.25">
      <c r="A2470" s="192" t="s">
        <v>1438</v>
      </c>
      <c r="B2470" s="193"/>
      <c r="C2470" s="18"/>
      <c r="D2470" s="18"/>
      <c r="E2470" s="20"/>
      <c r="G2470" s="165" t="s">
        <v>1432</v>
      </c>
      <c r="H2470" s="159"/>
      <c r="I2470" s="276" t="s">
        <v>442</v>
      </c>
      <c r="J2470" s="277"/>
      <c r="K2470" s="160" t="s">
        <v>1439</v>
      </c>
      <c r="L2470" s="159"/>
      <c r="M2470" s="276" t="s">
        <v>1438</v>
      </c>
      <c r="N2470" s="277"/>
      <c r="O2470" s="169">
        <f>VLOOKUP(A2470,'[2]Tarifs Ananbô'!A:T,20,0)*(1+$X$5)</f>
        <v>168.33333333333334</v>
      </c>
      <c r="P2470" s="159"/>
      <c r="Q2470" s="278" t="s">
        <v>1434</v>
      </c>
      <c r="R2470" s="279"/>
      <c r="S2470" s="280"/>
    </row>
    <row r="2471" spans="1:19" s="68" customFormat="1" ht="7.9" customHeight="1" x14ac:dyDescent="0.25">
      <c r="A2471" s="115"/>
      <c r="B2471" s="115"/>
      <c r="C2471" s="18"/>
      <c r="D2471" s="18"/>
      <c r="E2471" s="20"/>
      <c r="G2471" s="163"/>
      <c r="H2471" s="159"/>
      <c r="I2471" s="159"/>
      <c r="J2471" s="159"/>
      <c r="K2471" s="159"/>
      <c r="L2471" s="159"/>
      <c r="M2471" s="159"/>
      <c r="N2471" s="159"/>
      <c r="O2471" s="171"/>
      <c r="P2471" s="159"/>
      <c r="Q2471" s="214"/>
      <c r="R2471" s="214"/>
      <c r="S2471" s="215"/>
    </row>
    <row r="2472" spans="1:19" s="68" customFormat="1" ht="24" customHeight="1" x14ac:dyDescent="0.25">
      <c r="A2472" s="192" t="s">
        <v>1440</v>
      </c>
      <c r="B2472" s="193"/>
      <c r="C2472" s="18"/>
      <c r="D2472" s="18"/>
      <c r="E2472" s="20"/>
      <c r="G2472" s="165" t="s">
        <v>1432</v>
      </c>
      <c r="H2472" s="159"/>
      <c r="I2472" s="276" t="s">
        <v>1406</v>
      </c>
      <c r="J2472" s="277"/>
      <c r="K2472" s="160" t="s">
        <v>1441</v>
      </c>
      <c r="L2472" s="159"/>
      <c r="M2472" s="276" t="s">
        <v>1440</v>
      </c>
      <c r="N2472" s="277"/>
      <c r="O2472" s="169">
        <f>VLOOKUP(A2472,'[2]Tarifs Ananbô'!A:T,20,0)*(1+$X$5)</f>
        <v>1348.3333333333335</v>
      </c>
      <c r="P2472" s="159"/>
      <c r="Q2472" s="278" t="s">
        <v>1434</v>
      </c>
      <c r="R2472" s="279"/>
      <c r="S2472" s="280"/>
    </row>
    <row r="2473" spans="1:19" s="68" customFormat="1" ht="7.9" customHeight="1" x14ac:dyDescent="0.25">
      <c r="A2473" s="115"/>
      <c r="B2473" s="115"/>
      <c r="C2473" s="18"/>
      <c r="D2473" s="18"/>
      <c r="E2473" s="20"/>
      <c r="G2473" s="159"/>
      <c r="H2473" s="159"/>
      <c r="I2473" s="159"/>
      <c r="J2473" s="159"/>
      <c r="K2473" s="159"/>
      <c r="L2473" s="159"/>
      <c r="M2473" s="159"/>
      <c r="N2473" s="159"/>
      <c r="O2473" s="171"/>
      <c r="P2473" s="159"/>
      <c r="Q2473" s="214"/>
      <c r="R2473" s="214"/>
      <c r="S2473" s="215"/>
    </row>
    <row r="2474" spans="1:19" s="68" customFormat="1" ht="13.5" customHeight="1" x14ac:dyDescent="0.25">
      <c r="A2474" s="181"/>
      <c r="B2474" s="18"/>
      <c r="C2474" s="18"/>
      <c r="D2474" s="18"/>
      <c r="E2474" s="178" t="s">
        <v>1442</v>
      </c>
      <c r="G2474" s="154"/>
      <c r="H2474" s="175"/>
      <c r="I2474" s="154"/>
      <c r="J2474" s="175"/>
      <c r="K2474" s="154"/>
      <c r="L2474" s="175"/>
      <c r="M2474" s="154"/>
      <c r="N2474" s="175"/>
      <c r="O2474" s="154"/>
      <c r="P2474" s="175"/>
      <c r="Q2474" s="216"/>
      <c r="R2474" s="214"/>
      <c r="S2474" s="217"/>
    </row>
    <row r="2475" spans="1:19" s="68" customFormat="1" ht="7.9" customHeight="1" x14ac:dyDescent="0.25">
      <c r="A2475" s="205"/>
      <c r="B2475" s="205"/>
      <c r="C2475" s="18"/>
      <c r="D2475" s="18"/>
      <c r="E2475" s="151"/>
      <c r="F2475" s="151"/>
      <c r="G2475" s="101"/>
      <c r="H2475" s="101"/>
      <c r="I2475" s="101"/>
      <c r="J2475" s="101"/>
      <c r="K2475" s="101"/>
      <c r="L2475" s="101"/>
      <c r="M2475" s="204"/>
      <c r="N2475" s="204"/>
      <c r="O2475" s="204"/>
      <c r="P2475" s="101"/>
      <c r="Q2475" s="214"/>
      <c r="R2475" s="214"/>
      <c r="S2475" s="218"/>
    </row>
    <row r="2476" spans="1:19" s="68" customFormat="1" ht="24" customHeight="1" x14ac:dyDescent="0.25">
      <c r="A2476" s="192" t="s">
        <v>1443</v>
      </c>
      <c r="B2476" s="193"/>
      <c r="C2476" s="18"/>
      <c r="D2476" s="18"/>
      <c r="E2476" s="20"/>
      <c r="G2476" s="165" t="s">
        <v>1444</v>
      </c>
      <c r="H2476" s="159"/>
      <c r="I2476" s="276" t="s">
        <v>442</v>
      </c>
      <c r="J2476" s="277"/>
      <c r="K2476" s="160" t="s">
        <v>1433</v>
      </c>
      <c r="L2476" s="159"/>
      <c r="M2476" s="276" t="s">
        <v>1443</v>
      </c>
      <c r="N2476" s="277"/>
      <c r="O2476" s="169">
        <f>VLOOKUP(A2476,'[2]Tarifs Ananbô'!A:T,20,0)*(1+$X$5)</f>
        <v>148.33333333333334</v>
      </c>
      <c r="P2476" s="159"/>
      <c r="Q2476" s="278" t="s">
        <v>1434</v>
      </c>
      <c r="R2476" s="279"/>
      <c r="S2476" s="280"/>
    </row>
    <row r="2477" spans="1:19" s="68" customFormat="1" ht="7.9" customHeight="1" x14ac:dyDescent="0.25">
      <c r="A2477" s="115"/>
      <c r="B2477" s="115"/>
      <c r="C2477" s="18"/>
      <c r="D2477" s="18"/>
      <c r="E2477" s="20"/>
      <c r="G2477" s="163"/>
      <c r="H2477" s="159"/>
      <c r="I2477" s="159"/>
      <c r="J2477" s="159"/>
      <c r="K2477" s="159"/>
      <c r="L2477" s="159"/>
      <c r="M2477" s="159"/>
      <c r="N2477" s="159"/>
      <c r="O2477" s="171"/>
      <c r="P2477" s="159"/>
      <c r="Q2477" s="214"/>
      <c r="R2477" s="214"/>
      <c r="S2477" s="215"/>
    </row>
    <row r="2478" spans="1:19" s="68" customFormat="1" ht="24" customHeight="1" x14ac:dyDescent="0.25">
      <c r="A2478" s="192" t="s">
        <v>1445</v>
      </c>
      <c r="B2478" s="193"/>
      <c r="C2478" s="18"/>
      <c r="D2478" s="18"/>
      <c r="E2478" s="20"/>
      <c r="G2478" s="165" t="s">
        <v>1444</v>
      </c>
      <c r="H2478" s="159"/>
      <c r="I2478" s="276" t="s">
        <v>1205</v>
      </c>
      <c r="J2478" s="277"/>
      <c r="K2478" s="160" t="s">
        <v>1436</v>
      </c>
      <c r="L2478" s="159"/>
      <c r="M2478" s="276" t="s">
        <v>1445</v>
      </c>
      <c r="N2478" s="277"/>
      <c r="O2478" s="169">
        <f>VLOOKUP(A2478,'[2]Tarifs Ananbô'!A:T,20,0)*(1+$X$5)</f>
        <v>1037.5</v>
      </c>
      <c r="P2478" s="159"/>
      <c r="Q2478" s="278" t="s">
        <v>1434</v>
      </c>
      <c r="R2478" s="279"/>
      <c r="S2478" s="280"/>
    </row>
    <row r="2479" spans="1:19" s="68" customFormat="1" ht="7.9" customHeight="1" x14ac:dyDescent="0.25">
      <c r="A2479" s="115"/>
      <c r="B2479" s="115"/>
      <c r="C2479" s="18"/>
      <c r="D2479" s="18"/>
      <c r="E2479" s="20"/>
      <c r="G2479" s="159"/>
      <c r="H2479" s="159"/>
      <c r="I2479" s="159"/>
      <c r="J2479" s="159"/>
      <c r="K2479" s="159"/>
      <c r="L2479" s="159"/>
      <c r="M2479" s="159"/>
      <c r="N2479" s="159"/>
      <c r="O2479" s="171"/>
      <c r="P2479" s="159"/>
      <c r="Q2479" s="159"/>
      <c r="R2479" s="159"/>
      <c r="S2479" s="171"/>
    </row>
    <row r="2480" spans="1:19" s="68" customFormat="1" ht="13.5" customHeight="1" x14ac:dyDescent="0.25">
      <c r="A2480" s="181"/>
      <c r="B2480" s="18"/>
      <c r="C2480" s="18"/>
      <c r="D2480" s="18"/>
      <c r="E2480" s="178" t="s">
        <v>1446</v>
      </c>
      <c r="G2480" s="154"/>
      <c r="H2480" s="175"/>
      <c r="I2480" s="154"/>
      <c r="J2480" s="175"/>
      <c r="K2480" s="154"/>
      <c r="L2480" s="175"/>
      <c r="M2480" s="154"/>
      <c r="N2480" s="175"/>
      <c r="O2480" s="154"/>
      <c r="P2480" s="175"/>
      <c r="Q2480" s="166"/>
      <c r="R2480" s="159"/>
      <c r="S2480" s="154"/>
    </row>
    <row r="2481" spans="1:19" s="68" customFormat="1" ht="7.9" customHeight="1" x14ac:dyDescent="0.25">
      <c r="A2481" s="205"/>
      <c r="B2481" s="205"/>
      <c r="C2481" s="18"/>
      <c r="D2481" s="18"/>
      <c r="E2481" s="151"/>
      <c r="F2481" s="151"/>
      <c r="G2481" s="101"/>
      <c r="H2481" s="101"/>
      <c r="I2481" s="101"/>
      <c r="J2481" s="101"/>
      <c r="K2481" s="101"/>
      <c r="L2481" s="101"/>
      <c r="M2481" s="204"/>
      <c r="N2481" s="204"/>
      <c r="O2481" s="204"/>
      <c r="P2481" s="101"/>
      <c r="Q2481" s="168"/>
      <c r="R2481" s="168"/>
      <c r="S2481" s="204"/>
    </row>
    <row r="2482" spans="1:19" s="68" customFormat="1" ht="24" customHeight="1" x14ac:dyDescent="0.25">
      <c r="A2482" s="276" t="s">
        <v>1447</v>
      </c>
      <c r="B2482" s="277"/>
      <c r="C2482" s="18"/>
      <c r="D2482" s="18"/>
      <c r="E2482" s="20"/>
      <c r="G2482" s="165" t="s">
        <v>1444</v>
      </c>
      <c r="H2482" s="159"/>
      <c r="I2482" s="276" t="s">
        <v>442</v>
      </c>
      <c r="J2482" s="277"/>
      <c r="K2482" s="160" t="s">
        <v>1439</v>
      </c>
      <c r="L2482" s="159"/>
      <c r="M2482" s="276" t="s">
        <v>1447</v>
      </c>
      <c r="N2482" s="277"/>
      <c r="O2482" s="169">
        <f>VLOOKUP(A2482,'[2]Tarifs Ananbô'!A:T,20,0)*(1+$X$5)</f>
        <v>168.33333333333334</v>
      </c>
      <c r="P2482" s="159"/>
      <c r="Q2482" s="278" t="s">
        <v>1434</v>
      </c>
      <c r="R2482" s="279"/>
      <c r="S2482" s="280"/>
    </row>
    <row r="2483" spans="1:19" s="68" customFormat="1" ht="7.9" customHeight="1" x14ac:dyDescent="0.25">
      <c r="A2483" s="159"/>
      <c r="B2483" s="159"/>
      <c r="C2483" s="18"/>
      <c r="D2483" s="18"/>
      <c r="E2483" s="20"/>
      <c r="G2483" s="163"/>
      <c r="H2483" s="159"/>
      <c r="I2483" s="159"/>
      <c r="J2483" s="159"/>
      <c r="K2483" s="159"/>
      <c r="L2483" s="159"/>
      <c r="M2483" s="159"/>
      <c r="N2483" s="159"/>
      <c r="O2483" s="171"/>
      <c r="P2483" s="159"/>
      <c r="Q2483" s="159"/>
      <c r="R2483" s="159"/>
      <c r="S2483" s="171"/>
    </row>
    <row r="2484" spans="1:19" s="68" customFormat="1" ht="24" customHeight="1" x14ac:dyDescent="0.25">
      <c r="A2484" s="276" t="s">
        <v>1448</v>
      </c>
      <c r="B2484" s="277"/>
      <c r="C2484" s="18"/>
      <c r="D2484" s="18"/>
      <c r="E2484" s="20"/>
      <c r="G2484" s="165" t="s">
        <v>1444</v>
      </c>
      <c r="H2484" s="159"/>
      <c r="I2484" s="276" t="s">
        <v>1406</v>
      </c>
      <c r="J2484" s="277"/>
      <c r="K2484" s="160" t="s">
        <v>1441</v>
      </c>
      <c r="L2484" s="159"/>
      <c r="M2484" s="276" t="s">
        <v>1448</v>
      </c>
      <c r="N2484" s="277"/>
      <c r="O2484" s="169">
        <f>VLOOKUP(A2484,'[2]Tarifs Ananbô'!A:T,20,0)*(1+$X$5)</f>
        <v>1348.3333333333335</v>
      </c>
      <c r="P2484" s="159"/>
      <c r="Q2484" s="278" t="s">
        <v>1434</v>
      </c>
      <c r="R2484" s="279"/>
      <c r="S2484" s="280"/>
    </row>
    <row r="2485" spans="1:19" ht="7.9" customHeight="1" x14ac:dyDescent="0.25">
      <c r="A2485" s="115"/>
      <c r="B2485" s="115"/>
      <c r="E2485" s="13"/>
      <c r="G2485" s="114"/>
      <c r="H2485" s="114"/>
      <c r="I2485" s="114"/>
      <c r="J2485" s="114"/>
      <c r="K2485" s="114"/>
      <c r="L2485" s="114"/>
      <c r="M2485" s="114"/>
      <c r="N2485" s="114"/>
      <c r="O2485" s="36"/>
      <c r="P2485" s="114"/>
      <c r="Q2485" s="219"/>
      <c r="R2485" s="219"/>
      <c r="S2485" s="220"/>
    </row>
    <row r="2486" spans="1:19" s="68" customFormat="1" ht="13.5" customHeight="1" x14ac:dyDescent="0.25">
      <c r="A2486" s="18"/>
      <c r="B2486" s="18"/>
      <c r="C2486" s="18"/>
      <c r="D2486" s="18"/>
      <c r="E2486" s="64" t="s">
        <v>1449</v>
      </c>
      <c r="F2486" s="64"/>
      <c r="G2486" s="64"/>
      <c r="H2486" s="67"/>
      <c r="I2486" s="67"/>
      <c r="J2486" s="67"/>
      <c r="L2486" s="69"/>
      <c r="M2486" s="69"/>
      <c r="N2486" s="69"/>
      <c r="O2486" s="267" t="s">
        <v>0</v>
      </c>
      <c r="P2486" s="267"/>
      <c r="Q2486" s="267"/>
      <c r="R2486" s="267"/>
      <c r="S2486" s="267"/>
    </row>
    <row r="2487" spans="1:19" ht="13.5" customHeight="1" x14ac:dyDescent="0.25">
      <c r="E2487" s="6"/>
      <c r="O2487" s="268"/>
      <c r="P2487" s="268"/>
      <c r="Q2487" s="268"/>
      <c r="R2487" s="268"/>
      <c r="S2487" s="268"/>
    </row>
    <row r="2488" spans="1:19" ht="13.5" customHeight="1" x14ac:dyDescent="0.25">
      <c r="E2488" s="6"/>
      <c r="O2488" s="268"/>
      <c r="P2488" s="268"/>
      <c r="Q2488" s="268"/>
      <c r="R2488" s="268"/>
      <c r="S2488" s="268"/>
    </row>
    <row r="2489" spans="1:19" ht="13.5" customHeight="1" x14ac:dyDescent="0.25">
      <c r="E2489" s="76"/>
      <c r="F2489" s="76"/>
      <c r="M2489" s="284" t="s">
        <v>418</v>
      </c>
      <c r="N2489" s="284"/>
      <c r="O2489" s="284"/>
      <c r="P2489" s="211"/>
      <c r="Q2489" s="284" t="s">
        <v>419</v>
      </c>
      <c r="R2489" s="284"/>
      <c r="S2489" s="284"/>
    </row>
    <row r="2490" spans="1:19" ht="13.5" customHeight="1" x14ac:dyDescent="0.25">
      <c r="E2490" s="76"/>
      <c r="F2490" s="76"/>
      <c r="M2490" s="150"/>
      <c r="N2490" s="150"/>
      <c r="O2490" s="150"/>
      <c r="Q2490" s="150"/>
      <c r="R2490" s="150"/>
      <c r="S2490" s="150"/>
    </row>
    <row r="2491" spans="1:19" s="68" customFormat="1" ht="27" customHeight="1" x14ac:dyDescent="0.25">
      <c r="A2491" s="18"/>
      <c r="B2491" s="18"/>
      <c r="C2491" s="18"/>
      <c r="D2491" s="18"/>
      <c r="E2491" s="151"/>
      <c r="G2491" s="14" t="s">
        <v>420</v>
      </c>
      <c r="H2491" s="101"/>
      <c r="I2491" s="152" t="s">
        <v>421</v>
      </c>
      <c r="J2491" s="153"/>
      <c r="K2491" s="14" t="s">
        <v>422</v>
      </c>
      <c r="L2491" s="101"/>
      <c r="M2491" s="152" t="s">
        <v>9</v>
      </c>
      <c r="N2491" s="153"/>
      <c r="O2491" s="14" t="s">
        <v>11</v>
      </c>
      <c r="P2491" s="101"/>
      <c r="Q2491" s="152" t="s">
        <v>9</v>
      </c>
      <c r="R2491" s="153"/>
      <c r="S2491" s="14" t="s">
        <v>11</v>
      </c>
    </row>
    <row r="2492" spans="1:19" ht="7.9" customHeight="1" x14ac:dyDescent="0.25">
      <c r="E2492" s="76"/>
      <c r="F2492" s="76"/>
      <c r="M2492" s="150"/>
      <c r="N2492" s="150"/>
      <c r="O2492" s="150"/>
      <c r="Q2492" s="221"/>
      <c r="R2492" s="221"/>
      <c r="S2492" s="222"/>
    </row>
    <row r="2493" spans="1:19" ht="13.5" customHeight="1" x14ac:dyDescent="0.25">
      <c r="E2493" s="155" t="s">
        <v>1450</v>
      </c>
      <c r="G2493" s="156"/>
      <c r="H2493" s="1"/>
      <c r="I2493" s="156"/>
      <c r="J2493" s="1"/>
      <c r="K2493" s="156"/>
      <c r="L2493" s="1"/>
      <c r="M2493" s="156"/>
      <c r="N2493" s="1"/>
      <c r="O2493" s="156"/>
      <c r="P2493" s="1"/>
      <c r="Q2493" s="223"/>
      <c r="R2493" s="219"/>
      <c r="S2493" s="224"/>
    </row>
    <row r="2494" spans="1:19" ht="7.9" customHeight="1" x14ac:dyDescent="0.25">
      <c r="E2494" s="76"/>
      <c r="F2494" s="76"/>
      <c r="M2494" s="150"/>
      <c r="N2494" s="150"/>
      <c r="O2494" s="150"/>
      <c r="Q2494" s="221"/>
      <c r="R2494" s="221"/>
      <c r="S2494" s="222"/>
    </row>
    <row r="2495" spans="1:19" s="68" customFormat="1" ht="24" customHeight="1" x14ac:dyDescent="0.25">
      <c r="A2495" s="276" t="s">
        <v>1451</v>
      </c>
      <c r="B2495" s="277"/>
      <c r="C2495" s="18"/>
      <c r="D2495" s="18"/>
      <c r="E2495" s="20"/>
      <c r="G2495" s="165" t="s">
        <v>1452</v>
      </c>
      <c r="H2495" s="159"/>
      <c r="I2495" s="276" t="s">
        <v>442</v>
      </c>
      <c r="J2495" s="277"/>
      <c r="K2495" s="160" t="s">
        <v>1433</v>
      </c>
      <c r="L2495" s="159"/>
      <c r="M2495" s="276" t="s">
        <v>1451</v>
      </c>
      <c r="N2495" s="277"/>
      <c r="O2495" s="169">
        <f>VLOOKUP(A2495,'[2]Tarifs Ananbô'!A:T,20,0)*(1+$X$5)</f>
        <v>148.33333333333334</v>
      </c>
      <c r="P2495" s="159"/>
      <c r="Q2495" s="278" t="s">
        <v>1434</v>
      </c>
      <c r="R2495" s="279"/>
      <c r="S2495" s="280"/>
    </row>
    <row r="2496" spans="1:19" s="68" customFormat="1" ht="7.9" customHeight="1" x14ac:dyDescent="0.25">
      <c r="A2496" s="159"/>
      <c r="B2496" s="159"/>
      <c r="C2496" s="18"/>
      <c r="D2496" s="18"/>
      <c r="E2496" s="20"/>
      <c r="G2496" s="163"/>
      <c r="H2496" s="159"/>
      <c r="I2496" s="159"/>
      <c r="J2496" s="159"/>
      <c r="K2496" s="159"/>
      <c r="L2496" s="159"/>
      <c r="M2496" s="159"/>
      <c r="N2496" s="159"/>
      <c r="O2496" s="171"/>
      <c r="P2496" s="159"/>
      <c r="Q2496" s="214"/>
      <c r="R2496" s="214"/>
      <c r="S2496" s="215"/>
    </row>
    <row r="2497" spans="1:19" s="68" customFormat="1" ht="24" customHeight="1" x14ac:dyDescent="0.25">
      <c r="A2497" s="276" t="s">
        <v>1453</v>
      </c>
      <c r="B2497" s="277"/>
      <c r="C2497" s="18"/>
      <c r="D2497" s="18"/>
      <c r="E2497" s="20"/>
      <c r="G2497" s="165" t="s">
        <v>1452</v>
      </c>
      <c r="H2497" s="159"/>
      <c r="I2497" s="276" t="s">
        <v>1205</v>
      </c>
      <c r="J2497" s="277"/>
      <c r="K2497" s="160" t="s">
        <v>1436</v>
      </c>
      <c r="L2497" s="159"/>
      <c r="M2497" s="276" t="s">
        <v>1453</v>
      </c>
      <c r="N2497" s="277"/>
      <c r="O2497" s="169">
        <f>VLOOKUP(A2497,'[2]Tarifs Ananbô'!A:T,20,0)*(1+$X$5)</f>
        <v>1037.5</v>
      </c>
      <c r="P2497" s="159"/>
      <c r="Q2497" s="278" t="s">
        <v>1434</v>
      </c>
      <c r="R2497" s="279"/>
      <c r="S2497" s="280"/>
    </row>
    <row r="2498" spans="1:19" s="68" customFormat="1" ht="7.9" customHeight="1" x14ac:dyDescent="0.25">
      <c r="A2498" s="115"/>
      <c r="B2498" s="115"/>
      <c r="C2498" s="18"/>
      <c r="D2498" s="18"/>
      <c r="E2498" s="20"/>
      <c r="G2498" s="159"/>
      <c r="H2498" s="159"/>
      <c r="I2498" s="159"/>
      <c r="J2498" s="159"/>
      <c r="K2498" s="159"/>
      <c r="L2498" s="159"/>
      <c r="M2498" s="159"/>
      <c r="N2498" s="159"/>
      <c r="O2498" s="171"/>
      <c r="P2498" s="159"/>
      <c r="Q2498" s="159"/>
      <c r="R2498" s="159"/>
      <c r="S2498" s="171"/>
    </row>
    <row r="2499" spans="1:19" s="68" customFormat="1" ht="13.5" customHeight="1" x14ac:dyDescent="0.25">
      <c r="A2499" s="181"/>
      <c r="B2499" s="18"/>
      <c r="C2499" s="18"/>
      <c r="D2499" s="18"/>
      <c r="E2499" s="178" t="s">
        <v>1454</v>
      </c>
      <c r="G2499" s="154"/>
      <c r="H2499" s="175"/>
      <c r="I2499" s="154"/>
      <c r="J2499" s="175"/>
      <c r="K2499" s="154"/>
      <c r="L2499" s="175"/>
      <c r="M2499" s="154"/>
      <c r="N2499" s="175"/>
      <c r="O2499" s="154"/>
      <c r="P2499" s="175"/>
      <c r="Q2499" s="166"/>
      <c r="R2499" s="159"/>
      <c r="S2499" s="154"/>
    </row>
    <row r="2500" spans="1:19" s="68" customFormat="1" ht="7.9" customHeight="1" x14ac:dyDescent="0.25">
      <c r="A2500" s="205"/>
      <c r="B2500" s="205"/>
      <c r="C2500" s="18"/>
      <c r="D2500" s="18"/>
      <c r="E2500" s="151"/>
      <c r="F2500" s="151"/>
      <c r="G2500" s="101"/>
      <c r="H2500" s="101"/>
      <c r="I2500" s="101"/>
      <c r="J2500" s="101"/>
      <c r="K2500" s="101"/>
      <c r="L2500" s="101"/>
      <c r="M2500" s="204"/>
      <c r="N2500" s="204"/>
      <c r="O2500" s="204"/>
      <c r="P2500" s="101"/>
      <c r="Q2500" s="168"/>
      <c r="R2500" s="168"/>
      <c r="S2500" s="204"/>
    </row>
    <row r="2501" spans="1:19" s="68" customFormat="1" ht="24" customHeight="1" x14ac:dyDescent="0.25">
      <c r="A2501" s="276" t="s">
        <v>1455</v>
      </c>
      <c r="B2501" s="277"/>
      <c r="C2501" s="18"/>
      <c r="D2501" s="18"/>
      <c r="E2501" s="20"/>
      <c r="G2501" s="165" t="s">
        <v>1452</v>
      </c>
      <c r="H2501" s="159"/>
      <c r="I2501" s="276" t="s">
        <v>442</v>
      </c>
      <c r="J2501" s="277"/>
      <c r="K2501" s="160" t="s">
        <v>1439</v>
      </c>
      <c r="L2501" s="159"/>
      <c r="M2501" s="276" t="s">
        <v>1455</v>
      </c>
      <c r="N2501" s="277"/>
      <c r="O2501" s="169">
        <f>VLOOKUP(A2501,'[2]Tarifs Ananbô'!A:T,20,0)*(1+$X$5)</f>
        <v>168.33333333333334</v>
      </c>
      <c r="P2501" s="159"/>
      <c r="Q2501" s="278" t="s">
        <v>1434</v>
      </c>
      <c r="R2501" s="279"/>
      <c r="S2501" s="280"/>
    </row>
    <row r="2502" spans="1:19" s="68" customFormat="1" ht="7.9" customHeight="1" x14ac:dyDescent="0.25">
      <c r="A2502" s="159"/>
      <c r="B2502" s="159"/>
      <c r="C2502" s="18"/>
      <c r="D2502" s="18"/>
      <c r="E2502" s="20"/>
      <c r="G2502" s="163"/>
      <c r="H2502" s="159"/>
      <c r="I2502" s="159"/>
      <c r="J2502" s="159"/>
      <c r="K2502" s="159"/>
      <c r="L2502" s="159"/>
      <c r="M2502" s="159"/>
      <c r="N2502" s="159"/>
      <c r="O2502" s="171"/>
      <c r="P2502" s="159"/>
      <c r="Q2502" s="159"/>
      <c r="R2502" s="159"/>
      <c r="S2502" s="171"/>
    </row>
    <row r="2503" spans="1:19" s="68" customFormat="1" ht="24" customHeight="1" x14ac:dyDescent="0.25">
      <c r="A2503" s="276" t="s">
        <v>1456</v>
      </c>
      <c r="B2503" s="277"/>
      <c r="C2503" s="18"/>
      <c r="D2503" s="18"/>
      <c r="E2503" s="20"/>
      <c r="G2503" s="165" t="s">
        <v>1452</v>
      </c>
      <c r="H2503" s="159"/>
      <c r="I2503" s="276" t="s">
        <v>1406</v>
      </c>
      <c r="J2503" s="277"/>
      <c r="K2503" s="160" t="s">
        <v>1441</v>
      </c>
      <c r="L2503" s="159"/>
      <c r="M2503" s="276" t="s">
        <v>1456</v>
      </c>
      <c r="N2503" s="277"/>
      <c r="O2503" s="169">
        <f>VLOOKUP(A2503,'[2]Tarifs Ananbô'!A:T,20,0)*(1+$X$5)</f>
        <v>1348.3333333333335</v>
      </c>
      <c r="P2503" s="159"/>
      <c r="Q2503" s="278" t="s">
        <v>1434</v>
      </c>
      <c r="R2503" s="279"/>
      <c r="S2503" s="280"/>
    </row>
    <row r="2504" spans="1:19" s="68" customFormat="1" ht="7.9" customHeight="1" x14ac:dyDescent="0.25">
      <c r="A2504" s="181"/>
      <c r="B2504" s="18"/>
      <c r="C2504" s="18"/>
      <c r="D2504" s="18"/>
      <c r="E2504" s="180"/>
      <c r="G2504" s="154"/>
      <c r="H2504" s="175"/>
      <c r="I2504" s="154"/>
      <c r="J2504" s="175"/>
      <c r="K2504" s="154"/>
      <c r="L2504" s="175"/>
      <c r="M2504" s="154"/>
      <c r="N2504" s="175"/>
      <c r="O2504" s="154"/>
      <c r="P2504" s="175"/>
      <c r="Q2504" s="154"/>
      <c r="R2504" s="175"/>
      <c r="S2504" s="154"/>
    </row>
    <row r="2505" spans="1:19" s="68" customFormat="1" ht="13.5" customHeight="1" x14ac:dyDescent="0.25">
      <c r="A2505" s="181"/>
      <c r="B2505" s="18"/>
      <c r="C2505" s="18"/>
      <c r="D2505" s="18"/>
      <c r="E2505" s="178" t="s">
        <v>1457</v>
      </c>
      <c r="G2505" s="154"/>
      <c r="H2505" s="175"/>
      <c r="I2505" s="154"/>
      <c r="J2505" s="175"/>
      <c r="K2505" s="154"/>
      <c r="L2505" s="175"/>
      <c r="M2505" s="154"/>
      <c r="N2505" s="175"/>
      <c r="O2505" s="154"/>
      <c r="P2505" s="175"/>
      <c r="Q2505" s="216"/>
      <c r="R2505" s="214"/>
      <c r="S2505" s="217"/>
    </row>
    <row r="2506" spans="1:19" s="68" customFormat="1" ht="7.9" customHeight="1" x14ac:dyDescent="0.25">
      <c r="A2506" s="205"/>
      <c r="B2506" s="205"/>
      <c r="C2506" s="18"/>
      <c r="D2506" s="18"/>
      <c r="E2506" s="151"/>
      <c r="F2506" s="151"/>
      <c r="G2506" s="101"/>
      <c r="H2506" s="101"/>
      <c r="I2506" s="101"/>
      <c r="J2506" s="101"/>
      <c r="K2506" s="101"/>
      <c r="L2506" s="101"/>
      <c r="M2506" s="204"/>
      <c r="N2506" s="204"/>
      <c r="O2506" s="204"/>
      <c r="P2506" s="101"/>
      <c r="Q2506" s="214"/>
      <c r="R2506" s="214"/>
      <c r="S2506" s="218"/>
    </row>
    <row r="2507" spans="1:19" s="68" customFormat="1" ht="24" customHeight="1" x14ac:dyDescent="0.25">
      <c r="A2507" s="192" t="s">
        <v>1458</v>
      </c>
      <c r="B2507" s="193"/>
      <c r="C2507" s="18"/>
      <c r="D2507" s="18"/>
      <c r="E2507" s="20"/>
      <c r="G2507" s="165" t="s">
        <v>1459</v>
      </c>
      <c r="H2507" s="159"/>
      <c r="I2507" s="276" t="s">
        <v>442</v>
      </c>
      <c r="J2507" s="277"/>
      <c r="K2507" s="160" t="s">
        <v>1433</v>
      </c>
      <c r="L2507" s="159"/>
      <c r="M2507" s="276" t="s">
        <v>1458</v>
      </c>
      <c r="N2507" s="277"/>
      <c r="O2507" s="169">
        <f>VLOOKUP(A2507,'[2]Tarifs Ananbô'!A:T,20,0)*(1+$X$5)</f>
        <v>148.33333333333334</v>
      </c>
      <c r="P2507" s="159"/>
      <c r="Q2507" s="278" t="s">
        <v>1434</v>
      </c>
      <c r="R2507" s="279"/>
      <c r="S2507" s="280"/>
    </row>
    <row r="2508" spans="1:19" s="68" customFormat="1" ht="7.9" customHeight="1" x14ac:dyDescent="0.25">
      <c r="A2508" s="115"/>
      <c r="B2508" s="115"/>
      <c r="C2508" s="18"/>
      <c r="D2508" s="18"/>
      <c r="E2508" s="20"/>
      <c r="G2508" s="163"/>
      <c r="H2508" s="159"/>
      <c r="I2508" s="159"/>
      <c r="J2508" s="159"/>
      <c r="K2508" s="159"/>
      <c r="L2508" s="159"/>
      <c r="M2508" s="159"/>
      <c r="N2508" s="159"/>
      <c r="O2508" s="171"/>
      <c r="P2508" s="159"/>
      <c r="Q2508" s="214"/>
      <c r="R2508" s="214"/>
      <c r="S2508" s="215"/>
    </row>
    <row r="2509" spans="1:19" s="68" customFormat="1" ht="24" customHeight="1" x14ac:dyDescent="0.25">
      <c r="A2509" s="192" t="s">
        <v>1460</v>
      </c>
      <c r="B2509" s="193"/>
      <c r="C2509" s="18"/>
      <c r="D2509" s="18"/>
      <c r="E2509" s="20"/>
      <c r="G2509" s="165" t="s">
        <v>1459</v>
      </c>
      <c r="H2509" s="159"/>
      <c r="I2509" s="276" t="s">
        <v>1205</v>
      </c>
      <c r="J2509" s="277"/>
      <c r="K2509" s="160" t="s">
        <v>1436</v>
      </c>
      <c r="L2509" s="159"/>
      <c r="M2509" s="276" t="s">
        <v>1460</v>
      </c>
      <c r="N2509" s="277"/>
      <c r="O2509" s="169">
        <f>VLOOKUP(A2509,'[2]Tarifs Ananbô'!A:T,20,0)*(1+$X$5)</f>
        <v>1037.5</v>
      </c>
      <c r="P2509" s="159"/>
      <c r="Q2509" s="278" t="s">
        <v>1434</v>
      </c>
      <c r="R2509" s="279"/>
      <c r="S2509" s="280"/>
    </row>
    <row r="2510" spans="1:19" s="68" customFormat="1" ht="7.9" customHeight="1" x14ac:dyDescent="0.25">
      <c r="A2510" s="115"/>
      <c r="B2510" s="115"/>
      <c r="C2510" s="18"/>
      <c r="D2510" s="18"/>
      <c r="E2510" s="20"/>
      <c r="G2510" s="159"/>
      <c r="H2510" s="159"/>
      <c r="I2510" s="159"/>
      <c r="J2510" s="159"/>
      <c r="K2510" s="159"/>
      <c r="L2510" s="159"/>
      <c r="M2510" s="159"/>
      <c r="N2510" s="159"/>
      <c r="O2510" s="171"/>
      <c r="P2510" s="159"/>
      <c r="Q2510" s="159"/>
      <c r="R2510" s="159"/>
      <c r="S2510" s="171"/>
    </row>
    <row r="2511" spans="1:19" s="68" customFormat="1" ht="13.5" customHeight="1" x14ac:dyDescent="0.25">
      <c r="A2511" s="181"/>
      <c r="B2511" s="18"/>
      <c r="C2511" s="18"/>
      <c r="D2511" s="18"/>
      <c r="E2511" s="178" t="s">
        <v>1461</v>
      </c>
      <c r="G2511" s="154"/>
      <c r="H2511" s="175"/>
      <c r="I2511" s="154"/>
      <c r="J2511" s="175"/>
      <c r="K2511" s="154"/>
      <c r="L2511" s="175"/>
      <c r="M2511" s="154"/>
      <c r="N2511" s="175"/>
      <c r="O2511" s="154"/>
      <c r="P2511" s="175"/>
      <c r="Q2511" s="166"/>
      <c r="R2511" s="159"/>
      <c r="S2511" s="154"/>
    </row>
    <row r="2512" spans="1:19" s="68" customFormat="1" ht="7.9" customHeight="1" x14ac:dyDescent="0.25">
      <c r="A2512" s="205"/>
      <c r="B2512" s="205"/>
      <c r="C2512" s="18"/>
      <c r="D2512" s="18"/>
      <c r="E2512" s="151"/>
      <c r="F2512" s="151"/>
      <c r="G2512" s="101"/>
      <c r="H2512" s="101"/>
      <c r="I2512" s="101"/>
      <c r="J2512" s="101"/>
      <c r="K2512" s="101"/>
      <c r="L2512" s="101"/>
      <c r="M2512" s="204"/>
      <c r="N2512" s="204"/>
      <c r="O2512" s="204"/>
      <c r="P2512" s="101"/>
      <c r="Q2512" s="168"/>
      <c r="R2512" s="168"/>
      <c r="S2512" s="204"/>
    </row>
    <row r="2513" spans="1:19" s="68" customFormat="1" ht="24" customHeight="1" x14ac:dyDescent="0.25">
      <c r="A2513" s="192" t="s">
        <v>1462</v>
      </c>
      <c r="B2513" s="193"/>
      <c r="C2513" s="18"/>
      <c r="D2513" s="18"/>
      <c r="E2513" s="20"/>
      <c r="G2513" s="165" t="s">
        <v>1459</v>
      </c>
      <c r="H2513" s="159"/>
      <c r="I2513" s="276" t="s">
        <v>442</v>
      </c>
      <c r="J2513" s="277"/>
      <c r="K2513" s="160" t="s">
        <v>1439</v>
      </c>
      <c r="L2513" s="159"/>
      <c r="M2513" s="276" t="s">
        <v>1462</v>
      </c>
      <c r="N2513" s="277"/>
      <c r="O2513" s="169">
        <f>VLOOKUP(A2513,'[2]Tarifs Ananbô'!A:T,20,0)*(1+$X$5)</f>
        <v>168.33333333333334</v>
      </c>
      <c r="P2513" s="159"/>
      <c r="Q2513" s="278" t="s">
        <v>1434</v>
      </c>
      <c r="R2513" s="279"/>
      <c r="S2513" s="280"/>
    </row>
    <row r="2514" spans="1:19" s="68" customFormat="1" ht="7.9" customHeight="1" x14ac:dyDescent="0.25">
      <c r="A2514" s="115"/>
      <c r="B2514" s="115"/>
      <c r="C2514" s="18"/>
      <c r="D2514" s="18"/>
      <c r="E2514" s="20"/>
      <c r="G2514" s="163"/>
      <c r="H2514" s="159"/>
      <c r="I2514" s="159"/>
      <c r="J2514" s="159"/>
      <c r="K2514" s="159"/>
      <c r="L2514" s="159"/>
      <c r="M2514" s="159"/>
      <c r="N2514" s="159"/>
      <c r="O2514" s="171"/>
      <c r="P2514" s="159"/>
      <c r="Q2514" s="159"/>
      <c r="R2514" s="159"/>
      <c r="S2514" s="171"/>
    </row>
    <row r="2515" spans="1:19" s="68" customFormat="1" ht="24" customHeight="1" x14ac:dyDescent="0.25">
      <c r="A2515" s="192" t="s">
        <v>1463</v>
      </c>
      <c r="B2515" s="193"/>
      <c r="C2515" s="18"/>
      <c r="D2515" s="18"/>
      <c r="E2515" s="20"/>
      <c r="G2515" s="165" t="s">
        <v>1459</v>
      </c>
      <c r="H2515" s="159"/>
      <c r="I2515" s="276" t="s">
        <v>1406</v>
      </c>
      <c r="J2515" s="277"/>
      <c r="K2515" s="160" t="s">
        <v>1441</v>
      </c>
      <c r="L2515" s="159"/>
      <c r="M2515" s="276" t="s">
        <v>1463</v>
      </c>
      <c r="N2515" s="277"/>
      <c r="O2515" s="169">
        <f>VLOOKUP(A2515,'[2]Tarifs Ananbô'!A:T,20,0)*(1+$X$5)</f>
        <v>1348.3333333333335</v>
      </c>
      <c r="P2515" s="159"/>
      <c r="Q2515" s="278" t="s">
        <v>1434</v>
      </c>
      <c r="R2515" s="279"/>
      <c r="S2515" s="280"/>
    </row>
    <row r="2516" spans="1:19" s="68" customFormat="1" ht="7.9" customHeight="1" x14ac:dyDescent="0.25">
      <c r="A2516" s="115"/>
      <c r="B2516" s="115"/>
      <c r="C2516" s="18"/>
      <c r="D2516" s="18"/>
      <c r="E2516" s="20"/>
      <c r="G2516" s="159"/>
      <c r="H2516" s="159"/>
      <c r="I2516" s="159"/>
      <c r="J2516" s="159"/>
      <c r="K2516" s="159"/>
      <c r="L2516" s="159"/>
      <c r="M2516" s="159"/>
      <c r="N2516" s="159"/>
      <c r="O2516" s="171"/>
      <c r="P2516" s="159"/>
      <c r="Q2516" s="214"/>
      <c r="R2516" s="214"/>
      <c r="S2516" s="215"/>
    </row>
    <row r="2517" spans="1:19" s="68" customFormat="1" ht="13.5" customHeight="1" x14ac:dyDescent="0.25">
      <c r="A2517" s="181"/>
      <c r="B2517" s="18"/>
      <c r="C2517" s="18"/>
      <c r="D2517" s="18"/>
      <c r="E2517" s="178" t="s">
        <v>1464</v>
      </c>
      <c r="G2517" s="154"/>
      <c r="H2517" s="175"/>
      <c r="I2517" s="154"/>
      <c r="J2517" s="175"/>
      <c r="K2517" s="154"/>
      <c r="L2517" s="175"/>
      <c r="M2517" s="154"/>
      <c r="N2517" s="175"/>
      <c r="O2517" s="154"/>
      <c r="P2517" s="175"/>
      <c r="Q2517" s="216"/>
      <c r="R2517" s="214"/>
      <c r="S2517" s="217"/>
    </row>
    <row r="2518" spans="1:19" s="68" customFormat="1" ht="7.9" customHeight="1" x14ac:dyDescent="0.25">
      <c r="A2518" s="205"/>
      <c r="B2518" s="205"/>
      <c r="C2518" s="18"/>
      <c r="D2518" s="18"/>
      <c r="E2518" s="151"/>
      <c r="F2518" s="151"/>
      <c r="G2518" s="101"/>
      <c r="H2518" s="101"/>
      <c r="I2518" s="101"/>
      <c r="J2518" s="101"/>
      <c r="K2518" s="101"/>
      <c r="L2518" s="101"/>
      <c r="M2518" s="204"/>
      <c r="N2518" s="204"/>
      <c r="O2518" s="204"/>
      <c r="P2518" s="101"/>
      <c r="Q2518" s="214"/>
      <c r="R2518" s="214"/>
      <c r="S2518" s="218"/>
    </row>
    <row r="2519" spans="1:19" s="68" customFormat="1" ht="24" customHeight="1" x14ac:dyDescent="0.25">
      <c r="A2519" s="192" t="s">
        <v>1465</v>
      </c>
      <c r="B2519" s="193"/>
      <c r="C2519" s="18"/>
      <c r="D2519" s="18"/>
      <c r="E2519" s="20"/>
      <c r="G2519" s="165" t="s">
        <v>1466</v>
      </c>
      <c r="H2519" s="159"/>
      <c r="I2519" s="276" t="s">
        <v>442</v>
      </c>
      <c r="J2519" s="277"/>
      <c r="K2519" s="160" t="s">
        <v>1433</v>
      </c>
      <c r="L2519" s="159"/>
      <c r="M2519" s="276" t="s">
        <v>1465</v>
      </c>
      <c r="N2519" s="277"/>
      <c r="O2519" s="169">
        <f>VLOOKUP(A2519,'[2]Tarifs Ananbô'!A:T,20,0)*(1+$X$5)</f>
        <v>148.33333333333334</v>
      </c>
      <c r="P2519" s="159"/>
      <c r="Q2519" s="278" t="s">
        <v>1434</v>
      </c>
      <c r="R2519" s="279"/>
      <c r="S2519" s="280"/>
    </row>
    <row r="2520" spans="1:19" s="68" customFormat="1" ht="7.9" customHeight="1" x14ac:dyDescent="0.25">
      <c r="A2520" s="115"/>
      <c r="B2520" s="115"/>
      <c r="C2520" s="18"/>
      <c r="D2520" s="18"/>
      <c r="E2520" s="20"/>
      <c r="G2520" s="163"/>
      <c r="H2520" s="159"/>
      <c r="I2520" s="159"/>
      <c r="J2520" s="159"/>
      <c r="K2520" s="159"/>
      <c r="L2520" s="159"/>
      <c r="M2520" s="159"/>
      <c r="N2520" s="159"/>
      <c r="O2520" s="171"/>
      <c r="P2520" s="159"/>
      <c r="Q2520" s="214"/>
      <c r="R2520" s="214"/>
      <c r="S2520" s="215"/>
    </row>
    <row r="2521" spans="1:19" s="68" customFormat="1" ht="24" customHeight="1" x14ac:dyDescent="0.25">
      <c r="A2521" s="192" t="s">
        <v>1467</v>
      </c>
      <c r="B2521" s="193"/>
      <c r="C2521" s="18"/>
      <c r="D2521" s="18"/>
      <c r="E2521" s="20"/>
      <c r="G2521" s="165" t="s">
        <v>1466</v>
      </c>
      <c r="H2521" s="159"/>
      <c r="I2521" s="276" t="s">
        <v>1205</v>
      </c>
      <c r="J2521" s="277"/>
      <c r="K2521" s="160" t="s">
        <v>1436</v>
      </c>
      <c r="L2521" s="159"/>
      <c r="M2521" s="276" t="s">
        <v>1467</v>
      </c>
      <c r="N2521" s="277"/>
      <c r="O2521" s="169">
        <f>VLOOKUP(A2521,'[2]Tarifs Ananbô'!A:T,20,0)*(1+$X$5)</f>
        <v>1037.5</v>
      </c>
      <c r="P2521" s="159"/>
      <c r="Q2521" s="278" t="s">
        <v>1434</v>
      </c>
      <c r="R2521" s="279"/>
      <c r="S2521" s="280"/>
    </row>
    <row r="2522" spans="1:19" s="68" customFormat="1" ht="7.9" customHeight="1" x14ac:dyDescent="0.25">
      <c r="A2522" s="115"/>
      <c r="B2522" s="115"/>
      <c r="C2522" s="18"/>
      <c r="D2522" s="18"/>
      <c r="E2522" s="20"/>
      <c r="G2522" s="159"/>
      <c r="H2522" s="159"/>
      <c r="I2522" s="159"/>
      <c r="J2522" s="159"/>
      <c r="K2522" s="159"/>
      <c r="L2522" s="159"/>
      <c r="M2522" s="159"/>
      <c r="N2522" s="159"/>
      <c r="O2522" s="171"/>
      <c r="P2522" s="159"/>
      <c r="Q2522" s="159"/>
      <c r="R2522" s="159"/>
      <c r="S2522" s="171"/>
    </row>
    <row r="2523" spans="1:19" s="68" customFormat="1" ht="13.5" customHeight="1" x14ac:dyDescent="0.25">
      <c r="A2523" s="181"/>
      <c r="B2523" s="18"/>
      <c r="C2523" s="18"/>
      <c r="D2523" s="18"/>
      <c r="E2523" s="178" t="s">
        <v>1468</v>
      </c>
      <c r="G2523" s="154"/>
      <c r="H2523" s="175"/>
      <c r="I2523" s="154"/>
      <c r="J2523" s="175"/>
      <c r="K2523" s="154"/>
      <c r="L2523" s="175"/>
      <c r="M2523" s="154"/>
      <c r="N2523" s="175"/>
      <c r="O2523" s="154"/>
      <c r="P2523" s="175"/>
      <c r="Q2523" s="166"/>
      <c r="R2523" s="159"/>
      <c r="S2523" s="154"/>
    </row>
    <row r="2524" spans="1:19" s="68" customFormat="1" ht="7.9" customHeight="1" x14ac:dyDescent="0.25">
      <c r="A2524" s="205"/>
      <c r="B2524" s="205"/>
      <c r="C2524" s="18"/>
      <c r="D2524" s="18"/>
      <c r="E2524" s="151"/>
      <c r="F2524" s="151"/>
      <c r="G2524" s="101"/>
      <c r="H2524" s="101"/>
      <c r="I2524" s="101"/>
      <c r="J2524" s="101"/>
      <c r="K2524" s="101"/>
      <c r="L2524" s="101"/>
      <c r="M2524" s="204"/>
      <c r="N2524" s="204"/>
      <c r="O2524" s="204"/>
      <c r="P2524" s="101"/>
      <c r="Q2524" s="168"/>
      <c r="R2524" s="168"/>
      <c r="S2524" s="204"/>
    </row>
    <row r="2525" spans="1:19" s="68" customFormat="1" ht="24" customHeight="1" x14ac:dyDescent="0.25">
      <c r="A2525" s="192" t="s">
        <v>1469</v>
      </c>
      <c r="B2525" s="193"/>
      <c r="C2525" s="18"/>
      <c r="D2525" s="18"/>
      <c r="E2525" s="20"/>
      <c r="G2525" s="165" t="s">
        <v>1466</v>
      </c>
      <c r="H2525" s="159"/>
      <c r="I2525" s="276" t="s">
        <v>442</v>
      </c>
      <c r="J2525" s="277"/>
      <c r="K2525" s="160" t="s">
        <v>1439</v>
      </c>
      <c r="L2525" s="159"/>
      <c r="M2525" s="276" t="s">
        <v>1469</v>
      </c>
      <c r="N2525" s="277"/>
      <c r="O2525" s="169">
        <f>VLOOKUP(A2525,'[2]Tarifs Ananbô'!A:T,20,0)*(1+$X$5)</f>
        <v>168.33333333333334</v>
      </c>
      <c r="P2525" s="159"/>
      <c r="Q2525" s="278" t="s">
        <v>1434</v>
      </c>
      <c r="R2525" s="279"/>
      <c r="S2525" s="280"/>
    </row>
    <row r="2526" spans="1:19" s="68" customFormat="1" ht="7.9" customHeight="1" x14ac:dyDescent="0.25">
      <c r="A2526" s="115"/>
      <c r="B2526" s="115"/>
      <c r="C2526" s="18"/>
      <c r="D2526" s="18"/>
      <c r="E2526" s="20"/>
      <c r="G2526" s="163"/>
      <c r="H2526" s="159"/>
      <c r="I2526" s="159"/>
      <c r="J2526" s="159"/>
      <c r="K2526" s="159"/>
      <c r="L2526" s="159"/>
      <c r="M2526" s="159"/>
      <c r="N2526" s="159"/>
      <c r="O2526" s="171"/>
      <c r="P2526" s="159"/>
      <c r="Q2526" s="159"/>
      <c r="R2526" s="159"/>
      <c r="S2526" s="171"/>
    </row>
    <row r="2527" spans="1:19" s="68" customFormat="1" ht="24" customHeight="1" x14ac:dyDescent="0.25">
      <c r="A2527" s="192" t="s">
        <v>1470</v>
      </c>
      <c r="B2527" s="193"/>
      <c r="C2527" s="18"/>
      <c r="D2527" s="18"/>
      <c r="E2527" s="20"/>
      <c r="G2527" s="165" t="s">
        <v>1466</v>
      </c>
      <c r="H2527" s="159"/>
      <c r="I2527" s="276" t="s">
        <v>1406</v>
      </c>
      <c r="J2527" s="277"/>
      <c r="K2527" s="160" t="s">
        <v>1441</v>
      </c>
      <c r="L2527" s="159"/>
      <c r="M2527" s="276" t="s">
        <v>1470</v>
      </c>
      <c r="N2527" s="277"/>
      <c r="O2527" s="169">
        <f>VLOOKUP(A2527,'[2]Tarifs Ananbô'!A:T,20,0)*(1+$X$5)</f>
        <v>1348.3333333333335</v>
      </c>
      <c r="P2527" s="159"/>
      <c r="Q2527" s="278" t="s">
        <v>1434</v>
      </c>
      <c r="R2527" s="279"/>
      <c r="S2527" s="280"/>
    </row>
    <row r="2528" spans="1:19" s="68" customFormat="1" ht="7.9" customHeight="1" x14ac:dyDescent="0.25">
      <c r="A2528" s="115"/>
      <c r="B2528" s="115"/>
      <c r="C2528" s="18"/>
      <c r="D2528" s="18"/>
      <c r="E2528" s="20"/>
      <c r="G2528" s="159"/>
      <c r="H2528" s="159"/>
      <c r="I2528" s="159"/>
      <c r="J2528" s="159"/>
      <c r="K2528" s="159"/>
      <c r="L2528" s="159"/>
      <c r="M2528" s="159"/>
      <c r="N2528" s="159"/>
      <c r="O2528" s="171"/>
      <c r="P2528" s="159"/>
      <c r="Q2528" s="159"/>
      <c r="R2528" s="159"/>
      <c r="S2528" s="171"/>
    </row>
    <row r="2529" spans="1:19" s="68" customFormat="1" ht="13.5" customHeight="1" x14ac:dyDescent="0.25">
      <c r="A2529" s="181"/>
      <c r="B2529" s="18"/>
      <c r="C2529" s="18"/>
      <c r="D2529" s="18"/>
      <c r="E2529" s="178" t="s">
        <v>1471</v>
      </c>
      <c r="G2529" s="154"/>
      <c r="H2529" s="175"/>
      <c r="I2529" s="154"/>
      <c r="J2529" s="175"/>
      <c r="K2529" s="154"/>
      <c r="L2529" s="175"/>
      <c r="M2529" s="154"/>
      <c r="N2529" s="175"/>
      <c r="O2529" s="154"/>
      <c r="P2529" s="175"/>
      <c r="Q2529" s="166"/>
      <c r="R2529" s="159"/>
      <c r="S2529" s="154"/>
    </row>
    <row r="2530" spans="1:19" s="68" customFormat="1" ht="7.9" customHeight="1" x14ac:dyDescent="0.25">
      <c r="A2530" s="205"/>
      <c r="B2530" s="205"/>
      <c r="C2530" s="18"/>
      <c r="D2530" s="18"/>
      <c r="E2530" s="151"/>
      <c r="F2530" s="151"/>
      <c r="G2530" s="101"/>
      <c r="H2530" s="101"/>
      <c r="I2530" s="101"/>
      <c r="J2530" s="101"/>
      <c r="K2530" s="101"/>
      <c r="L2530" s="101"/>
      <c r="M2530" s="204"/>
      <c r="N2530" s="204"/>
      <c r="O2530" s="204"/>
      <c r="P2530" s="101"/>
      <c r="Q2530" s="168"/>
      <c r="R2530" s="168"/>
      <c r="S2530" s="204"/>
    </row>
    <row r="2531" spans="1:19" s="68" customFormat="1" ht="24" customHeight="1" x14ac:dyDescent="0.25">
      <c r="A2531" s="192" t="s">
        <v>1472</v>
      </c>
      <c r="B2531" s="193"/>
      <c r="C2531" s="18"/>
      <c r="D2531" s="18"/>
      <c r="E2531" s="20"/>
      <c r="G2531" s="165" t="s">
        <v>1473</v>
      </c>
      <c r="H2531" s="159"/>
      <c r="I2531" s="276" t="s">
        <v>442</v>
      </c>
      <c r="J2531" s="277"/>
      <c r="K2531" s="160" t="s">
        <v>1433</v>
      </c>
      <c r="L2531" s="159"/>
      <c r="M2531" s="276" t="s">
        <v>1472</v>
      </c>
      <c r="N2531" s="277"/>
      <c r="O2531" s="169">
        <f>VLOOKUP(A2531,'[2]Tarifs Ananbô'!A:T,20,0)*(1+$X$5)</f>
        <v>148.33333333333334</v>
      </c>
      <c r="P2531" s="159"/>
      <c r="Q2531" s="278" t="s">
        <v>1434</v>
      </c>
      <c r="R2531" s="279"/>
      <c r="S2531" s="280"/>
    </row>
    <row r="2532" spans="1:19" s="68" customFormat="1" ht="7.9" customHeight="1" x14ac:dyDescent="0.25">
      <c r="A2532" s="115"/>
      <c r="B2532" s="115"/>
      <c r="C2532" s="18"/>
      <c r="D2532" s="18"/>
      <c r="E2532" s="20"/>
      <c r="G2532" s="163"/>
      <c r="H2532" s="159"/>
      <c r="I2532" s="159"/>
      <c r="J2532" s="159"/>
      <c r="K2532" s="159"/>
      <c r="L2532" s="159"/>
      <c r="M2532" s="159"/>
      <c r="N2532" s="159"/>
      <c r="O2532" s="171"/>
      <c r="P2532" s="159"/>
      <c r="Q2532" s="159"/>
      <c r="R2532" s="159"/>
      <c r="S2532" s="171"/>
    </row>
    <row r="2533" spans="1:19" s="68" customFormat="1" ht="24" customHeight="1" x14ac:dyDescent="0.25">
      <c r="A2533" s="192" t="s">
        <v>1474</v>
      </c>
      <c r="B2533" s="193"/>
      <c r="C2533" s="18"/>
      <c r="D2533" s="18"/>
      <c r="E2533" s="20"/>
      <c r="G2533" s="165" t="s">
        <v>1473</v>
      </c>
      <c r="H2533" s="159"/>
      <c r="I2533" s="276" t="s">
        <v>1205</v>
      </c>
      <c r="J2533" s="277"/>
      <c r="K2533" s="160" t="s">
        <v>1436</v>
      </c>
      <c r="L2533" s="159"/>
      <c r="M2533" s="276" t="s">
        <v>1474</v>
      </c>
      <c r="N2533" s="277"/>
      <c r="O2533" s="169">
        <f>VLOOKUP(A2533,'[2]Tarifs Ananbô'!A:T,20,0)*(1+$X$5)</f>
        <v>1037.5</v>
      </c>
      <c r="P2533" s="159"/>
      <c r="Q2533" s="278" t="s">
        <v>1434</v>
      </c>
      <c r="R2533" s="279"/>
      <c r="S2533" s="280"/>
    </row>
    <row r="2534" spans="1:19" s="68" customFormat="1" ht="7.9" customHeight="1" x14ac:dyDescent="0.25">
      <c r="A2534" s="181"/>
      <c r="B2534" s="18"/>
      <c r="C2534" s="18"/>
      <c r="D2534" s="18"/>
      <c r="E2534" s="180"/>
      <c r="G2534" s="154"/>
      <c r="H2534" s="175"/>
      <c r="I2534" s="154"/>
      <c r="J2534" s="175"/>
      <c r="K2534" s="154"/>
      <c r="L2534" s="175"/>
      <c r="M2534" s="154"/>
      <c r="N2534" s="175"/>
      <c r="O2534" s="154"/>
      <c r="P2534" s="175"/>
      <c r="Q2534" s="154"/>
      <c r="R2534" s="175"/>
      <c r="S2534" s="154"/>
    </row>
    <row r="2535" spans="1:19" s="68" customFormat="1" ht="13.5" customHeight="1" x14ac:dyDescent="0.25">
      <c r="A2535" s="181"/>
      <c r="B2535" s="18"/>
      <c r="C2535" s="18"/>
      <c r="D2535" s="18"/>
      <c r="E2535" s="178" t="s">
        <v>1475</v>
      </c>
      <c r="G2535" s="154"/>
      <c r="H2535" s="175"/>
      <c r="I2535" s="154"/>
      <c r="J2535" s="175"/>
      <c r="K2535" s="154"/>
      <c r="L2535" s="175"/>
      <c r="M2535" s="154"/>
      <c r="N2535" s="175"/>
      <c r="O2535" s="154"/>
      <c r="P2535" s="175"/>
      <c r="Q2535" s="154"/>
      <c r="R2535" s="175"/>
      <c r="S2535" s="154"/>
    </row>
    <row r="2536" spans="1:19" s="68" customFormat="1" ht="7.9" customHeight="1" x14ac:dyDescent="0.25">
      <c r="A2536" s="205"/>
      <c r="B2536" s="205"/>
      <c r="C2536" s="18"/>
      <c r="D2536" s="18"/>
      <c r="E2536" s="151"/>
      <c r="F2536" s="151"/>
      <c r="G2536" s="101"/>
      <c r="H2536" s="101"/>
      <c r="I2536" s="101"/>
      <c r="J2536" s="101"/>
      <c r="K2536" s="101"/>
      <c r="L2536" s="101"/>
      <c r="M2536" s="204"/>
      <c r="N2536" s="204"/>
      <c r="O2536" s="204"/>
      <c r="P2536" s="101"/>
      <c r="Q2536" s="204"/>
      <c r="R2536" s="204"/>
      <c r="S2536" s="204"/>
    </row>
    <row r="2537" spans="1:19" s="68" customFormat="1" ht="24" customHeight="1" x14ac:dyDescent="0.25">
      <c r="A2537" s="192" t="s">
        <v>1476</v>
      </c>
      <c r="B2537" s="193"/>
      <c r="C2537" s="18"/>
      <c r="D2537" s="18"/>
      <c r="E2537" s="20"/>
      <c r="G2537" s="165" t="s">
        <v>1473</v>
      </c>
      <c r="H2537" s="159"/>
      <c r="I2537" s="276" t="s">
        <v>442</v>
      </c>
      <c r="J2537" s="277"/>
      <c r="K2537" s="160" t="s">
        <v>1439</v>
      </c>
      <c r="L2537" s="159"/>
      <c r="M2537" s="276" t="s">
        <v>1476</v>
      </c>
      <c r="N2537" s="277"/>
      <c r="O2537" s="169">
        <f>VLOOKUP(A2537,'[2]Tarifs Ananbô'!A:T,20,0)*(1+$X$5)</f>
        <v>168.33333333333334</v>
      </c>
      <c r="P2537" s="159"/>
      <c r="Q2537" s="278" t="s">
        <v>1434</v>
      </c>
      <c r="R2537" s="279"/>
      <c r="S2537" s="280"/>
    </row>
    <row r="2538" spans="1:19" s="68" customFormat="1" ht="7.9" customHeight="1" x14ac:dyDescent="0.25">
      <c r="A2538" s="115"/>
      <c r="B2538" s="115"/>
      <c r="C2538" s="18"/>
      <c r="D2538" s="18"/>
      <c r="E2538" s="20"/>
      <c r="G2538" s="163"/>
      <c r="H2538" s="159"/>
      <c r="I2538" s="159"/>
      <c r="J2538" s="159"/>
      <c r="K2538" s="159"/>
      <c r="L2538" s="159"/>
      <c r="M2538" s="159"/>
      <c r="N2538" s="159"/>
      <c r="O2538" s="171"/>
      <c r="P2538" s="159"/>
      <c r="Q2538" s="159"/>
      <c r="R2538" s="159"/>
      <c r="S2538" s="171"/>
    </row>
    <row r="2539" spans="1:19" s="68" customFormat="1" ht="24" customHeight="1" x14ac:dyDescent="0.25">
      <c r="A2539" s="192" t="s">
        <v>1477</v>
      </c>
      <c r="B2539" s="193"/>
      <c r="C2539" s="18"/>
      <c r="D2539" s="18"/>
      <c r="E2539" s="20"/>
      <c r="G2539" s="165" t="s">
        <v>1473</v>
      </c>
      <c r="H2539" s="159"/>
      <c r="I2539" s="276" t="s">
        <v>1406</v>
      </c>
      <c r="J2539" s="277"/>
      <c r="K2539" s="160" t="s">
        <v>1441</v>
      </c>
      <c r="L2539" s="159"/>
      <c r="M2539" s="276" t="s">
        <v>1477</v>
      </c>
      <c r="N2539" s="277"/>
      <c r="O2539" s="169">
        <f>VLOOKUP(A2539,'[2]Tarifs Ananbô'!A:T,20,0)*(1+$X$5)</f>
        <v>1348.3333333333335</v>
      </c>
      <c r="P2539" s="159"/>
      <c r="Q2539" s="278" t="s">
        <v>1434</v>
      </c>
      <c r="R2539" s="279"/>
      <c r="S2539" s="280"/>
    </row>
    <row r="2540" spans="1:19" s="68" customFormat="1" ht="7.9" customHeight="1" x14ac:dyDescent="0.25">
      <c r="A2540" s="115"/>
      <c r="B2540" s="115"/>
      <c r="C2540" s="18"/>
      <c r="D2540" s="18"/>
      <c r="E2540" s="20"/>
      <c r="G2540" s="159"/>
      <c r="H2540" s="159"/>
      <c r="I2540" s="159"/>
      <c r="J2540" s="159"/>
      <c r="K2540" s="159"/>
      <c r="L2540" s="159"/>
      <c r="M2540" s="159"/>
      <c r="N2540" s="159"/>
      <c r="O2540" s="171"/>
      <c r="P2540" s="159"/>
      <c r="Q2540" s="159"/>
      <c r="R2540" s="159"/>
      <c r="S2540" s="171"/>
    </row>
    <row r="2541" spans="1:19" s="68" customFormat="1" ht="13.5" customHeight="1" x14ac:dyDescent="0.25">
      <c r="A2541" s="181"/>
      <c r="B2541" s="18"/>
      <c r="C2541" s="18"/>
      <c r="D2541" s="18"/>
      <c r="E2541" s="178" t="s">
        <v>1478</v>
      </c>
      <c r="G2541" s="154"/>
      <c r="H2541" s="175"/>
      <c r="I2541" s="154"/>
      <c r="J2541" s="175"/>
      <c r="K2541" s="154"/>
      <c r="L2541" s="175"/>
      <c r="M2541" s="154"/>
      <c r="N2541" s="175"/>
      <c r="O2541" s="154"/>
      <c r="P2541" s="175"/>
      <c r="Q2541" s="166"/>
      <c r="R2541" s="159"/>
      <c r="S2541" s="154"/>
    </row>
    <row r="2542" spans="1:19" s="68" customFormat="1" ht="7.9" customHeight="1" x14ac:dyDescent="0.25">
      <c r="A2542" s="205"/>
      <c r="B2542" s="205"/>
      <c r="C2542" s="18"/>
      <c r="D2542" s="18"/>
      <c r="E2542" s="151"/>
      <c r="F2542" s="151"/>
      <c r="G2542" s="101"/>
      <c r="H2542" s="101"/>
      <c r="I2542" s="101"/>
      <c r="J2542" s="101"/>
      <c r="K2542" s="101"/>
      <c r="L2542" s="101"/>
      <c r="M2542" s="204"/>
      <c r="N2542" s="204"/>
      <c r="O2542" s="204"/>
      <c r="P2542" s="101"/>
      <c r="Q2542" s="168"/>
      <c r="R2542" s="168"/>
      <c r="S2542" s="204"/>
    </row>
    <row r="2543" spans="1:19" s="68" customFormat="1" ht="24" customHeight="1" x14ac:dyDescent="0.25">
      <c r="A2543" s="192" t="s">
        <v>1479</v>
      </c>
      <c r="B2543" s="193"/>
      <c r="C2543" s="18"/>
      <c r="D2543" s="18"/>
      <c r="E2543" s="20"/>
      <c r="G2543" s="165" t="s">
        <v>1480</v>
      </c>
      <c r="H2543" s="159"/>
      <c r="I2543" s="276" t="s">
        <v>442</v>
      </c>
      <c r="J2543" s="277"/>
      <c r="K2543" s="160" t="s">
        <v>1433</v>
      </c>
      <c r="L2543" s="159"/>
      <c r="M2543" s="276" t="s">
        <v>1479</v>
      </c>
      <c r="N2543" s="277"/>
      <c r="O2543" s="169">
        <f>VLOOKUP(A2543,'[2]Tarifs Ananbô'!A:T,20,0)*(1+$X$5)</f>
        <v>148.33333333333334</v>
      </c>
      <c r="P2543" s="159"/>
      <c r="Q2543" s="278" t="s">
        <v>1434</v>
      </c>
      <c r="R2543" s="279"/>
      <c r="S2543" s="280"/>
    </row>
    <row r="2544" spans="1:19" s="68" customFormat="1" ht="7.9" customHeight="1" x14ac:dyDescent="0.25">
      <c r="A2544" s="115"/>
      <c r="B2544" s="115"/>
      <c r="C2544" s="18"/>
      <c r="D2544" s="18"/>
      <c r="E2544" s="20"/>
      <c r="G2544" s="163"/>
      <c r="H2544" s="159"/>
      <c r="I2544" s="159"/>
      <c r="J2544" s="159"/>
      <c r="K2544" s="159"/>
      <c r="L2544" s="159"/>
      <c r="M2544" s="159"/>
      <c r="N2544" s="159"/>
      <c r="O2544" s="171"/>
      <c r="P2544" s="159"/>
      <c r="Q2544" s="159"/>
      <c r="R2544" s="159"/>
      <c r="S2544" s="171"/>
    </row>
    <row r="2545" spans="1:19" s="68" customFormat="1" ht="24" customHeight="1" x14ac:dyDescent="0.25">
      <c r="A2545" s="192" t="s">
        <v>1481</v>
      </c>
      <c r="B2545" s="193"/>
      <c r="C2545" s="18"/>
      <c r="D2545" s="18"/>
      <c r="E2545" s="20"/>
      <c r="G2545" s="165" t="s">
        <v>1480</v>
      </c>
      <c r="H2545" s="159"/>
      <c r="I2545" s="276" t="s">
        <v>1205</v>
      </c>
      <c r="J2545" s="277"/>
      <c r="K2545" s="160" t="s">
        <v>1436</v>
      </c>
      <c r="L2545" s="159"/>
      <c r="M2545" s="276" t="s">
        <v>1481</v>
      </c>
      <c r="N2545" s="277"/>
      <c r="O2545" s="169">
        <f>VLOOKUP(A2545,'[2]Tarifs Ananbô'!A:T,20,0)*(1+$X$5)</f>
        <v>1037.5</v>
      </c>
      <c r="P2545" s="159"/>
      <c r="Q2545" s="278" t="s">
        <v>1434</v>
      </c>
      <c r="R2545" s="279"/>
      <c r="S2545" s="280"/>
    </row>
    <row r="2546" spans="1:19" ht="7.9" customHeight="1" x14ac:dyDescent="0.25">
      <c r="E2546" s="150"/>
      <c r="G2546" s="156"/>
      <c r="H2546" s="1"/>
      <c r="I2546" s="156"/>
      <c r="J2546" s="1"/>
      <c r="K2546" s="156"/>
      <c r="L2546" s="1"/>
      <c r="M2546" s="156"/>
      <c r="N2546" s="1"/>
      <c r="O2546" s="156"/>
      <c r="P2546" s="1"/>
      <c r="Q2546" s="155"/>
      <c r="R2546" s="114"/>
      <c r="S2546" s="156"/>
    </row>
    <row r="2547" spans="1:19" ht="13.5" customHeight="1" x14ac:dyDescent="0.25">
      <c r="E2547" s="64" t="s">
        <v>1449</v>
      </c>
      <c r="F2547" s="64"/>
      <c r="G2547" s="64"/>
      <c r="H2547" s="67"/>
      <c r="I2547" s="67"/>
      <c r="J2547" s="67"/>
      <c r="K2547" s="68"/>
      <c r="L2547" s="69"/>
      <c r="M2547" s="69"/>
      <c r="N2547" s="69"/>
      <c r="O2547" s="267" t="s">
        <v>0</v>
      </c>
      <c r="P2547" s="267"/>
      <c r="Q2547" s="267"/>
      <c r="R2547" s="267"/>
      <c r="S2547" s="267"/>
    </row>
    <row r="2548" spans="1:19" ht="13.5" customHeight="1" x14ac:dyDescent="0.25">
      <c r="E2548" s="6"/>
      <c r="O2548" s="268"/>
      <c r="P2548" s="268"/>
      <c r="Q2548" s="268"/>
      <c r="R2548" s="268"/>
      <c r="S2548" s="268"/>
    </row>
    <row r="2549" spans="1:19" ht="13.5" customHeight="1" x14ac:dyDescent="0.25">
      <c r="E2549" s="6"/>
      <c r="O2549" s="268"/>
      <c r="P2549" s="268"/>
      <c r="Q2549" s="268"/>
      <c r="R2549" s="268"/>
      <c r="S2549" s="268"/>
    </row>
    <row r="2550" spans="1:19" ht="13.5" customHeight="1" x14ac:dyDescent="0.25">
      <c r="E2550" s="76"/>
      <c r="F2550" s="76"/>
      <c r="M2550" s="284" t="s">
        <v>418</v>
      </c>
      <c r="N2550" s="284"/>
      <c r="O2550" s="284"/>
      <c r="P2550" s="211"/>
      <c r="Q2550" s="284" t="s">
        <v>419</v>
      </c>
      <c r="R2550" s="284"/>
      <c r="S2550" s="284"/>
    </row>
    <row r="2551" spans="1:19" ht="13.5" customHeight="1" x14ac:dyDescent="0.25">
      <c r="E2551" s="76"/>
      <c r="F2551" s="76"/>
      <c r="M2551" s="150"/>
      <c r="N2551" s="150"/>
      <c r="O2551" s="150"/>
      <c r="Q2551" s="150"/>
      <c r="R2551" s="150"/>
      <c r="S2551" s="150"/>
    </row>
    <row r="2552" spans="1:19" s="68" customFormat="1" ht="27" customHeight="1" x14ac:dyDescent="0.25">
      <c r="A2552" s="18"/>
      <c r="B2552" s="18"/>
      <c r="C2552" s="18"/>
      <c r="D2552" s="18"/>
      <c r="E2552" s="151"/>
      <c r="G2552" s="14" t="s">
        <v>420</v>
      </c>
      <c r="H2552" s="101"/>
      <c r="I2552" s="152" t="s">
        <v>421</v>
      </c>
      <c r="J2552" s="153"/>
      <c r="K2552" s="14" t="s">
        <v>422</v>
      </c>
      <c r="L2552" s="101"/>
      <c r="M2552" s="152" t="s">
        <v>9</v>
      </c>
      <c r="N2552" s="153"/>
      <c r="O2552" s="14" t="s">
        <v>11</v>
      </c>
      <c r="P2552" s="101"/>
      <c r="Q2552" s="152" t="s">
        <v>9</v>
      </c>
      <c r="R2552" s="153"/>
      <c r="S2552" s="14" t="s">
        <v>11</v>
      </c>
    </row>
    <row r="2553" spans="1:19" ht="7.9" customHeight="1" x14ac:dyDescent="0.25">
      <c r="E2553" s="76"/>
      <c r="F2553" s="76"/>
      <c r="M2553" s="150"/>
      <c r="N2553" s="150"/>
      <c r="O2553" s="150"/>
      <c r="Q2553" s="212"/>
      <c r="R2553" s="212"/>
      <c r="S2553" s="150"/>
    </row>
    <row r="2554" spans="1:19" ht="13.5" customHeight="1" x14ac:dyDescent="0.25">
      <c r="E2554" s="155" t="s">
        <v>1482</v>
      </c>
      <c r="G2554" s="156"/>
      <c r="H2554" s="1"/>
      <c r="I2554" s="156"/>
      <c r="J2554" s="1"/>
      <c r="K2554" s="156"/>
      <c r="L2554" s="1"/>
      <c r="M2554" s="156"/>
      <c r="N2554" s="1"/>
      <c r="O2554" s="156"/>
      <c r="P2554" s="1"/>
      <c r="Q2554" s="155"/>
      <c r="R2554" s="114"/>
      <c r="S2554" s="156"/>
    </row>
    <row r="2555" spans="1:19" ht="7.9" customHeight="1" x14ac:dyDescent="0.25">
      <c r="E2555" s="76"/>
      <c r="F2555" s="76"/>
      <c r="M2555" s="150"/>
      <c r="N2555" s="150"/>
      <c r="O2555" s="150"/>
      <c r="Q2555" s="212"/>
      <c r="R2555" s="212"/>
      <c r="S2555" s="150"/>
    </row>
    <row r="2556" spans="1:19" s="68" customFormat="1" ht="24" customHeight="1" x14ac:dyDescent="0.25">
      <c r="A2556" s="192" t="s">
        <v>1483</v>
      </c>
      <c r="B2556" s="193"/>
      <c r="C2556" s="18"/>
      <c r="D2556" s="18"/>
      <c r="E2556" s="20"/>
      <c r="G2556" s="165" t="s">
        <v>1480</v>
      </c>
      <c r="H2556" s="159"/>
      <c r="I2556" s="276" t="s">
        <v>442</v>
      </c>
      <c r="J2556" s="277"/>
      <c r="K2556" s="160" t="s">
        <v>1439</v>
      </c>
      <c r="L2556" s="159"/>
      <c r="M2556" s="276" t="s">
        <v>1483</v>
      </c>
      <c r="N2556" s="277"/>
      <c r="O2556" s="169">
        <f>VLOOKUP(A2556,'[2]Tarifs Ananbô'!A:T,20,0)*(1+$X$5)</f>
        <v>168.33333333333334</v>
      </c>
      <c r="P2556" s="159"/>
      <c r="Q2556" s="278" t="s">
        <v>1434</v>
      </c>
      <c r="R2556" s="279"/>
      <c r="S2556" s="280"/>
    </row>
    <row r="2557" spans="1:19" s="68" customFormat="1" ht="7.9" customHeight="1" x14ac:dyDescent="0.25">
      <c r="A2557" s="115"/>
      <c r="B2557" s="115"/>
      <c r="C2557" s="18"/>
      <c r="D2557" s="18"/>
      <c r="E2557" s="20"/>
      <c r="G2557" s="163"/>
      <c r="H2557" s="159"/>
      <c r="I2557" s="159"/>
      <c r="J2557" s="159"/>
      <c r="K2557" s="159"/>
      <c r="L2557" s="159"/>
      <c r="M2557" s="159"/>
      <c r="N2557" s="159"/>
      <c r="O2557" s="171"/>
      <c r="P2557" s="159"/>
      <c r="Q2557" s="159"/>
      <c r="R2557" s="159"/>
      <c r="S2557" s="171"/>
    </row>
    <row r="2558" spans="1:19" s="68" customFormat="1" ht="24" customHeight="1" x14ac:dyDescent="0.25">
      <c r="A2558" s="192" t="s">
        <v>1484</v>
      </c>
      <c r="B2558" s="193"/>
      <c r="C2558" s="18"/>
      <c r="D2558" s="18"/>
      <c r="E2558" s="20"/>
      <c r="G2558" s="165" t="s">
        <v>1480</v>
      </c>
      <c r="H2558" s="159"/>
      <c r="I2558" s="276" t="s">
        <v>1406</v>
      </c>
      <c r="J2558" s="277"/>
      <c r="K2558" s="160" t="s">
        <v>1441</v>
      </c>
      <c r="L2558" s="159"/>
      <c r="M2558" s="276" t="s">
        <v>1484</v>
      </c>
      <c r="N2558" s="277"/>
      <c r="O2558" s="169">
        <f>VLOOKUP(A2558,'[2]Tarifs Ananbô'!A:T,20,0)*(1+$X$5)</f>
        <v>1348.3333333333335</v>
      </c>
      <c r="P2558" s="159"/>
      <c r="Q2558" s="278" t="s">
        <v>1434</v>
      </c>
      <c r="R2558" s="279"/>
      <c r="S2558" s="280"/>
    </row>
    <row r="2559" spans="1:19" s="68" customFormat="1" ht="7.9" customHeight="1" x14ac:dyDescent="0.25">
      <c r="A2559" s="115"/>
      <c r="B2559" s="115"/>
      <c r="C2559" s="18"/>
      <c r="D2559" s="18"/>
      <c r="E2559" s="20"/>
      <c r="G2559" s="159"/>
      <c r="H2559" s="159"/>
      <c r="I2559" s="159"/>
      <c r="J2559" s="159"/>
      <c r="K2559" s="159"/>
      <c r="L2559" s="159"/>
      <c r="M2559" s="159"/>
      <c r="N2559" s="159"/>
      <c r="O2559" s="171"/>
      <c r="P2559" s="159"/>
      <c r="Q2559" s="159"/>
      <c r="R2559" s="159"/>
      <c r="S2559" s="171"/>
    </row>
    <row r="2560" spans="1:19" s="68" customFormat="1" ht="13.5" customHeight="1" x14ac:dyDescent="0.25">
      <c r="A2560" s="181"/>
      <c r="B2560" s="18"/>
      <c r="C2560" s="18"/>
      <c r="D2560" s="18"/>
      <c r="E2560" s="178" t="s">
        <v>1485</v>
      </c>
      <c r="G2560" s="154"/>
      <c r="H2560" s="175"/>
      <c r="I2560" s="154"/>
      <c r="J2560" s="175"/>
      <c r="K2560" s="154"/>
      <c r="L2560" s="175"/>
      <c r="M2560" s="154"/>
      <c r="N2560" s="175"/>
      <c r="O2560" s="154"/>
      <c r="P2560" s="175"/>
      <c r="Q2560" s="154"/>
      <c r="R2560" s="175"/>
      <c r="S2560" s="154"/>
    </row>
    <row r="2561" spans="1:19" s="68" customFormat="1" ht="7.9" customHeight="1" x14ac:dyDescent="0.25">
      <c r="A2561" s="205"/>
      <c r="B2561" s="205"/>
      <c r="C2561" s="18"/>
      <c r="D2561" s="18"/>
      <c r="E2561" s="151"/>
      <c r="F2561" s="151"/>
      <c r="G2561" s="101"/>
      <c r="H2561" s="101"/>
      <c r="I2561" s="101"/>
      <c r="J2561" s="101"/>
      <c r="K2561" s="101"/>
      <c r="L2561" s="101"/>
      <c r="M2561" s="204"/>
      <c r="N2561" s="204"/>
      <c r="O2561" s="204"/>
      <c r="P2561" s="101"/>
      <c r="Q2561" s="204"/>
      <c r="R2561" s="204"/>
      <c r="S2561" s="204"/>
    </row>
    <row r="2562" spans="1:19" s="68" customFormat="1" ht="24" customHeight="1" x14ac:dyDescent="0.25">
      <c r="A2562" s="192" t="s">
        <v>1486</v>
      </c>
      <c r="B2562" s="193"/>
      <c r="C2562" s="18"/>
      <c r="D2562" s="18"/>
      <c r="E2562" s="20"/>
      <c r="G2562" s="165" t="s">
        <v>1487</v>
      </c>
      <c r="H2562" s="159"/>
      <c r="I2562" s="276" t="s">
        <v>442</v>
      </c>
      <c r="J2562" s="277"/>
      <c r="K2562" s="160" t="s">
        <v>1433</v>
      </c>
      <c r="L2562" s="159"/>
      <c r="M2562" s="276" t="s">
        <v>1486</v>
      </c>
      <c r="N2562" s="277"/>
      <c r="O2562" s="169">
        <f>VLOOKUP(A2562,'[2]Tarifs Ananbô'!A:T,20,0)*(1+$X$5)</f>
        <v>148.33333333333334</v>
      </c>
      <c r="P2562" s="159"/>
      <c r="Q2562" s="278" t="s">
        <v>1434</v>
      </c>
      <c r="R2562" s="279"/>
      <c r="S2562" s="280"/>
    </row>
    <row r="2563" spans="1:19" s="68" customFormat="1" ht="7.9" customHeight="1" x14ac:dyDescent="0.25">
      <c r="A2563" s="115"/>
      <c r="B2563" s="115"/>
      <c r="C2563" s="18"/>
      <c r="D2563" s="18"/>
      <c r="E2563" s="20"/>
      <c r="G2563" s="163"/>
      <c r="H2563" s="159"/>
      <c r="I2563" s="159"/>
      <c r="J2563" s="159"/>
      <c r="K2563" s="159"/>
      <c r="L2563" s="159"/>
      <c r="M2563" s="159"/>
      <c r="N2563" s="159"/>
      <c r="O2563" s="171"/>
      <c r="P2563" s="159"/>
      <c r="Q2563" s="159"/>
      <c r="R2563" s="159"/>
      <c r="S2563" s="171"/>
    </row>
    <row r="2564" spans="1:19" s="68" customFormat="1" ht="24" customHeight="1" x14ac:dyDescent="0.25">
      <c r="A2564" s="192" t="s">
        <v>1488</v>
      </c>
      <c r="B2564" s="193"/>
      <c r="C2564" s="18"/>
      <c r="D2564" s="18"/>
      <c r="E2564" s="20"/>
      <c r="G2564" s="165" t="s">
        <v>1487</v>
      </c>
      <c r="H2564" s="159"/>
      <c r="I2564" s="276" t="s">
        <v>1205</v>
      </c>
      <c r="J2564" s="277"/>
      <c r="K2564" s="160" t="s">
        <v>1436</v>
      </c>
      <c r="L2564" s="159"/>
      <c r="M2564" s="276" t="s">
        <v>1488</v>
      </c>
      <c r="N2564" s="277"/>
      <c r="O2564" s="169">
        <f>VLOOKUP(A2564,'[2]Tarifs Ananbô'!A:T,20,0)*(1+$X$5)</f>
        <v>1037.5</v>
      </c>
      <c r="P2564" s="159"/>
      <c r="Q2564" s="278" t="s">
        <v>1434</v>
      </c>
      <c r="R2564" s="279"/>
      <c r="S2564" s="280"/>
    </row>
    <row r="2565" spans="1:19" s="68" customFormat="1" ht="7.9" customHeight="1" x14ac:dyDescent="0.25">
      <c r="A2565" s="181"/>
      <c r="B2565" s="18"/>
      <c r="C2565" s="18"/>
      <c r="D2565" s="18"/>
      <c r="E2565" s="180"/>
      <c r="G2565" s="154"/>
      <c r="H2565" s="175"/>
      <c r="I2565" s="154"/>
      <c r="J2565" s="175"/>
      <c r="K2565" s="154"/>
      <c r="L2565" s="175"/>
      <c r="M2565" s="154"/>
      <c r="N2565" s="175"/>
      <c r="O2565" s="154"/>
      <c r="P2565" s="175"/>
      <c r="Q2565" s="166"/>
      <c r="R2565" s="159"/>
      <c r="S2565" s="154"/>
    </row>
    <row r="2566" spans="1:19" s="68" customFormat="1" ht="13.5" customHeight="1" x14ac:dyDescent="0.25">
      <c r="A2566" s="181"/>
      <c r="B2566" s="18"/>
      <c r="C2566" s="18"/>
      <c r="D2566" s="18"/>
      <c r="E2566" s="178" t="s">
        <v>1489</v>
      </c>
      <c r="G2566" s="154"/>
      <c r="H2566" s="175"/>
      <c r="I2566" s="154"/>
      <c r="J2566" s="175"/>
      <c r="K2566" s="154"/>
      <c r="L2566" s="175"/>
      <c r="M2566" s="154"/>
      <c r="N2566" s="175"/>
      <c r="O2566" s="154"/>
      <c r="P2566" s="175"/>
      <c r="Q2566" s="166"/>
      <c r="R2566" s="159"/>
      <c r="S2566" s="154"/>
    </row>
    <row r="2567" spans="1:19" s="68" customFormat="1" ht="7.9" customHeight="1" x14ac:dyDescent="0.25">
      <c r="A2567" s="205"/>
      <c r="B2567" s="205"/>
      <c r="C2567" s="18"/>
      <c r="D2567" s="18"/>
      <c r="E2567" s="151"/>
      <c r="F2567" s="151"/>
      <c r="G2567" s="101"/>
      <c r="H2567" s="101"/>
      <c r="I2567" s="101"/>
      <c r="J2567" s="101"/>
      <c r="K2567" s="101"/>
      <c r="L2567" s="101"/>
      <c r="M2567" s="204"/>
      <c r="N2567" s="204"/>
      <c r="O2567" s="204"/>
      <c r="P2567" s="101"/>
      <c r="Q2567" s="168"/>
      <c r="R2567" s="168"/>
      <c r="S2567" s="204"/>
    </row>
    <row r="2568" spans="1:19" s="68" customFormat="1" ht="24" customHeight="1" x14ac:dyDescent="0.25">
      <c r="A2568" s="192" t="s">
        <v>1490</v>
      </c>
      <c r="B2568" s="193"/>
      <c r="C2568" s="18"/>
      <c r="D2568" s="18"/>
      <c r="E2568" s="20"/>
      <c r="G2568" s="165" t="s">
        <v>1487</v>
      </c>
      <c r="H2568" s="159"/>
      <c r="I2568" s="276" t="s">
        <v>442</v>
      </c>
      <c r="J2568" s="277"/>
      <c r="K2568" s="160" t="s">
        <v>1439</v>
      </c>
      <c r="L2568" s="159"/>
      <c r="M2568" s="276" t="s">
        <v>1490</v>
      </c>
      <c r="N2568" s="277"/>
      <c r="O2568" s="169">
        <f>VLOOKUP(A2568,'[2]Tarifs Ananbô'!A:T,20,0)*(1+$X$5)</f>
        <v>168.33333333333334</v>
      </c>
      <c r="P2568" s="159"/>
      <c r="Q2568" s="278" t="s">
        <v>1434</v>
      </c>
      <c r="R2568" s="279"/>
      <c r="S2568" s="280"/>
    </row>
    <row r="2569" spans="1:19" s="68" customFormat="1" ht="7.9" customHeight="1" x14ac:dyDescent="0.25">
      <c r="A2569" s="115"/>
      <c r="B2569" s="115"/>
      <c r="C2569" s="18"/>
      <c r="D2569" s="18"/>
      <c r="E2569" s="20"/>
      <c r="G2569" s="163"/>
      <c r="H2569" s="159"/>
      <c r="I2569" s="159"/>
      <c r="J2569" s="159"/>
      <c r="K2569" s="159"/>
      <c r="L2569" s="159"/>
      <c r="M2569" s="159"/>
      <c r="N2569" s="159"/>
      <c r="O2569" s="171"/>
      <c r="P2569" s="159"/>
      <c r="Q2569" s="159"/>
      <c r="R2569" s="159"/>
      <c r="S2569" s="171"/>
    </row>
    <row r="2570" spans="1:19" s="68" customFormat="1" ht="24" customHeight="1" x14ac:dyDescent="0.25">
      <c r="A2570" s="192" t="s">
        <v>1491</v>
      </c>
      <c r="B2570" s="193"/>
      <c r="C2570" s="18"/>
      <c r="D2570" s="18"/>
      <c r="E2570" s="20"/>
      <c r="G2570" s="165" t="s">
        <v>1487</v>
      </c>
      <c r="H2570" s="159"/>
      <c r="I2570" s="276" t="s">
        <v>1406</v>
      </c>
      <c r="J2570" s="277"/>
      <c r="K2570" s="160" t="s">
        <v>1441</v>
      </c>
      <c r="L2570" s="159"/>
      <c r="M2570" s="276" t="s">
        <v>1491</v>
      </c>
      <c r="N2570" s="277"/>
      <c r="O2570" s="169">
        <f>VLOOKUP(A2570,'[2]Tarifs Ananbô'!A:T,20,0)*(1+$X$5)</f>
        <v>1348.3333333333335</v>
      </c>
      <c r="P2570" s="159"/>
      <c r="Q2570" s="278" t="s">
        <v>1434</v>
      </c>
      <c r="R2570" s="279"/>
      <c r="S2570" s="280"/>
    </row>
    <row r="2571" spans="1:19" s="68" customFormat="1" ht="7.9" customHeight="1" x14ac:dyDescent="0.25">
      <c r="A2571" s="115"/>
      <c r="B2571" s="115"/>
      <c r="C2571" s="18"/>
      <c r="D2571" s="18"/>
      <c r="E2571" s="20"/>
      <c r="G2571" s="159"/>
      <c r="H2571" s="159"/>
      <c r="I2571" s="159"/>
      <c r="J2571" s="159"/>
      <c r="K2571" s="159"/>
      <c r="L2571" s="159"/>
      <c r="M2571" s="159"/>
      <c r="N2571" s="159"/>
      <c r="O2571" s="171"/>
      <c r="P2571" s="159"/>
      <c r="Q2571" s="159"/>
      <c r="R2571" s="159"/>
      <c r="S2571" s="171"/>
    </row>
    <row r="2572" spans="1:19" s="68" customFormat="1" ht="13.5" customHeight="1" x14ac:dyDescent="0.25">
      <c r="A2572" s="181"/>
      <c r="B2572" s="18"/>
      <c r="C2572" s="18"/>
      <c r="D2572" s="18"/>
      <c r="E2572" s="178" t="s">
        <v>1492</v>
      </c>
      <c r="G2572" s="154"/>
      <c r="H2572" s="175"/>
      <c r="I2572" s="154"/>
      <c r="J2572" s="175"/>
      <c r="K2572" s="154"/>
      <c r="L2572" s="175"/>
      <c r="M2572" s="154"/>
      <c r="N2572" s="175"/>
      <c r="O2572" s="154"/>
      <c r="P2572" s="175"/>
      <c r="Q2572" s="166"/>
      <c r="R2572" s="159"/>
      <c r="S2572" s="154"/>
    </row>
    <row r="2573" spans="1:19" s="68" customFormat="1" ht="7.9" customHeight="1" x14ac:dyDescent="0.25">
      <c r="A2573" s="205"/>
      <c r="B2573" s="205"/>
      <c r="C2573" s="18"/>
      <c r="D2573" s="18"/>
      <c r="E2573" s="151"/>
      <c r="F2573" s="151"/>
      <c r="G2573" s="101"/>
      <c r="H2573" s="101"/>
      <c r="I2573" s="101"/>
      <c r="J2573" s="101"/>
      <c r="K2573" s="101"/>
      <c r="L2573" s="101"/>
      <c r="M2573" s="204"/>
      <c r="N2573" s="204"/>
      <c r="O2573" s="204"/>
      <c r="P2573" s="101"/>
      <c r="Q2573" s="168"/>
      <c r="R2573" s="168"/>
      <c r="S2573" s="204"/>
    </row>
    <row r="2574" spans="1:19" s="68" customFormat="1" ht="24" customHeight="1" x14ac:dyDescent="0.25">
      <c r="A2574" s="192" t="s">
        <v>1493</v>
      </c>
      <c r="B2574" s="193"/>
      <c r="C2574" s="18"/>
      <c r="D2574" s="18"/>
      <c r="E2574" s="20"/>
      <c r="G2574" s="165" t="s">
        <v>1494</v>
      </c>
      <c r="H2574" s="159"/>
      <c r="I2574" s="276" t="s">
        <v>442</v>
      </c>
      <c r="J2574" s="277"/>
      <c r="K2574" s="160" t="s">
        <v>1433</v>
      </c>
      <c r="L2574" s="159"/>
      <c r="M2574" s="276" t="s">
        <v>1493</v>
      </c>
      <c r="N2574" s="277"/>
      <c r="O2574" s="169">
        <f>VLOOKUP(A2574,'[2]Tarifs Ananbô'!A:T,20,0)*(1+$X$5)</f>
        <v>148.33333333333334</v>
      </c>
      <c r="P2574" s="159"/>
      <c r="Q2574" s="278" t="s">
        <v>1434</v>
      </c>
      <c r="R2574" s="279"/>
      <c r="S2574" s="280"/>
    </row>
    <row r="2575" spans="1:19" s="68" customFormat="1" ht="7.9" customHeight="1" x14ac:dyDescent="0.25">
      <c r="A2575" s="115"/>
      <c r="B2575" s="115"/>
      <c r="C2575" s="18"/>
      <c r="D2575" s="18"/>
      <c r="E2575" s="20"/>
      <c r="G2575" s="163"/>
      <c r="H2575" s="159"/>
      <c r="I2575" s="159"/>
      <c r="J2575" s="159"/>
      <c r="K2575" s="159"/>
      <c r="L2575" s="159"/>
      <c r="M2575" s="159"/>
      <c r="N2575" s="159"/>
      <c r="O2575" s="171"/>
      <c r="P2575" s="159"/>
      <c r="Q2575" s="159"/>
      <c r="R2575" s="159"/>
      <c r="S2575" s="171"/>
    </row>
    <row r="2576" spans="1:19" s="68" customFormat="1" ht="24" customHeight="1" x14ac:dyDescent="0.25">
      <c r="A2576" s="192" t="s">
        <v>1495</v>
      </c>
      <c r="B2576" s="193"/>
      <c r="C2576" s="18"/>
      <c r="D2576" s="18"/>
      <c r="E2576" s="20"/>
      <c r="G2576" s="165" t="s">
        <v>1494</v>
      </c>
      <c r="H2576" s="159"/>
      <c r="I2576" s="276" t="s">
        <v>1205</v>
      </c>
      <c r="J2576" s="277"/>
      <c r="K2576" s="160" t="s">
        <v>1436</v>
      </c>
      <c r="L2576" s="159"/>
      <c r="M2576" s="276" t="s">
        <v>1495</v>
      </c>
      <c r="N2576" s="277"/>
      <c r="O2576" s="169">
        <f>VLOOKUP(A2576,'[2]Tarifs Ananbô'!A:T,20,0)*(1+$X$5)</f>
        <v>1037.5</v>
      </c>
      <c r="P2576" s="159"/>
      <c r="Q2576" s="278" t="s">
        <v>1434</v>
      </c>
      <c r="R2576" s="279"/>
      <c r="S2576" s="280"/>
    </row>
    <row r="2577" spans="1:19" s="68" customFormat="1" ht="7.9" customHeight="1" x14ac:dyDescent="0.25">
      <c r="A2577" s="205"/>
      <c r="B2577" s="205"/>
      <c r="C2577" s="18"/>
      <c r="D2577" s="18"/>
      <c r="E2577" s="151"/>
      <c r="F2577" s="151"/>
      <c r="G2577" s="101"/>
      <c r="H2577" s="101"/>
      <c r="I2577" s="101"/>
      <c r="J2577" s="101"/>
      <c r="K2577" s="101"/>
      <c r="L2577" s="101"/>
      <c r="M2577" s="204"/>
      <c r="N2577" s="204"/>
      <c r="O2577" s="204"/>
      <c r="P2577" s="101"/>
      <c r="Q2577" s="168"/>
      <c r="R2577" s="168"/>
      <c r="S2577" s="204"/>
    </row>
    <row r="2578" spans="1:19" s="68" customFormat="1" ht="13.5" customHeight="1" x14ac:dyDescent="0.25">
      <c r="A2578" s="181"/>
      <c r="B2578" s="18"/>
      <c r="C2578" s="18"/>
      <c r="D2578" s="18"/>
      <c r="E2578" s="178" t="s">
        <v>1496</v>
      </c>
      <c r="G2578" s="154"/>
      <c r="H2578" s="175"/>
      <c r="I2578" s="154"/>
      <c r="J2578" s="175"/>
      <c r="K2578" s="154"/>
      <c r="L2578" s="175"/>
      <c r="M2578" s="154"/>
      <c r="N2578" s="175"/>
      <c r="O2578" s="154"/>
      <c r="P2578" s="175"/>
      <c r="Q2578" s="166"/>
      <c r="R2578" s="159"/>
      <c r="S2578" s="154"/>
    </row>
    <row r="2579" spans="1:19" s="68" customFormat="1" ht="7.9" customHeight="1" x14ac:dyDescent="0.25">
      <c r="A2579" s="205"/>
      <c r="B2579" s="205"/>
      <c r="C2579" s="18"/>
      <c r="D2579" s="18"/>
      <c r="E2579" s="151"/>
      <c r="F2579" s="151"/>
      <c r="G2579" s="101"/>
      <c r="H2579" s="101"/>
      <c r="I2579" s="101"/>
      <c r="J2579" s="101"/>
      <c r="K2579" s="101"/>
      <c r="L2579" s="101"/>
      <c r="M2579" s="204"/>
      <c r="N2579" s="204"/>
      <c r="O2579" s="204"/>
      <c r="P2579" s="101"/>
      <c r="Q2579" s="168"/>
      <c r="R2579" s="168"/>
      <c r="S2579" s="204"/>
    </row>
    <row r="2580" spans="1:19" s="68" customFormat="1" ht="24" customHeight="1" x14ac:dyDescent="0.25">
      <c r="A2580" s="192" t="s">
        <v>1497</v>
      </c>
      <c r="B2580" s="193"/>
      <c r="C2580" s="18"/>
      <c r="D2580" s="18"/>
      <c r="E2580" s="20"/>
      <c r="G2580" s="165" t="s">
        <v>1494</v>
      </c>
      <c r="H2580" s="159"/>
      <c r="I2580" s="276" t="s">
        <v>442</v>
      </c>
      <c r="J2580" s="277"/>
      <c r="K2580" s="160" t="s">
        <v>1439</v>
      </c>
      <c r="L2580" s="159"/>
      <c r="M2580" s="276" t="s">
        <v>1497</v>
      </c>
      <c r="N2580" s="277"/>
      <c r="O2580" s="169">
        <f>VLOOKUP(A2580,'[2]Tarifs Ananbô'!A:T,20,0)*(1+$X$5)</f>
        <v>168.33333333333334</v>
      </c>
      <c r="P2580" s="159"/>
      <c r="Q2580" s="278" t="s">
        <v>1434</v>
      </c>
      <c r="R2580" s="279"/>
      <c r="S2580" s="280"/>
    </row>
    <row r="2581" spans="1:19" s="68" customFormat="1" ht="7.9" customHeight="1" x14ac:dyDescent="0.25">
      <c r="A2581" s="115"/>
      <c r="B2581" s="115"/>
      <c r="C2581" s="18"/>
      <c r="D2581" s="18"/>
      <c r="E2581" s="20"/>
      <c r="G2581" s="163"/>
      <c r="H2581" s="159"/>
      <c r="I2581" s="159"/>
      <c r="J2581" s="159"/>
      <c r="K2581" s="159"/>
      <c r="L2581" s="159"/>
      <c r="M2581" s="159"/>
      <c r="N2581" s="159"/>
      <c r="O2581" s="171"/>
      <c r="P2581" s="159"/>
      <c r="Q2581" s="159"/>
      <c r="R2581" s="159"/>
      <c r="S2581" s="171"/>
    </row>
    <row r="2582" spans="1:19" s="68" customFormat="1" ht="24" customHeight="1" x14ac:dyDescent="0.25">
      <c r="A2582" s="192" t="s">
        <v>1498</v>
      </c>
      <c r="B2582" s="193"/>
      <c r="C2582" s="18"/>
      <c r="D2582" s="18"/>
      <c r="E2582" s="20"/>
      <c r="G2582" s="165" t="s">
        <v>1494</v>
      </c>
      <c r="H2582" s="159"/>
      <c r="I2582" s="276" t="s">
        <v>1406</v>
      </c>
      <c r="J2582" s="277"/>
      <c r="K2582" s="160" t="s">
        <v>1441</v>
      </c>
      <c r="L2582" s="159"/>
      <c r="M2582" s="276" t="s">
        <v>1498</v>
      </c>
      <c r="N2582" s="277"/>
      <c r="O2582" s="169">
        <f>VLOOKUP(A2582,'[2]Tarifs Ananbô'!A:T,20,0)*(1+$X$5)</f>
        <v>1348.3333333333335</v>
      </c>
      <c r="P2582" s="159"/>
      <c r="Q2582" s="278" t="s">
        <v>1434</v>
      </c>
      <c r="R2582" s="279"/>
      <c r="S2582" s="280"/>
    </row>
    <row r="2583" spans="1:19" s="68" customFormat="1" ht="7.9" customHeight="1" x14ac:dyDescent="0.25">
      <c r="A2583" s="115"/>
      <c r="B2583" s="115"/>
      <c r="C2583" s="18"/>
      <c r="D2583" s="18"/>
      <c r="E2583" s="20"/>
      <c r="G2583" s="159"/>
      <c r="H2583" s="159"/>
      <c r="I2583" s="159"/>
      <c r="J2583" s="159"/>
      <c r="K2583" s="159"/>
      <c r="L2583" s="159"/>
      <c r="M2583" s="159"/>
      <c r="N2583" s="159"/>
      <c r="O2583" s="171"/>
      <c r="P2583" s="159"/>
      <c r="Q2583" s="214"/>
      <c r="R2583" s="214"/>
      <c r="S2583" s="214"/>
    </row>
    <row r="2584" spans="1:19" s="68" customFormat="1" ht="13.5" customHeight="1" x14ac:dyDescent="0.25">
      <c r="A2584" s="181"/>
      <c r="B2584" s="18"/>
      <c r="C2584" s="18"/>
      <c r="D2584" s="18"/>
      <c r="E2584" s="178" t="s">
        <v>1499</v>
      </c>
      <c r="G2584" s="154"/>
      <c r="H2584" s="175"/>
      <c r="I2584" s="154"/>
      <c r="J2584" s="175"/>
      <c r="K2584" s="154"/>
      <c r="L2584" s="175"/>
      <c r="M2584" s="154"/>
      <c r="N2584" s="175"/>
      <c r="O2584" s="154"/>
      <c r="P2584" s="175"/>
      <c r="Q2584" s="166"/>
      <c r="R2584" s="159"/>
      <c r="S2584" s="154"/>
    </row>
    <row r="2585" spans="1:19" s="68" customFormat="1" ht="7.9" customHeight="1" x14ac:dyDescent="0.25">
      <c r="A2585" s="205"/>
      <c r="B2585" s="205"/>
      <c r="C2585" s="18"/>
      <c r="D2585" s="18"/>
      <c r="E2585" s="151"/>
      <c r="F2585" s="151"/>
      <c r="G2585" s="101"/>
      <c r="H2585" s="101"/>
      <c r="I2585" s="101"/>
      <c r="J2585" s="101"/>
      <c r="K2585" s="101"/>
      <c r="L2585" s="101"/>
      <c r="M2585" s="204"/>
      <c r="N2585" s="204"/>
      <c r="O2585" s="204"/>
      <c r="P2585" s="101"/>
      <c r="Q2585" s="168"/>
      <c r="R2585" s="168"/>
      <c r="S2585" s="204"/>
    </row>
    <row r="2586" spans="1:19" s="68" customFormat="1" ht="24" customHeight="1" x14ac:dyDescent="0.25">
      <c r="A2586" s="192" t="s">
        <v>1500</v>
      </c>
      <c r="B2586" s="193"/>
      <c r="C2586" s="18"/>
      <c r="D2586" s="18"/>
      <c r="E2586" s="20"/>
      <c r="G2586" s="165" t="s">
        <v>1501</v>
      </c>
      <c r="H2586" s="159"/>
      <c r="I2586" s="276" t="s">
        <v>442</v>
      </c>
      <c r="J2586" s="277"/>
      <c r="K2586" s="160" t="s">
        <v>1433</v>
      </c>
      <c r="L2586" s="159"/>
      <c r="M2586" s="276" t="s">
        <v>1500</v>
      </c>
      <c r="N2586" s="277"/>
      <c r="O2586" s="169">
        <f>VLOOKUP(A2586,'[2]Tarifs Ananbô'!A:T,20,0)*(1+$X$5)</f>
        <v>148.33333333333334</v>
      </c>
      <c r="P2586" s="159"/>
      <c r="Q2586" s="278" t="s">
        <v>1434</v>
      </c>
      <c r="R2586" s="279"/>
      <c r="S2586" s="280"/>
    </row>
    <row r="2587" spans="1:19" s="68" customFormat="1" ht="7.9" customHeight="1" x14ac:dyDescent="0.25">
      <c r="A2587" s="115"/>
      <c r="B2587" s="115"/>
      <c r="C2587" s="18"/>
      <c r="D2587" s="18"/>
      <c r="E2587" s="20"/>
      <c r="G2587" s="163"/>
      <c r="H2587" s="159"/>
      <c r="I2587" s="159"/>
      <c r="J2587" s="159"/>
      <c r="K2587" s="159"/>
      <c r="L2587" s="159"/>
      <c r="M2587" s="159"/>
      <c r="N2587" s="159"/>
      <c r="O2587" s="171"/>
      <c r="P2587" s="159"/>
      <c r="Q2587" s="159"/>
      <c r="R2587" s="159"/>
      <c r="S2587" s="171"/>
    </row>
    <row r="2588" spans="1:19" s="68" customFormat="1" ht="24" customHeight="1" x14ac:dyDescent="0.25">
      <c r="A2588" s="192" t="s">
        <v>1502</v>
      </c>
      <c r="B2588" s="193"/>
      <c r="C2588" s="18"/>
      <c r="D2588" s="18"/>
      <c r="E2588" s="20"/>
      <c r="G2588" s="165" t="s">
        <v>1501</v>
      </c>
      <c r="H2588" s="159"/>
      <c r="I2588" s="276" t="s">
        <v>1205</v>
      </c>
      <c r="J2588" s="277"/>
      <c r="K2588" s="160" t="s">
        <v>1436</v>
      </c>
      <c r="L2588" s="159"/>
      <c r="M2588" s="276" t="s">
        <v>1502</v>
      </c>
      <c r="N2588" s="277"/>
      <c r="O2588" s="169">
        <f>VLOOKUP(A2588,'[2]Tarifs Ananbô'!A:T,20,0)*(1+$X$5)</f>
        <v>1037.5</v>
      </c>
      <c r="P2588" s="159"/>
      <c r="Q2588" s="278" t="s">
        <v>1434</v>
      </c>
      <c r="R2588" s="279"/>
      <c r="S2588" s="280"/>
    </row>
    <row r="2589" spans="1:19" s="68" customFormat="1" ht="7.9" customHeight="1" x14ac:dyDescent="0.25">
      <c r="A2589" s="181"/>
      <c r="B2589" s="18"/>
      <c r="C2589" s="18"/>
      <c r="D2589" s="18"/>
      <c r="E2589" s="180"/>
      <c r="G2589" s="154"/>
      <c r="H2589" s="175"/>
      <c r="I2589" s="154"/>
      <c r="J2589" s="175"/>
      <c r="K2589" s="154"/>
      <c r="L2589" s="175"/>
      <c r="M2589" s="154"/>
      <c r="N2589" s="175"/>
      <c r="O2589" s="154"/>
      <c r="P2589" s="175"/>
      <c r="Q2589" s="166"/>
      <c r="R2589" s="159"/>
      <c r="S2589" s="154"/>
    </row>
    <row r="2590" spans="1:19" s="68" customFormat="1" ht="13.5" customHeight="1" x14ac:dyDescent="0.25">
      <c r="A2590" s="181"/>
      <c r="B2590" s="18"/>
      <c r="C2590" s="18"/>
      <c r="D2590" s="18"/>
      <c r="E2590" s="178" t="s">
        <v>1503</v>
      </c>
      <c r="G2590" s="154"/>
      <c r="H2590" s="175"/>
      <c r="I2590" s="154"/>
      <c r="J2590" s="175"/>
      <c r="K2590" s="154"/>
      <c r="L2590" s="175"/>
      <c r="M2590" s="154"/>
      <c r="N2590" s="175"/>
      <c r="O2590" s="154"/>
      <c r="P2590" s="175"/>
      <c r="Q2590" s="166"/>
      <c r="R2590" s="159"/>
      <c r="S2590" s="154"/>
    </row>
    <row r="2591" spans="1:19" s="68" customFormat="1" ht="7.9" customHeight="1" x14ac:dyDescent="0.25">
      <c r="A2591" s="205"/>
      <c r="B2591" s="205"/>
      <c r="C2591" s="18"/>
      <c r="D2591" s="18"/>
      <c r="E2591" s="151"/>
      <c r="F2591" s="151"/>
      <c r="G2591" s="101"/>
      <c r="H2591" s="101"/>
      <c r="I2591" s="101"/>
      <c r="J2591" s="101"/>
      <c r="K2591" s="101"/>
      <c r="L2591" s="101"/>
      <c r="M2591" s="204"/>
      <c r="N2591" s="204"/>
      <c r="O2591" s="204"/>
      <c r="P2591" s="101"/>
      <c r="Q2591" s="168"/>
      <c r="R2591" s="168"/>
      <c r="S2591" s="204"/>
    </row>
    <row r="2592" spans="1:19" s="68" customFormat="1" ht="24" customHeight="1" x14ac:dyDescent="0.25">
      <c r="A2592" s="192" t="s">
        <v>1504</v>
      </c>
      <c r="B2592" s="193"/>
      <c r="C2592" s="18"/>
      <c r="D2592" s="18"/>
      <c r="E2592" s="20"/>
      <c r="G2592" s="165" t="s">
        <v>1501</v>
      </c>
      <c r="H2592" s="159"/>
      <c r="I2592" s="276" t="s">
        <v>442</v>
      </c>
      <c r="J2592" s="277"/>
      <c r="K2592" s="160" t="s">
        <v>1439</v>
      </c>
      <c r="L2592" s="159"/>
      <c r="M2592" s="276" t="s">
        <v>1504</v>
      </c>
      <c r="N2592" s="277"/>
      <c r="O2592" s="169">
        <f>VLOOKUP(A2592,'[2]Tarifs Ananbô'!A:T,20,0)*(1+$X$5)</f>
        <v>168.33333333333334</v>
      </c>
      <c r="P2592" s="159"/>
      <c r="Q2592" s="278" t="s">
        <v>1434</v>
      </c>
      <c r="R2592" s="279"/>
      <c r="S2592" s="280"/>
    </row>
    <row r="2593" spans="1:19" s="68" customFormat="1" ht="7.9" customHeight="1" x14ac:dyDescent="0.25">
      <c r="A2593" s="115"/>
      <c r="B2593" s="115"/>
      <c r="C2593" s="18"/>
      <c r="D2593" s="18"/>
      <c r="E2593" s="20"/>
      <c r="G2593" s="163"/>
      <c r="H2593" s="159"/>
      <c r="I2593" s="159"/>
      <c r="J2593" s="159"/>
      <c r="K2593" s="159"/>
      <c r="L2593" s="159"/>
      <c r="M2593" s="159"/>
      <c r="N2593" s="159"/>
      <c r="O2593" s="171"/>
      <c r="P2593" s="159"/>
      <c r="Q2593" s="159"/>
      <c r="R2593" s="159"/>
      <c r="S2593" s="171"/>
    </row>
    <row r="2594" spans="1:19" s="68" customFormat="1" ht="24" customHeight="1" x14ac:dyDescent="0.25">
      <c r="A2594" s="192" t="s">
        <v>1505</v>
      </c>
      <c r="B2594" s="193"/>
      <c r="C2594" s="18"/>
      <c r="D2594" s="18"/>
      <c r="E2594" s="20"/>
      <c r="G2594" s="165" t="s">
        <v>1501</v>
      </c>
      <c r="H2594" s="159"/>
      <c r="I2594" s="276" t="s">
        <v>1406</v>
      </c>
      <c r="J2594" s="277"/>
      <c r="K2594" s="160" t="s">
        <v>1441</v>
      </c>
      <c r="L2594" s="159"/>
      <c r="M2594" s="276" t="s">
        <v>1505</v>
      </c>
      <c r="N2594" s="277"/>
      <c r="O2594" s="169">
        <f>VLOOKUP(A2594,'[2]Tarifs Ananbô'!A:T,20,0)*(1+$X$5)</f>
        <v>1348.3333333333335</v>
      </c>
      <c r="P2594" s="159"/>
      <c r="Q2594" s="278" t="s">
        <v>1434</v>
      </c>
      <c r="R2594" s="279"/>
      <c r="S2594" s="280"/>
    </row>
    <row r="2595" spans="1:19" s="68" customFormat="1" ht="7.9" customHeight="1" x14ac:dyDescent="0.25">
      <c r="A2595" s="115"/>
      <c r="B2595" s="115"/>
      <c r="C2595" s="18"/>
      <c r="D2595" s="18"/>
      <c r="E2595" s="20"/>
      <c r="G2595" s="159"/>
      <c r="H2595" s="159"/>
      <c r="I2595" s="159"/>
      <c r="J2595" s="159"/>
      <c r="K2595" s="159"/>
      <c r="L2595" s="159"/>
      <c r="M2595" s="159"/>
      <c r="N2595" s="159"/>
      <c r="O2595" s="171"/>
      <c r="P2595" s="159"/>
      <c r="Q2595" s="214"/>
      <c r="R2595" s="214"/>
      <c r="S2595" s="214"/>
    </row>
    <row r="2596" spans="1:19" s="68" customFormat="1" ht="13.5" customHeight="1" x14ac:dyDescent="0.25">
      <c r="A2596" s="181"/>
      <c r="B2596" s="18"/>
      <c r="C2596" s="18"/>
      <c r="D2596" s="18"/>
      <c r="E2596" s="178" t="s">
        <v>1506</v>
      </c>
      <c r="G2596" s="154"/>
      <c r="H2596" s="175"/>
      <c r="I2596" s="154"/>
      <c r="J2596" s="175"/>
      <c r="K2596" s="154"/>
      <c r="L2596" s="175"/>
      <c r="M2596" s="154"/>
      <c r="N2596" s="175"/>
      <c r="O2596" s="154"/>
      <c r="P2596" s="175"/>
      <c r="Q2596" s="166"/>
      <c r="R2596" s="159"/>
      <c r="S2596" s="154"/>
    </row>
    <row r="2597" spans="1:19" s="68" customFormat="1" ht="7.9" customHeight="1" x14ac:dyDescent="0.25">
      <c r="A2597" s="205"/>
      <c r="B2597" s="205"/>
      <c r="C2597" s="18"/>
      <c r="D2597" s="18"/>
      <c r="E2597" s="151"/>
      <c r="F2597" s="151"/>
      <c r="G2597" s="101"/>
      <c r="H2597" s="101"/>
      <c r="I2597" s="101"/>
      <c r="J2597" s="101"/>
      <c r="K2597" s="101"/>
      <c r="L2597" s="101"/>
      <c r="M2597" s="204"/>
      <c r="N2597" s="204"/>
      <c r="O2597" s="204"/>
      <c r="P2597" s="101"/>
      <c r="Q2597" s="168"/>
      <c r="R2597" s="168"/>
      <c r="S2597" s="204"/>
    </row>
    <row r="2598" spans="1:19" s="68" customFormat="1" ht="24" customHeight="1" x14ac:dyDescent="0.25">
      <c r="A2598" s="192" t="s">
        <v>1507</v>
      </c>
      <c r="B2598" s="193"/>
      <c r="C2598" s="18"/>
      <c r="D2598" s="18"/>
      <c r="E2598" s="20"/>
      <c r="G2598" s="165" t="s">
        <v>1508</v>
      </c>
      <c r="H2598" s="159"/>
      <c r="I2598" s="276" t="s">
        <v>442</v>
      </c>
      <c r="J2598" s="277"/>
      <c r="K2598" s="160" t="s">
        <v>1433</v>
      </c>
      <c r="L2598" s="159"/>
      <c r="M2598" s="276" t="s">
        <v>1507</v>
      </c>
      <c r="N2598" s="277"/>
      <c r="O2598" s="169">
        <f>VLOOKUP(A2598,'[2]Tarifs Ananbô'!A:T,20,0)*(1+$X$5)</f>
        <v>148.33333333333334</v>
      </c>
      <c r="P2598" s="159"/>
      <c r="Q2598" s="278" t="s">
        <v>1434</v>
      </c>
      <c r="R2598" s="279"/>
      <c r="S2598" s="280"/>
    </row>
    <row r="2599" spans="1:19" s="68" customFormat="1" ht="7.9" customHeight="1" x14ac:dyDescent="0.25">
      <c r="A2599" s="115"/>
      <c r="B2599" s="115"/>
      <c r="C2599" s="18"/>
      <c r="D2599" s="18"/>
      <c r="E2599" s="20"/>
      <c r="G2599" s="163"/>
      <c r="H2599" s="159"/>
      <c r="I2599" s="159"/>
      <c r="J2599" s="159"/>
      <c r="K2599" s="159"/>
      <c r="L2599" s="159"/>
      <c r="M2599" s="159"/>
      <c r="N2599" s="159"/>
      <c r="O2599" s="171"/>
      <c r="P2599" s="159"/>
      <c r="Q2599" s="159"/>
      <c r="R2599" s="159"/>
      <c r="S2599" s="171"/>
    </row>
    <row r="2600" spans="1:19" s="68" customFormat="1" ht="24" customHeight="1" x14ac:dyDescent="0.25">
      <c r="A2600" s="192" t="s">
        <v>1509</v>
      </c>
      <c r="B2600" s="193"/>
      <c r="C2600" s="18"/>
      <c r="D2600" s="18"/>
      <c r="E2600" s="20"/>
      <c r="G2600" s="165" t="s">
        <v>1508</v>
      </c>
      <c r="H2600" s="159"/>
      <c r="I2600" s="276" t="s">
        <v>1205</v>
      </c>
      <c r="J2600" s="277"/>
      <c r="K2600" s="160" t="s">
        <v>1436</v>
      </c>
      <c r="L2600" s="159"/>
      <c r="M2600" s="276" t="s">
        <v>1509</v>
      </c>
      <c r="N2600" s="277"/>
      <c r="O2600" s="169">
        <f>VLOOKUP(A2600,'[2]Tarifs Ananbô'!A:T,20,0)*(1+$X$5)</f>
        <v>1037.5</v>
      </c>
      <c r="P2600" s="159"/>
      <c r="Q2600" s="278" t="s">
        <v>1434</v>
      </c>
      <c r="R2600" s="279"/>
      <c r="S2600" s="280"/>
    </row>
    <row r="2601" spans="1:19" s="68" customFormat="1" ht="7.9" customHeight="1" x14ac:dyDescent="0.25">
      <c r="A2601" s="181"/>
      <c r="B2601" s="18"/>
      <c r="C2601" s="18"/>
      <c r="D2601" s="18"/>
      <c r="E2601" s="180"/>
      <c r="G2601" s="154"/>
      <c r="H2601" s="175"/>
      <c r="I2601" s="154"/>
      <c r="J2601" s="175"/>
      <c r="K2601" s="154"/>
      <c r="L2601" s="175"/>
      <c r="M2601" s="154"/>
      <c r="N2601" s="175"/>
      <c r="O2601" s="154"/>
      <c r="P2601" s="175"/>
      <c r="Q2601" s="166"/>
      <c r="R2601" s="159"/>
      <c r="S2601" s="154"/>
    </row>
    <row r="2602" spans="1:19" s="68" customFormat="1" ht="13.5" customHeight="1" x14ac:dyDescent="0.25">
      <c r="A2602" s="181"/>
      <c r="B2602" s="18"/>
      <c r="C2602" s="18"/>
      <c r="D2602" s="18"/>
      <c r="E2602" s="178" t="s">
        <v>1510</v>
      </c>
      <c r="G2602" s="154"/>
      <c r="H2602" s="175"/>
      <c r="I2602" s="154"/>
      <c r="J2602" s="175"/>
      <c r="K2602" s="154"/>
      <c r="L2602" s="175"/>
      <c r="M2602" s="154"/>
      <c r="N2602" s="175"/>
      <c r="O2602" s="154"/>
      <c r="P2602" s="175"/>
      <c r="Q2602" s="166"/>
      <c r="R2602" s="159"/>
      <c r="S2602" s="154"/>
    </row>
    <row r="2603" spans="1:19" s="68" customFormat="1" ht="7.9" customHeight="1" x14ac:dyDescent="0.25">
      <c r="A2603" s="205"/>
      <c r="B2603" s="205"/>
      <c r="C2603" s="18"/>
      <c r="D2603" s="18"/>
      <c r="E2603" s="151"/>
      <c r="F2603" s="151"/>
      <c r="G2603" s="101"/>
      <c r="H2603" s="101"/>
      <c r="I2603" s="101"/>
      <c r="J2603" s="101"/>
      <c r="K2603" s="101"/>
      <c r="L2603" s="101"/>
      <c r="M2603" s="204"/>
      <c r="N2603" s="204"/>
      <c r="O2603" s="204"/>
      <c r="P2603" s="101"/>
      <c r="Q2603" s="168"/>
      <c r="R2603" s="168"/>
      <c r="S2603" s="204"/>
    </row>
    <row r="2604" spans="1:19" s="68" customFormat="1" ht="24" customHeight="1" x14ac:dyDescent="0.25">
      <c r="A2604" s="192" t="s">
        <v>1511</v>
      </c>
      <c r="B2604" s="193"/>
      <c r="C2604" s="18"/>
      <c r="D2604" s="18"/>
      <c r="E2604" s="20"/>
      <c r="G2604" s="165" t="s">
        <v>1508</v>
      </c>
      <c r="H2604" s="159"/>
      <c r="I2604" s="276" t="s">
        <v>442</v>
      </c>
      <c r="J2604" s="277"/>
      <c r="K2604" s="160" t="s">
        <v>1439</v>
      </c>
      <c r="L2604" s="159"/>
      <c r="M2604" s="276" t="s">
        <v>1511</v>
      </c>
      <c r="N2604" s="277"/>
      <c r="O2604" s="169">
        <f>VLOOKUP(A2604,'[2]Tarifs Ananbô'!A:T,20,0)*(1+$X$5)</f>
        <v>168.33333333333334</v>
      </c>
      <c r="P2604" s="159"/>
      <c r="Q2604" s="278" t="s">
        <v>1434</v>
      </c>
      <c r="R2604" s="279"/>
      <c r="S2604" s="280"/>
    </row>
    <row r="2605" spans="1:19" s="68" customFormat="1" ht="7.9" customHeight="1" x14ac:dyDescent="0.25">
      <c r="A2605" s="115"/>
      <c r="B2605" s="115"/>
      <c r="C2605" s="18"/>
      <c r="D2605" s="18"/>
      <c r="E2605" s="20"/>
      <c r="G2605" s="163"/>
      <c r="H2605" s="159"/>
      <c r="I2605" s="159"/>
      <c r="J2605" s="159"/>
      <c r="K2605" s="159"/>
      <c r="L2605" s="159"/>
      <c r="M2605" s="159"/>
      <c r="N2605" s="159"/>
      <c r="O2605" s="171"/>
      <c r="P2605" s="159"/>
      <c r="Q2605" s="159"/>
      <c r="R2605" s="159"/>
      <c r="S2605" s="171"/>
    </row>
    <row r="2606" spans="1:19" s="68" customFormat="1" ht="24" customHeight="1" x14ac:dyDescent="0.25">
      <c r="A2606" s="192" t="s">
        <v>1512</v>
      </c>
      <c r="B2606" s="193"/>
      <c r="C2606" s="18"/>
      <c r="D2606" s="18"/>
      <c r="E2606" s="20"/>
      <c r="G2606" s="165" t="s">
        <v>1508</v>
      </c>
      <c r="H2606" s="159"/>
      <c r="I2606" s="276" t="s">
        <v>1406</v>
      </c>
      <c r="J2606" s="277"/>
      <c r="K2606" s="160" t="s">
        <v>1441</v>
      </c>
      <c r="L2606" s="159"/>
      <c r="M2606" s="276" t="s">
        <v>1512</v>
      </c>
      <c r="N2606" s="277"/>
      <c r="O2606" s="169">
        <f>VLOOKUP(A2606,'[2]Tarifs Ananbô'!A:T,20,0)*(1+$X$5)</f>
        <v>1348.3333333333335</v>
      </c>
      <c r="P2606" s="159"/>
      <c r="Q2606" s="278" t="s">
        <v>1434</v>
      </c>
      <c r="R2606" s="279"/>
      <c r="S2606" s="280"/>
    </row>
    <row r="2607" spans="1:19" ht="7.9" customHeight="1" x14ac:dyDescent="0.25">
      <c r="A2607" s="115"/>
      <c r="B2607" s="115"/>
      <c r="E2607" s="13"/>
      <c r="G2607" s="114"/>
      <c r="H2607" s="114"/>
      <c r="I2607" s="114"/>
      <c r="J2607" s="114"/>
      <c r="K2607" s="114"/>
      <c r="L2607" s="114"/>
      <c r="M2607" s="114"/>
      <c r="N2607" s="114"/>
      <c r="O2607" s="36"/>
      <c r="P2607" s="114"/>
      <c r="Q2607" s="219"/>
      <c r="R2607" s="219"/>
      <c r="S2607" s="219"/>
    </row>
    <row r="2608" spans="1:19" ht="13.5" customHeight="1" x14ac:dyDescent="0.25">
      <c r="E2608" s="64" t="s">
        <v>1449</v>
      </c>
      <c r="F2608" s="64"/>
      <c r="G2608" s="64"/>
      <c r="H2608" s="67"/>
      <c r="I2608" s="67"/>
      <c r="J2608" s="67"/>
      <c r="K2608" s="68"/>
      <c r="L2608" s="69"/>
      <c r="M2608" s="69"/>
      <c r="N2608" s="69"/>
      <c r="O2608" s="267" t="s">
        <v>0</v>
      </c>
      <c r="P2608" s="267"/>
      <c r="Q2608" s="267"/>
      <c r="R2608" s="267"/>
      <c r="S2608" s="267"/>
    </row>
    <row r="2609" spans="1:19" ht="13.5" customHeight="1" x14ac:dyDescent="0.25">
      <c r="E2609" s="6"/>
      <c r="O2609" s="268"/>
      <c r="P2609" s="268"/>
      <c r="Q2609" s="268"/>
      <c r="R2609" s="268"/>
      <c r="S2609" s="268"/>
    </row>
    <row r="2610" spans="1:19" ht="13.5" customHeight="1" x14ac:dyDescent="0.25">
      <c r="E2610" s="76"/>
      <c r="F2610" s="76"/>
      <c r="G2610" s="76"/>
    </row>
    <row r="2611" spans="1:19" ht="13.5" customHeight="1" x14ac:dyDescent="0.25">
      <c r="E2611" s="76"/>
      <c r="F2611" s="76"/>
      <c r="M2611" s="284" t="s">
        <v>418</v>
      </c>
      <c r="N2611" s="284"/>
      <c r="O2611" s="284"/>
      <c r="P2611" s="211"/>
      <c r="Q2611" s="284" t="s">
        <v>419</v>
      </c>
      <c r="R2611" s="284"/>
      <c r="S2611" s="284"/>
    </row>
    <row r="2612" spans="1:19" ht="13.5" customHeight="1" x14ac:dyDescent="0.25">
      <c r="E2612" s="76"/>
      <c r="F2612" s="76"/>
      <c r="M2612" s="150"/>
      <c r="N2612" s="150"/>
      <c r="O2612" s="150"/>
      <c r="Q2612" s="150"/>
      <c r="R2612" s="150"/>
      <c r="S2612" s="150"/>
    </row>
    <row r="2613" spans="1:19" s="157" customFormat="1" ht="27" customHeight="1" x14ac:dyDescent="0.25">
      <c r="A2613" s="115"/>
      <c r="B2613" s="115"/>
      <c r="C2613" s="115"/>
      <c r="D2613" s="115"/>
      <c r="E2613" s="151"/>
      <c r="G2613" s="14" t="s">
        <v>420</v>
      </c>
      <c r="H2613" s="101"/>
      <c r="I2613" s="152" t="s">
        <v>421</v>
      </c>
      <c r="J2613" s="153"/>
      <c r="K2613" s="14" t="s">
        <v>422</v>
      </c>
      <c r="L2613" s="101"/>
      <c r="M2613" s="152" t="s">
        <v>9</v>
      </c>
      <c r="N2613" s="153"/>
      <c r="O2613" s="14" t="s">
        <v>11</v>
      </c>
      <c r="P2613" s="101"/>
      <c r="Q2613" s="152" t="s">
        <v>9</v>
      </c>
      <c r="R2613" s="153"/>
      <c r="S2613" s="14" t="s">
        <v>11</v>
      </c>
    </row>
    <row r="2614" spans="1:19" ht="7.9" customHeight="1" x14ac:dyDescent="0.25">
      <c r="E2614" s="76"/>
      <c r="F2614" s="76"/>
      <c r="M2614" s="150"/>
      <c r="N2614" s="150"/>
      <c r="O2614" s="150"/>
      <c r="Q2614" s="150"/>
      <c r="R2614" s="150"/>
      <c r="S2614" s="150"/>
    </row>
    <row r="2615" spans="1:19" ht="13.5" customHeight="1" x14ac:dyDescent="0.25">
      <c r="E2615" s="155" t="s">
        <v>1513</v>
      </c>
      <c r="G2615" s="156"/>
      <c r="H2615" s="1"/>
      <c r="I2615" s="156"/>
      <c r="J2615" s="1"/>
      <c r="K2615" s="156"/>
      <c r="L2615" s="1"/>
      <c r="M2615" s="156"/>
      <c r="N2615" s="1"/>
      <c r="O2615" s="156"/>
      <c r="P2615" s="1"/>
      <c r="Q2615" s="155"/>
      <c r="R2615" s="114"/>
      <c r="S2615" s="156"/>
    </row>
    <row r="2616" spans="1:19" ht="7.9" customHeight="1" x14ac:dyDescent="0.25">
      <c r="E2616" s="76"/>
      <c r="F2616" s="76"/>
      <c r="M2616" s="150"/>
      <c r="N2616" s="150"/>
      <c r="O2616" s="150"/>
      <c r="Q2616" s="212"/>
      <c r="R2616" s="212"/>
      <c r="S2616" s="150"/>
    </row>
    <row r="2617" spans="1:19" s="68" customFormat="1" ht="24" customHeight="1" x14ac:dyDescent="0.25">
      <c r="A2617" s="192" t="s">
        <v>1514</v>
      </c>
      <c r="B2617" s="193"/>
      <c r="C2617" s="18"/>
      <c r="D2617" s="18"/>
      <c r="E2617" s="20"/>
      <c r="G2617" s="165" t="s">
        <v>1515</v>
      </c>
      <c r="H2617" s="159"/>
      <c r="I2617" s="276" t="s">
        <v>442</v>
      </c>
      <c r="J2617" s="277"/>
      <c r="K2617" s="160" t="s">
        <v>1433</v>
      </c>
      <c r="L2617" s="159"/>
      <c r="M2617" s="276" t="s">
        <v>1514</v>
      </c>
      <c r="N2617" s="277"/>
      <c r="O2617" s="169">
        <f>VLOOKUP(A2617,'[2]Tarifs Ananbô'!A:T,20,0)*(1+$X$5)</f>
        <v>148.33333333333334</v>
      </c>
      <c r="P2617" s="159"/>
      <c r="Q2617" s="278" t="s">
        <v>1434</v>
      </c>
      <c r="R2617" s="279"/>
      <c r="S2617" s="280"/>
    </row>
    <row r="2618" spans="1:19" s="68" customFormat="1" ht="7.9" customHeight="1" x14ac:dyDescent="0.25">
      <c r="A2618" s="115"/>
      <c r="B2618" s="115"/>
      <c r="C2618" s="18"/>
      <c r="D2618" s="18"/>
      <c r="E2618" s="20"/>
      <c r="G2618" s="163"/>
      <c r="H2618" s="159"/>
      <c r="I2618" s="159"/>
      <c r="J2618" s="159"/>
      <c r="K2618" s="159"/>
      <c r="L2618" s="159"/>
      <c r="M2618" s="159"/>
      <c r="N2618" s="159"/>
      <c r="O2618" s="171"/>
      <c r="P2618" s="159"/>
      <c r="Q2618" s="159"/>
      <c r="R2618" s="159"/>
      <c r="S2618" s="171"/>
    </row>
    <row r="2619" spans="1:19" s="68" customFormat="1" ht="24" customHeight="1" x14ac:dyDescent="0.25">
      <c r="A2619" s="192" t="s">
        <v>1516</v>
      </c>
      <c r="B2619" s="193"/>
      <c r="C2619" s="18"/>
      <c r="D2619" s="18"/>
      <c r="E2619" s="20"/>
      <c r="G2619" s="165" t="s">
        <v>1515</v>
      </c>
      <c r="H2619" s="159"/>
      <c r="I2619" s="276" t="s">
        <v>1205</v>
      </c>
      <c r="J2619" s="277"/>
      <c r="K2619" s="160" t="s">
        <v>1436</v>
      </c>
      <c r="L2619" s="159"/>
      <c r="M2619" s="276" t="s">
        <v>1516</v>
      </c>
      <c r="N2619" s="277"/>
      <c r="O2619" s="169">
        <f>VLOOKUP(A2619,'[2]Tarifs Ananbô'!A:T,20,0)*(1+$X$5)</f>
        <v>1037.5</v>
      </c>
      <c r="P2619" s="159"/>
      <c r="Q2619" s="278" t="s">
        <v>1434</v>
      </c>
      <c r="R2619" s="279"/>
      <c r="S2619" s="280"/>
    </row>
    <row r="2620" spans="1:19" ht="7.9" customHeight="1" x14ac:dyDescent="0.25">
      <c r="E2620" s="76"/>
      <c r="F2620" s="76"/>
      <c r="G2620" s="33"/>
      <c r="H2620" s="33"/>
      <c r="I2620" s="33"/>
      <c r="J2620" s="33"/>
      <c r="K2620" s="33"/>
      <c r="L2620" s="33"/>
      <c r="M2620" s="195"/>
      <c r="N2620" s="195"/>
      <c r="O2620" s="195"/>
      <c r="P2620" s="33"/>
      <c r="Q2620" s="194"/>
      <c r="R2620" s="194"/>
      <c r="S2620" s="195"/>
    </row>
    <row r="2621" spans="1:19" ht="13.5" customHeight="1" x14ac:dyDescent="0.25">
      <c r="E2621" s="155" t="s">
        <v>1517</v>
      </c>
      <c r="G2621" s="128"/>
      <c r="H2621" s="41"/>
      <c r="I2621" s="128"/>
      <c r="J2621" s="41"/>
      <c r="K2621" s="128"/>
      <c r="L2621" s="41"/>
      <c r="M2621" s="128"/>
      <c r="N2621" s="41"/>
      <c r="O2621" s="128"/>
      <c r="P2621" s="41"/>
      <c r="Q2621" s="143"/>
      <c r="R2621" s="140"/>
      <c r="S2621" s="128"/>
    </row>
    <row r="2622" spans="1:19" ht="7.9" customHeight="1" x14ac:dyDescent="0.25">
      <c r="E2622" s="76"/>
      <c r="F2622" s="76"/>
      <c r="G2622" s="33"/>
      <c r="H2622" s="33"/>
      <c r="I2622" s="33"/>
      <c r="J2622" s="33"/>
      <c r="K2622" s="33"/>
      <c r="L2622" s="33"/>
      <c r="M2622" s="195"/>
      <c r="N2622" s="195"/>
      <c r="O2622" s="195"/>
      <c r="P2622" s="33"/>
      <c r="Q2622" s="194"/>
      <c r="R2622" s="194"/>
      <c r="S2622" s="195"/>
    </row>
    <row r="2623" spans="1:19" s="68" customFormat="1" ht="24" customHeight="1" x14ac:dyDescent="0.25">
      <c r="A2623" s="192" t="s">
        <v>1518</v>
      </c>
      <c r="B2623" s="193"/>
      <c r="C2623" s="18"/>
      <c r="D2623" s="18"/>
      <c r="E2623" s="20"/>
      <c r="G2623" s="165" t="s">
        <v>1515</v>
      </c>
      <c r="H2623" s="159"/>
      <c r="I2623" s="276" t="s">
        <v>442</v>
      </c>
      <c r="J2623" s="277"/>
      <c r="K2623" s="160" t="s">
        <v>1439</v>
      </c>
      <c r="L2623" s="159"/>
      <c r="M2623" s="276" t="s">
        <v>1518</v>
      </c>
      <c r="N2623" s="277"/>
      <c r="O2623" s="169">
        <f>VLOOKUP(A2623,'[2]Tarifs Ananbô'!A:T,20,0)*(1+$X$5)</f>
        <v>168.33333333333334</v>
      </c>
      <c r="P2623" s="159"/>
      <c r="Q2623" s="278" t="s">
        <v>1434</v>
      </c>
      <c r="R2623" s="279"/>
      <c r="S2623" s="280"/>
    </row>
    <row r="2624" spans="1:19" s="68" customFormat="1" ht="7.9" customHeight="1" x14ac:dyDescent="0.25">
      <c r="A2624" s="115"/>
      <c r="B2624" s="115"/>
      <c r="C2624" s="18"/>
      <c r="D2624" s="18"/>
      <c r="E2624" s="20"/>
      <c r="G2624" s="163"/>
      <c r="H2624" s="159"/>
      <c r="I2624" s="159"/>
      <c r="J2624" s="159"/>
      <c r="K2624" s="159"/>
      <c r="L2624" s="159"/>
      <c r="M2624" s="159"/>
      <c r="N2624" s="159"/>
      <c r="O2624" s="171"/>
      <c r="P2624" s="159"/>
      <c r="Q2624" s="159"/>
      <c r="R2624" s="159"/>
      <c r="S2624" s="171"/>
    </row>
    <row r="2625" spans="1:19" s="68" customFormat="1" ht="24" customHeight="1" x14ac:dyDescent="0.25">
      <c r="A2625" s="192" t="s">
        <v>1519</v>
      </c>
      <c r="B2625" s="193"/>
      <c r="C2625" s="18"/>
      <c r="D2625" s="18"/>
      <c r="E2625" s="20"/>
      <c r="G2625" s="165" t="s">
        <v>1515</v>
      </c>
      <c r="H2625" s="159"/>
      <c r="I2625" s="276" t="s">
        <v>1406</v>
      </c>
      <c r="J2625" s="277"/>
      <c r="K2625" s="160" t="s">
        <v>1441</v>
      </c>
      <c r="L2625" s="159"/>
      <c r="M2625" s="276" t="s">
        <v>1519</v>
      </c>
      <c r="N2625" s="277"/>
      <c r="O2625" s="169">
        <f>VLOOKUP(A2625,'[2]Tarifs Ananbô'!A:T,20,0)*(1+$X$5)</f>
        <v>1348.3333333333335</v>
      </c>
      <c r="P2625" s="159"/>
      <c r="Q2625" s="278" t="s">
        <v>1434</v>
      </c>
      <c r="R2625" s="279"/>
      <c r="S2625" s="280"/>
    </row>
    <row r="2626" spans="1:19" ht="7.9" customHeight="1" x14ac:dyDescent="0.25">
      <c r="E2626" s="150"/>
      <c r="G2626" s="156"/>
      <c r="H2626" s="1"/>
      <c r="I2626" s="156"/>
      <c r="J2626" s="1"/>
      <c r="K2626" s="156"/>
      <c r="L2626" s="1"/>
      <c r="M2626" s="156"/>
      <c r="N2626" s="1"/>
      <c r="O2626" s="156"/>
      <c r="P2626" s="1"/>
      <c r="Q2626" s="155"/>
      <c r="R2626" s="114"/>
      <c r="S2626" s="156"/>
    </row>
    <row r="2627" spans="1:19" s="246" customFormat="1" x14ac:dyDescent="0.25">
      <c r="A2627" s="185"/>
      <c r="B2627" s="185"/>
      <c r="C2627" s="186"/>
      <c r="D2627" s="186"/>
      <c r="E2627" s="187"/>
      <c r="F2627" s="188"/>
      <c r="G2627" s="188"/>
      <c r="H2627" s="188"/>
      <c r="I2627" s="188"/>
      <c r="J2627" s="188"/>
      <c r="K2627" s="188"/>
      <c r="L2627" s="188"/>
      <c r="M2627" s="188"/>
      <c r="N2627" s="189"/>
      <c r="O2627" s="26"/>
      <c r="P2627" s="26"/>
      <c r="Q2627" s="26"/>
      <c r="R2627" s="26"/>
      <c r="S2627" s="26"/>
    </row>
    <row r="2628" spans="1:19" ht="34.15" customHeight="1" x14ac:dyDescent="0.25">
      <c r="A2628" s="115"/>
      <c r="B2628" s="115"/>
      <c r="E2628" s="288" t="s">
        <v>1352</v>
      </c>
      <c r="F2628" s="288"/>
      <c r="G2628" s="288"/>
      <c r="H2628" s="288"/>
      <c r="I2628" s="288"/>
      <c r="J2628" s="288"/>
      <c r="K2628" s="288"/>
      <c r="L2628" s="288"/>
      <c r="M2628" s="288"/>
      <c r="N2628" s="288"/>
      <c r="O2628" s="288"/>
      <c r="P2628" s="288"/>
      <c r="Q2628" s="288"/>
      <c r="R2628" s="288"/>
      <c r="S2628" s="288"/>
    </row>
    <row r="2629" spans="1:19" ht="13.5" customHeight="1" x14ac:dyDescent="0.25">
      <c r="E2629" s="281"/>
      <c r="F2629" s="281"/>
      <c r="G2629" s="281"/>
    </row>
    <row r="2630" spans="1:19" ht="13.5" customHeight="1" x14ac:dyDescent="0.25">
      <c r="E2630" s="35"/>
      <c r="F2630" s="35"/>
      <c r="G2630" s="35"/>
      <c r="H2630" s="8"/>
      <c r="I2630" s="9" t="s">
        <v>584</v>
      </c>
      <c r="K2630" s="9"/>
      <c r="N2630" s="8"/>
      <c r="P2630" s="8"/>
      <c r="R2630" s="8"/>
    </row>
    <row r="2631" spans="1:19" ht="9.9499999999999993" customHeight="1" x14ac:dyDescent="0.25">
      <c r="E2631" s="35"/>
      <c r="F2631" s="35"/>
      <c r="G2631" s="35"/>
      <c r="H2631" s="8"/>
      <c r="I2631" s="1"/>
      <c r="J2631" s="1"/>
      <c r="K2631" s="1"/>
      <c r="L2631" s="1"/>
      <c r="M2631" s="1"/>
      <c r="N2631" s="8"/>
      <c r="O2631" s="12"/>
      <c r="P2631" s="8"/>
      <c r="Q2631" s="12"/>
      <c r="R2631" s="8"/>
      <c r="S2631" s="13"/>
    </row>
    <row r="2632" spans="1:19" ht="39.950000000000003" customHeight="1" x14ac:dyDescent="0.25">
      <c r="E2632" s="35"/>
      <c r="F2632" s="35"/>
      <c r="G2632" s="35"/>
      <c r="H2632" s="8"/>
      <c r="I2632" s="14" t="s">
        <v>9</v>
      </c>
      <c r="J2632" s="190"/>
      <c r="K2632" s="14" t="s">
        <v>10</v>
      </c>
      <c r="L2632" s="190"/>
      <c r="M2632" s="14" t="s">
        <v>11</v>
      </c>
      <c r="N2632" s="15"/>
      <c r="O2632" s="16" t="s">
        <v>1520</v>
      </c>
      <c r="P2632" s="23"/>
      <c r="Q2632" s="16" t="s">
        <v>1521</v>
      </c>
      <c r="R2632" s="15"/>
      <c r="S2632" s="13"/>
    </row>
    <row r="2633" spans="1:19" ht="9.9499999999999993" customHeight="1" x14ac:dyDescent="0.25">
      <c r="E2633" s="35"/>
      <c r="F2633" s="35"/>
      <c r="G2633" s="35"/>
      <c r="H2633" s="8"/>
      <c r="I2633" s="41"/>
      <c r="J2633" s="41"/>
      <c r="K2633" s="41"/>
      <c r="L2633" s="41"/>
      <c r="M2633" s="41"/>
      <c r="N2633" s="23"/>
      <c r="O2633" s="42"/>
      <c r="P2633" s="23"/>
      <c r="Q2633" s="43"/>
      <c r="R2633" s="23"/>
      <c r="S2633" s="13"/>
    </row>
    <row r="2634" spans="1:19" ht="13.5" customHeight="1" x14ac:dyDescent="0.25">
      <c r="A2634" s="183" t="s">
        <v>587</v>
      </c>
      <c r="E2634" s="35"/>
      <c r="F2634" s="35"/>
      <c r="G2634" s="35"/>
      <c r="H2634" s="8"/>
      <c r="I2634" s="160" t="s">
        <v>587</v>
      </c>
      <c r="J2634" s="41"/>
      <c r="K2634" s="191" t="s">
        <v>21</v>
      </c>
      <c r="L2634" s="41"/>
      <c r="M2634" s="22">
        <f>VLOOKUP(A2634,'[2]Tarif bases juil-24'!B:H,6,0)*(1+$V$3)</f>
        <v>23.746208333333332</v>
      </c>
      <c r="N2634" s="23"/>
      <c r="O2634" s="247">
        <v>7</v>
      </c>
      <c r="P2634" s="41"/>
      <c r="Q2634" s="247">
        <v>1</v>
      </c>
      <c r="R2634" s="23"/>
      <c r="S2634" s="13"/>
    </row>
    <row r="2635" spans="1:19" ht="13.5" customHeight="1" x14ac:dyDescent="0.25">
      <c r="A2635" s="183" t="s">
        <v>588</v>
      </c>
      <c r="E2635" s="35"/>
      <c r="F2635" s="35"/>
      <c r="G2635" s="35"/>
      <c r="H2635" s="8"/>
      <c r="I2635" s="160" t="s">
        <v>588</v>
      </c>
      <c r="J2635" s="41"/>
      <c r="K2635" s="191" t="s">
        <v>23</v>
      </c>
      <c r="L2635" s="41"/>
      <c r="M2635" s="22">
        <f>VLOOKUP(A2635,'[2]Tarif bases juil-24'!B:H,6,0)*(1+$V$3)</f>
        <v>41.580000000000005</v>
      </c>
      <c r="N2635" s="23"/>
      <c r="O2635" s="247">
        <v>14</v>
      </c>
      <c r="P2635" s="41"/>
      <c r="Q2635" s="247">
        <v>2</v>
      </c>
      <c r="R2635" s="23"/>
      <c r="S2635" s="13"/>
    </row>
    <row r="2636" spans="1:19" ht="13.5" customHeight="1" x14ac:dyDescent="0.25">
      <c r="E2636" s="35"/>
      <c r="F2636" s="35"/>
      <c r="G2636" s="35"/>
      <c r="H2636" s="8"/>
      <c r="I2636" s="1"/>
      <c r="J2636" s="1"/>
      <c r="K2636" s="1"/>
      <c r="L2636" s="1"/>
      <c r="M2636" s="1"/>
      <c r="N2636" s="1"/>
      <c r="O2636" s="1"/>
      <c r="P2636" s="1"/>
      <c r="Q2636" s="1"/>
      <c r="R2636" s="1"/>
      <c r="S2636" s="1"/>
    </row>
    <row r="2637" spans="1:19" ht="13.5" customHeight="1" x14ac:dyDescent="0.25">
      <c r="E2637" s="35"/>
      <c r="F2637" s="35"/>
      <c r="G2637" s="35"/>
      <c r="H2637" s="8"/>
      <c r="N2637" s="1"/>
      <c r="O2637" s="282" t="s">
        <v>589</v>
      </c>
      <c r="P2637" s="282"/>
      <c r="Q2637" s="282"/>
      <c r="R2637" s="282"/>
      <c r="S2637" s="282"/>
    </row>
    <row r="2638" spans="1:19" ht="13.5" customHeight="1" x14ac:dyDescent="0.25">
      <c r="E2638" s="44"/>
      <c r="F2638" s="44"/>
      <c r="G2638" s="44"/>
      <c r="H2638" s="8"/>
      <c r="I2638" s="1"/>
      <c r="J2638" s="1"/>
      <c r="K2638" s="1"/>
      <c r="L2638" s="1"/>
      <c r="M2638" s="1"/>
      <c r="N2638" s="1"/>
      <c r="O2638" s="1"/>
      <c r="P2638" s="1"/>
      <c r="Q2638" s="1"/>
      <c r="R2638" s="1"/>
      <c r="S2638" s="1"/>
    </row>
    <row r="2639" spans="1:19" ht="13.5" customHeight="1" x14ac:dyDescent="0.25">
      <c r="E2639" s="41"/>
      <c r="F2639" s="33"/>
      <c r="G2639" s="140"/>
      <c r="H2639" s="114"/>
      <c r="I2639" s="114"/>
      <c r="J2639" s="114"/>
      <c r="K2639" s="114"/>
      <c r="L2639" s="114"/>
      <c r="M2639" s="114"/>
      <c r="N2639" s="114"/>
      <c r="O2639" s="36"/>
      <c r="P2639" s="114"/>
      <c r="Q2639" s="114"/>
      <c r="R2639" s="114"/>
      <c r="S2639" s="36"/>
    </row>
    <row r="2640" spans="1:19" ht="8.1" customHeight="1" x14ac:dyDescent="0.25"/>
    <row r="2641" spans="1:19" ht="13.15" customHeight="1" x14ac:dyDescent="0.25">
      <c r="A2641" s="115"/>
      <c r="B2641" s="115"/>
      <c r="E2641" s="35"/>
      <c r="F2641" s="35"/>
      <c r="G2641" s="35"/>
      <c r="H2641" s="116"/>
      <c r="I2641" s="117" t="s">
        <v>268</v>
      </c>
      <c r="J2641" s="118"/>
      <c r="K2641" s="118"/>
      <c r="L2641" s="119"/>
      <c r="M2641" s="120"/>
      <c r="N2641" s="120"/>
      <c r="O2641" s="120"/>
      <c r="P2641" s="120"/>
      <c r="Q2641" s="120"/>
      <c r="R2641" s="120"/>
      <c r="S2641" s="120"/>
    </row>
    <row r="2642" spans="1:19" ht="13.15" customHeight="1" x14ac:dyDescent="0.25">
      <c r="E2642" s="35"/>
      <c r="F2642" s="35"/>
      <c r="G2642" s="35"/>
      <c r="H2642" s="116"/>
      <c r="I2642" s="121" t="s">
        <v>345</v>
      </c>
      <c r="J2642" s="118"/>
      <c r="K2642" s="118"/>
      <c r="L2642" s="91"/>
      <c r="M2642" s="120"/>
      <c r="N2642" s="120"/>
      <c r="O2642" s="120"/>
      <c r="P2642" s="120"/>
      <c r="Q2642" s="120"/>
      <c r="R2642" s="120"/>
      <c r="S2642" s="120"/>
    </row>
    <row r="2643" spans="1:19" ht="13.15" customHeight="1" x14ac:dyDescent="0.25">
      <c r="E2643" s="35"/>
      <c r="F2643" s="35"/>
      <c r="G2643" s="35"/>
      <c r="H2643" s="116"/>
      <c r="I2643" s="121" t="s">
        <v>331</v>
      </c>
      <c r="J2643" s="118"/>
      <c r="K2643" s="118"/>
      <c r="L2643" s="91"/>
      <c r="M2643" s="120"/>
      <c r="N2643" s="120"/>
      <c r="O2643" s="120"/>
      <c r="P2643" s="120"/>
      <c r="Q2643" s="120"/>
      <c r="R2643" s="120"/>
      <c r="S2643" s="120"/>
    </row>
    <row r="2644" spans="1:19" ht="13.15" customHeight="1" x14ac:dyDescent="0.25">
      <c r="E2644" s="35"/>
      <c r="F2644" s="35"/>
      <c r="G2644" s="35"/>
      <c r="H2644" s="116"/>
      <c r="I2644" s="121" t="s">
        <v>590</v>
      </c>
      <c r="J2644" s="118"/>
      <c r="K2644" s="118"/>
      <c r="L2644" s="91"/>
      <c r="M2644" s="120"/>
      <c r="N2644" s="120"/>
      <c r="O2644" s="120"/>
      <c r="P2644" s="120"/>
      <c r="Q2644" s="120"/>
      <c r="R2644" s="120"/>
      <c r="S2644" s="120"/>
    </row>
    <row r="2645" spans="1:19" ht="13.15" customHeight="1" x14ac:dyDescent="0.25">
      <c r="A2645" s="115"/>
      <c r="B2645" s="115"/>
      <c r="E2645" s="35"/>
      <c r="F2645" s="35"/>
      <c r="G2645" s="35"/>
      <c r="H2645" s="116"/>
      <c r="I2645" s="121" t="s">
        <v>591</v>
      </c>
      <c r="J2645" s="118"/>
      <c r="K2645" s="118"/>
      <c r="L2645" s="119"/>
      <c r="M2645" s="120"/>
      <c r="N2645" s="120"/>
      <c r="O2645" s="120"/>
      <c r="P2645" s="120"/>
      <c r="Q2645" s="120"/>
      <c r="R2645" s="120"/>
      <c r="S2645" s="120"/>
    </row>
    <row r="2646" spans="1:19" ht="13.15" customHeight="1" x14ac:dyDescent="0.25">
      <c r="A2646" s="115"/>
      <c r="B2646" s="115"/>
      <c r="E2646" s="35"/>
      <c r="F2646" s="35"/>
      <c r="G2646" s="35"/>
      <c r="H2646" s="116"/>
      <c r="I2646" s="121" t="s">
        <v>592</v>
      </c>
      <c r="J2646" s="118"/>
      <c r="K2646" s="118"/>
      <c r="L2646" s="119"/>
      <c r="M2646" s="120"/>
      <c r="N2646" s="120"/>
      <c r="O2646" s="120"/>
      <c r="P2646" s="120"/>
      <c r="Q2646" s="120"/>
      <c r="R2646" s="120"/>
      <c r="S2646" s="120"/>
    </row>
    <row r="2647" spans="1:19" ht="13.5" customHeight="1" x14ac:dyDescent="0.25">
      <c r="E2647" s="35"/>
      <c r="F2647" s="35"/>
      <c r="G2647" s="35"/>
      <c r="H2647" s="116"/>
      <c r="I2647" s="283" t="s">
        <v>593</v>
      </c>
      <c r="J2647" s="283"/>
      <c r="K2647" s="283"/>
      <c r="L2647" s="283"/>
      <c r="M2647" s="283"/>
      <c r="N2647" s="283"/>
      <c r="O2647" s="283"/>
      <c r="P2647" s="283"/>
      <c r="Q2647" s="283"/>
      <c r="R2647" s="283"/>
      <c r="S2647" s="283"/>
    </row>
    <row r="2648" spans="1:19" ht="8.1" customHeight="1" x14ac:dyDescent="0.25">
      <c r="E2648" s="76"/>
      <c r="F2648" s="76"/>
      <c r="G2648" s="76"/>
      <c r="I2648" s="283"/>
      <c r="J2648" s="283"/>
      <c r="K2648" s="283"/>
      <c r="L2648" s="283"/>
      <c r="M2648" s="283"/>
      <c r="N2648" s="283"/>
      <c r="O2648" s="283"/>
      <c r="P2648" s="283"/>
      <c r="Q2648" s="283"/>
      <c r="R2648" s="283"/>
      <c r="S2648" s="283"/>
    </row>
    <row r="2649" spans="1:19" ht="13.15" customHeight="1" x14ac:dyDescent="0.25">
      <c r="A2649" s="115"/>
      <c r="B2649" s="115"/>
      <c r="E2649" s="271" t="s">
        <v>594</v>
      </c>
      <c r="F2649" s="271"/>
      <c r="G2649" s="271"/>
      <c r="H2649" s="123"/>
      <c r="I2649" s="283"/>
      <c r="J2649" s="283"/>
      <c r="K2649" s="283"/>
      <c r="L2649" s="283"/>
      <c r="M2649" s="283"/>
      <c r="N2649" s="283"/>
      <c r="O2649" s="283"/>
      <c r="P2649" s="283"/>
      <c r="Q2649" s="283"/>
      <c r="R2649" s="283"/>
      <c r="S2649" s="283"/>
    </row>
    <row r="2650" spans="1:19" ht="13.5" customHeight="1" x14ac:dyDescent="0.25">
      <c r="A2650" s="1" t="s">
        <v>595</v>
      </c>
      <c r="E2650" s="100" t="s">
        <v>596</v>
      </c>
      <c r="F2650" s="101"/>
      <c r="G2650" s="134">
        <f>VLOOKUP(A2650,'[2]Tarif bases juil-24'!B:H,6,0)*(1+$V$8)</f>
        <v>41.75</v>
      </c>
    </row>
    <row r="2651" spans="1:19" ht="13.5" customHeight="1" x14ac:dyDescent="0.25">
      <c r="E2651" s="64" t="s">
        <v>416</v>
      </c>
      <c r="F2651" s="64"/>
      <c r="G2651" s="64"/>
      <c r="H2651" s="67"/>
      <c r="I2651" s="67"/>
      <c r="J2651" s="67"/>
      <c r="K2651" s="68"/>
      <c r="L2651" s="69"/>
      <c r="M2651" s="69"/>
      <c r="N2651" s="69"/>
      <c r="O2651" s="267" t="s">
        <v>0</v>
      </c>
      <c r="P2651" s="267"/>
      <c r="Q2651" s="267"/>
      <c r="R2651" s="267"/>
      <c r="S2651" s="267"/>
    </row>
    <row r="2652" spans="1:19" ht="13.5" customHeight="1" x14ac:dyDescent="0.25">
      <c r="E2652" s="6"/>
      <c r="O2652" s="268"/>
      <c r="P2652" s="268"/>
      <c r="Q2652" s="268"/>
      <c r="R2652" s="268"/>
      <c r="S2652" s="268"/>
    </row>
    <row r="2653" spans="1:19" ht="30" customHeight="1" x14ac:dyDescent="0.25">
      <c r="E2653" s="269" t="s">
        <v>1522</v>
      </c>
      <c r="F2653" s="269"/>
      <c r="G2653" s="269"/>
      <c r="H2653" s="269"/>
      <c r="I2653" s="269"/>
      <c r="J2653" s="269"/>
      <c r="K2653" s="269"/>
      <c r="L2653" s="269"/>
      <c r="M2653" s="269"/>
      <c r="N2653" s="269"/>
      <c r="O2653" s="269"/>
      <c r="P2653" s="269"/>
      <c r="Q2653" s="269"/>
      <c r="R2653" s="269"/>
      <c r="S2653" s="269"/>
    </row>
    <row r="2654" spans="1:19" ht="13.5" customHeight="1" x14ac:dyDescent="0.25">
      <c r="E2654" s="6"/>
      <c r="O2654" s="268"/>
      <c r="P2654" s="268"/>
      <c r="Q2654" s="268"/>
      <c r="R2654" s="268"/>
      <c r="S2654" s="268"/>
    </row>
    <row r="2655" spans="1:19" ht="13.5" customHeight="1" x14ac:dyDescent="0.25">
      <c r="E2655" s="76"/>
      <c r="F2655" s="76"/>
      <c r="M2655" s="284" t="s">
        <v>418</v>
      </c>
      <c r="N2655" s="284"/>
      <c r="O2655" s="284"/>
      <c r="P2655" s="211"/>
      <c r="Q2655" s="284" t="s">
        <v>419</v>
      </c>
      <c r="R2655" s="284"/>
      <c r="S2655" s="284"/>
    </row>
    <row r="2656" spans="1:19" ht="13.5" customHeight="1" x14ac:dyDescent="0.25">
      <c r="E2656" s="76"/>
      <c r="F2656" s="76"/>
      <c r="M2656" s="150"/>
      <c r="N2656" s="150"/>
      <c r="O2656" s="150"/>
      <c r="Q2656" s="150"/>
      <c r="R2656" s="150"/>
      <c r="S2656" s="150"/>
    </row>
    <row r="2657" spans="1:19" s="68" customFormat="1" ht="27" customHeight="1" x14ac:dyDescent="0.25">
      <c r="A2657" s="18"/>
      <c r="B2657" s="18"/>
      <c r="C2657" s="18"/>
      <c r="D2657" s="18"/>
      <c r="E2657" s="151"/>
      <c r="G2657" s="14" t="s">
        <v>420</v>
      </c>
      <c r="H2657" s="101"/>
      <c r="I2657" s="152" t="s">
        <v>421</v>
      </c>
      <c r="J2657" s="153"/>
      <c r="K2657" s="14" t="s">
        <v>422</v>
      </c>
      <c r="L2657" s="101"/>
      <c r="M2657" s="152" t="s">
        <v>9</v>
      </c>
      <c r="N2657" s="153"/>
      <c r="O2657" s="14" t="s">
        <v>11</v>
      </c>
      <c r="P2657" s="101"/>
      <c r="Q2657" s="152" t="s">
        <v>9</v>
      </c>
      <c r="R2657" s="153"/>
      <c r="S2657" s="14" t="s">
        <v>11</v>
      </c>
    </row>
    <row r="2658" spans="1:19" ht="7.9" customHeight="1" x14ac:dyDescent="0.25">
      <c r="E2658" s="150"/>
      <c r="G2658" s="156"/>
      <c r="H2658" s="1"/>
      <c r="I2658" s="156"/>
      <c r="J2658" s="1"/>
      <c r="K2658" s="156"/>
      <c r="L2658" s="1"/>
      <c r="M2658" s="156"/>
      <c r="N2658" s="1"/>
      <c r="O2658" s="156"/>
      <c r="P2658" s="1"/>
      <c r="Q2658" s="156"/>
      <c r="R2658" s="1"/>
      <c r="S2658" s="156"/>
    </row>
    <row r="2659" spans="1:19" ht="13.5" customHeight="1" x14ac:dyDescent="0.25">
      <c r="E2659" s="155" t="s">
        <v>1523</v>
      </c>
      <c r="G2659" s="156"/>
      <c r="H2659" s="1"/>
      <c r="I2659" s="156"/>
      <c r="J2659" s="1"/>
      <c r="K2659" s="156"/>
      <c r="L2659" s="1"/>
      <c r="M2659" s="156"/>
      <c r="N2659" s="1"/>
      <c r="O2659" s="156"/>
      <c r="P2659" s="1"/>
      <c r="Q2659" s="156"/>
      <c r="R2659" s="1"/>
      <c r="S2659" s="156"/>
    </row>
    <row r="2660" spans="1:19" ht="7.9" customHeight="1" x14ac:dyDescent="0.25">
      <c r="E2660" s="13"/>
      <c r="G2660" s="114"/>
      <c r="H2660" s="114"/>
      <c r="I2660" s="114"/>
      <c r="J2660" s="114"/>
      <c r="K2660" s="114"/>
      <c r="L2660" s="114"/>
      <c r="M2660" s="114"/>
      <c r="N2660" s="114"/>
      <c r="O2660" s="36"/>
      <c r="P2660" s="114"/>
      <c r="Q2660" s="114"/>
      <c r="R2660" s="114"/>
      <c r="S2660" s="36"/>
    </row>
    <row r="2661" spans="1:19" s="68" customFormat="1" ht="24" customHeight="1" x14ac:dyDescent="0.25">
      <c r="A2661" s="192" t="s">
        <v>1524</v>
      </c>
      <c r="B2661" s="192" t="s">
        <v>1525</v>
      </c>
      <c r="C2661" s="193"/>
      <c r="D2661" s="18"/>
      <c r="E2661" s="225"/>
      <c r="G2661" s="208" t="s">
        <v>1526</v>
      </c>
      <c r="H2661" s="159"/>
      <c r="I2661" s="276" t="s">
        <v>442</v>
      </c>
      <c r="J2661" s="277"/>
      <c r="K2661" s="160" t="s">
        <v>1202</v>
      </c>
      <c r="L2661" s="159"/>
      <c r="M2661" s="276" t="s">
        <v>1524</v>
      </c>
      <c r="N2661" s="277"/>
      <c r="O2661" s="169">
        <f>VLOOKUP(A2661,'[2]Tarifs Madi + HEJU + AP'!$A:$M,13,0)*(1+$V$5)</f>
        <v>75</v>
      </c>
      <c r="P2661" s="175"/>
      <c r="Q2661" s="276" t="s">
        <v>1525</v>
      </c>
      <c r="R2661" s="277"/>
      <c r="S2661" s="169">
        <f>VLOOKUP(B2661,'[2]Tarifs Madi + HEJU + AP'!$A:$M,13,0)*(1+$V$5)</f>
        <v>100</v>
      </c>
    </row>
    <row r="2662" spans="1:19" s="68" customFormat="1" ht="7.9" customHeight="1" x14ac:dyDescent="0.25">
      <c r="A2662" s="115"/>
      <c r="B2662" s="115"/>
      <c r="C2662" s="115"/>
      <c r="D2662" s="18"/>
      <c r="E2662" s="20"/>
      <c r="G2662" s="159"/>
      <c r="H2662" s="159"/>
      <c r="I2662" s="159"/>
      <c r="J2662" s="159"/>
      <c r="K2662" s="159"/>
      <c r="L2662" s="159"/>
      <c r="M2662" s="159"/>
      <c r="N2662" s="159"/>
      <c r="O2662" s="171"/>
      <c r="P2662" s="159"/>
      <c r="Q2662" s="159"/>
      <c r="R2662" s="159"/>
      <c r="S2662" s="171"/>
    </row>
    <row r="2663" spans="1:19" s="68" customFormat="1" ht="13.5" customHeight="1" x14ac:dyDescent="0.25">
      <c r="A2663" s="181"/>
      <c r="B2663" s="181"/>
      <c r="C2663" s="18"/>
      <c r="D2663" s="18"/>
      <c r="E2663" s="178" t="s">
        <v>1527</v>
      </c>
      <c r="G2663" s="154"/>
      <c r="H2663" s="175"/>
      <c r="I2663" s="154"/>
      <c r="J2663" s="175"/>
      <c r="K2663" s="154"/>
      <c r="L2663" s="175"/>
      <c r="M2663" s="154"/>
      <c r="N2663" s="175"/>
      <c r="O2663" s="154"/>
      <c r="P2663" s="175"/>
      <c r="Q2663" s="154"/>
      <c r="R2663" s="175"/>
      <c r="S2663" s="154"/>
    </row>
    <row r="2664" spans="1:19" s="68" customFormat="1" ht="7.9" customHeight="1" x14ac:dyDescent="0.25">
      <c r="A2664" s="115"/>
      <c r="B2664" s="115"/>
      <c r="C2664" s="115"/>
      <c r="D2664" s="18"/>
      <c r="E2664" s="20"/>
      <c r="G2664" s="159"/>
      <c r="H2664" s="159"/>
      <c r="I2664" s="159"/>
      <c r="J2664" s="159"/>
      <c r="K2664" s="159"/>
      <c r="L2664" s="159"/>
      <c r="M2664" s="159"/>
      <c r="N2664" s="159"/>
      <c r="O2664" s="171"/>
      <c r="P2664" s="159"/>
      <c r="Q2664" s="159"/>
      <c r="R2664" s="159"/>
      <c r="S2664" s="171"/>
    </row>
    <row r="2665" spans="1:19" s="68" customFormat="1" ht="24" customHeight="1" x14ac:dyDescent="0.25">
      <c r="A2665" s="192" t="s">
        <v>1528</v>
      </c>
      <c r="B2665" s="192" t="s">
        <v>1529</v>
      </c>
      <c r="C2665" s="193"/>
      <c r="D2665" s="18"/>
      <c r="E2665" s="225"/>
      <c r="G2665" s="208" t="s">
        <v>1530</v>
      </c>
      <c r="H2665" s="159"/>
      <c r="I2665" s="276" t="s">
        <v>442</v>
      </c>
      <c r="J2665" s="277"/>
      <c r="K2665" s="160" t="s">
        <v>1202</v>
      </c>
      <c r="L2665" s="159"/>
      <c r="M2665" s="276" t="s">
        <v>1528</v>
      </c>
      <c r="N2665" s="277"/>
      <c r="O2665" s="169">
        <f>VLOOKUP(A2665,'[2]Tarifs Madi + HEJU + AP'!$A:$M,13,0)*(1+$V$5)</f>
        <v>75</v>
      </c>
      <c r="P2665" s="175"/>
      <c r="Q2665" s="276" t="s">
        <v>1529</v>
      </c>
      <c r="R2665" s="277"/>
      <c r="S2665" s="169">
        <f>VLOOKUP(B2665,'[2]Tarifs Madi + HEJU + AP'!$A:$M,13,0)*(1+$V$5)</f>
        <v>100</v>
      </c>
    </row>
    <row r="2666" spans="1:19" s="68" customFormat="1" ht="7.9" customHeight="1" x14ac:dyDescent="0.25">
      <c r="A2666" s="115"/>
      <c r="B2666" s="115"/>
      <c r="C2666" s="115"/>
      <c r="D2666" s="18"/>
      <c r="E2666" s="20"/>
      <c r="G2666" s="159"/>
      <c r="H2666" s="159"/>
      <c r="I2666" s="159"/>
      <c r="J2666" s="159"/>
      <c r="K2666" s="159"/>
      <c r="L2666" s="159"/>
      <c r="M2666" s="159"/>
      <c r="N2666" s="159"/>
      <c r="O2666" s="171"/>
      <c r="P2666" s="159"/>
      <c r="Q2666" s="159"/>
      <c r="R2666" s="159"/>
      <c r="S2666" s="171"/>
    </row>
    <row r="2667" spans="1:19" s="68" customFormat="1" ht="13.5" customHeight="1" x14ac:dyDescent="0.25">
      <c r="A2667" s="181"/>
      <c r="B2667" s="181"/>
      <c r="C2667" s="18"/>
      <c r="D2667" s="18"/>
      <c r="E2667" s="178" t="s">
        <v>1531</v>
      </c>
      <c r="G2667" s="154"/>
      <c r="H2667" s="175"/>
      <c r="I2667" s="154"/>
      <c r="J2667" s="175"/>
      <c r="K2667" s="154"/>
      <c r="L2667" s="175"/>
      <c r="M2667" s="154"/>
      <c r="N2667" s="175"/>
      <c r="O2667" s="154"/>
      <c r="P2667" s="175"/>
      <c r="Q2667" s="154"/>
      <c r="R2667" s="175"/>
      <c r="S2667" s="154"/>
    </row>
    <row r="2668" spans="1:19" s="68" customFormat="1" ht="7.9" customHeight="1" x14ac:dyDescent="0.25">
      <c r="A2668" s="115"/>
      <c r="B2668" s="115"/>
      <c r="C2668" s="115"/>
      <c r="D2668" s="18"/>
      <c r="E2668" s="20"/>
      <c r="G2668" s="159"/>
      <c r="H2668" s="159"/>
      <c r="I2668" s="159"/>
      <c r="J2668" s="159"/>
      <c r="K2668" s="159"/>
      <c r="L2668" s="159"/>
      <c r="M2668" s="159"/>
      <c r="N2668" s="159"/>
      <c r="O2668" s="171"/>
      <c r="P2668" s="159"/>
      <c r="Q2668" s="159"/>
      <c r="R2668" s="159"/>
      <c r="S2668" s="154"/>
    </row>
    <row r="2669" spans="1:19" s="68" customFormat="1" ht="24" customHeight="1" x14ac:dyDescent="0.25">
      <c r="A2669" s="192" t="s">
        <v>1532</v>
      </c>
      <c r="B2669" s="192" t="s">
        <v>1533</v>
      </c>
      <c r="C2669" s="193"/>
      <c r="D2669" s="18"/>
      <c r="E2669" s="225"/>
      <c r="G2669" s="208" t="s">
        <v>1534</v>
      </c>
      <c r="H2669" s="159"/>
      <c r="I2669" s="276" t="s">
        <v>442</v>
      </c>
      <c r="J2669" s="277"/>
      <c r="K2669" s="160" t="s">
        <v>1202</v>
      </c>
      <c r="L2669" s="159"/>
      <c r="M2669" s="276" t="s">
        <v>1532</v>
      </c>
      <c r="N2669" s="277"/>
      <c r="O2669" s="169">
        <f>VLOOKUP(A2669,'[2]Tarifs Madi + HEJU + AP'!$A:$M,13,0)*(1+$V$5)</f>
        <v>75</v>
      </c>
      <c r="P2669" s="175"/>
      <c r="Q2669" s="276" t="s">
        <v>1533</v>
      </c>
      <c r="R2669" s="277"/>
      <c r="S2669" s="169">
        <f>VLOOKUP(B2669,'[2]Tarifs Madi + HEJU + AP'!$A:$M,13,0)*(1+$V$5)</f>
        <v>100</v>
      </c>
    </row>
    <row r="2670" spans="1:19" s="68" customFormat="1" ht="7.9" customHeight="1" x14ac:dyDescent="0.25">
      <c r="A2670" s="209"/>
      <c r="B2670" s="209"/>
      <c r="C2670" s="209"/>
      <c r="D2670" s="18"/>
      <c r="E2670" s="151"/>
      <c r="F2670" s="151"/>
      <c r="G2670" s="159"/>
      <c r="H2670" s="159"/>
      <c r="I2670" s="159"/>
      <c r="J2670" s="159"/>
      <c r="K2670" s="159"/>
      <c r="L2670" s="159"/>
      <c r="M2670" s="168"/>
      <c r="N2670" s="168"/>
      <c r="O2670" s="210"/>
      <c r="P2670" s="159"/>
      <c r="Q2670" s="168"/>
      <c r="R2670" s="168"/>
      <c r="S2670" s="210"/>
    </row>
    <row r="2671" spans="1:19" s="68" customFormat="1" ht="13.5" customHeight="1" x14ac:dyDescent="0.25">
      <c r="A2671" s="181"/>
      <c r="B2671" s="181"/>
      <c r="C2671" s="18"/>
      <c r="D2671" s="18"/>
      <c r="E2671" s="178" t="s">
        <v>1535</v>
      </c>
      <c r="G2671" s="154"/>
      <c r="H2671" s="175"/>
      <c r="I2671" s="154"/>
      <c r="J2671" s="175"/>
      <c r="K2671" s="154"/>
      <c r="L2671" s="175"/>
      <c r="M2671" s="154"/>
      <c r="N2671" s="175"/>
      <c r="O2671" s="154"/>
      <c r="P2671" s="175"/>
      <c r="Q2671" s="154"/>
      <c r="R2671" s="175"/>
      <c r="S2671" s="154"/>
    </row>
    <row r="2672" spans="1:19" s="68" customFormat="1" ht="7.9" customHeight="1" x14ac:dyDescent="0.25">
      <c r="A2672" s="115"/>
      <c r="B2672" s="115"/>
      <c r="C2672" s="115"/>
      <c r="D2672" s="18"/>
      <c r="E2672" s="20"/>
      <c r="G2672" s="159"/>
      <c r="H2672" s="159"/>
      <c r="I2672" s="159"/>
      <c r="J2672" s="159"/>
      <c r="K2672" s="159"/>
      <c r="L2672" s="159"/>
      <c r="M2672" s="159"/>
      <c r="N2672" s="159"/>
      <c r="O2672" s="171"/>
      <c r="P2672" s="159"/>
      <c r="Q2672" s="159"/>
      <c r="R2672" s="159"/>
      <c r="S2672" s="171"/>
    </row>
    <row r="2673" spans="1:19" s="68" customFormat="1" ht="24" customHeight="1" x14ac:dyDescent="0.25">
      <c r="A2673" s="192" t="s">
        <v>1536</v>
      </c>
      <c r="B2673" s="192" t="s">
        <v>1537</v>
      </c>
      <c r="C2673" s="193"/>
      <c r="D2673" s="18"/>
      <c r="E2673" s="225"/>
      <c r="G2673" s="208" t="s">
        <v>1538</v>
      </c>
      <c r="H2673" s="159"/>
      <c r="I2673" s="276" t="s">
        <v>442</v>
      </c>
      <c r="J2673" s="277"/>
      <c r="K2673" s="160" t="s">
        <v>1202</v>
      </c>
      <c r="L2673" s="159"/>
      <c r="M2673" s="276" t="s">
        <v>1536</v>
      </c>
      <c r="N2673" s="277"/>
      <c r="O2673" s="169">
        <f>VLOOKUP(A2673,'[2]Tarifs Madi + HEJU + AP'!$A:$M,13,0)*(1+$V$5)</f>
        <v>75</v>
      </c>
      <c r="P2673" s="175"/>
      <c r="Q2673" s="276" t="s">
        <v>1537</v>
      </c>
      <c r="R2673" s="277"/>
      <c r="S2673" s="169">
        <f>VLOOKUP(B2673,'[2]Tarifs Madi + HEJU + AP'!$A:$M,13,0)*(1+$V$5)</f>
        <v>100</v>
      </c>
    </row>
    <row r="2674" spans="1:19" s="68" customFormat="1" ht="7.9" customHeight="1" x14ac:dyDescent="0.25">
      <c r="A2674" s="209"/>
      <c r="B2674" s="209"/>
      <c r="C2674" s="209"/>
      <c r="D2674" s="18"/>
      <c r="E2674" s="151"/>
      <c r="F2674" s="151"/>
      <c r="G2674" s="159"/>
      <c r="H2674" s="159"/>
      <c r="I2674" s="159"/>
      <c r="J2674" s="159"/>
      <c r="K2674" s="159"/>
      <c r="L2674" s="159"/>
      <c r="M2674" s="168"/>
      <c r="N2674" s="168"/>
      <c r="O2674" s="210"/>
      <c r="P2674" s="159"/>
      <c r="Q2674" s="168"/>
      <c r="R2674" s="168"/>
      <c r="S2674" s="210"/>
    </row>
    <row r="2675" spans="1:19" s="68" customFormat="1" ht="13.5" customHeight="1" x14ac:dyDescent="0.25">
      <c r="A2675" s="181"/>
      <c r="B2675" s="181"/>
      <c r="C2675" s="18"/>
      <c r="D2675" s="18"/>
      <c r="E2675" s="178" t="s">
        <v>1539</v>
      </c>
      <c r="G2675" s="154"/>
      <c r="H2675" s="175"/>
      <c r="I2675" s="154"/>
      <c r="J2675" s="175"/>
      <c r="K2675" s="154"/>
      <c r="L2675" s="175"/>
      <c r="M2675" s="154"/>
      <c r="N2675" s="175"/>
      <c r="O2675" s="154"/>
      <c r="P2675" s="175"/>
      <c r="Q2675" s="154"/>
      <c r="R2675" s="175"/>
      <c r="S2675" s="154"/>
    </row>
    <row r="2676" spans="1:19" s="68" customFormat="1" ht="7.9" customHeight="1" x14ac:dyDescent="0.25">
      <c r="A2676" s="115"/>
      <c r="B2676" s="115"/>
      <c r="C2676" s="115"/>
      <c r="D2676" s="18"/>
      <c r="E2676" s="20"/>
      <c r="G2676" s="159"/>
      <c r="H2676" s="159"/>
      <c r="I2676" s="159"/>
      <c r="J2676" s="159"/>
      <c r="K2676" s="159"/>
      <c r="L2676" s="159"/>
      <c r="M2676" s="159"/>
      <c r="N2676" s="159"/>
      <c r="O2676" s="171"/>
      <c r="P2676" s="159"/>
      <c r="Q2676" s="159"/>
      <c r="R2676" s="159"/>
      <c r="S2676" s="171"/>
    </row>
    <row r="2677" spans="1:19" s="68" customFormat="1" ht="24" customHeight="1" x14ac:dyDescent="0.25">
      <c r="A2677" s="192" t="s">
        <v>1540</v>
      </c>
      <c r="B2677" s="192" t="s">
        <v>1541</v>
      </c>
      <c r="C2677" s="193"/>
      <c r="D2677" s="18"/>
      <c r="E2677" s="225"/>
      <c r="G2677" s="208" t="s">
        <v>1542</v>
      </c>
      <c r="H2677" s="159"/>
      <c r="I2677" s="276" t="s">
        <v>442</v>
      </c>
      <c r="J2677" s="277"/>
      <c r="K2677" s="160" t="s">
        <v>1202</v>
      </c>
      <c r="L2677" s="159"/>
      <c r="M2677" s="276" t="s">
        <v>1540</v>
      </c>
      <c r="N2677" s="277"/>
      <c r="O2677" s="169">
        <f>VLOOKUP(A2677,'[2]Tarifs Madi + HEJU + AP'!$A:$M,13,0)*(1+$V$5)</f>
        <v>75</v>
      </c>
      <c r="P2677" s="175"/>
      <c r="Q2677" s="276" t="s">
        <v>1541</v>
      </c>
      <c r="R2677" s="277"/>
      <c r="S2677" s="169">
        <f>VLOOKUP(B2677,'[2]Tarifs Madi + HEJU + AP'!$A:$M,13,0)*(1+$V$5)</f>
        <v>100</v>
      </c>
    </row>
    <row r="2678" spans="1:19" s="68" customFormat="1" ht="7.9" customHeight="1" x14ac:dyDescent="0.25">
      <c r="A2678" s="209"/>
      <c r="B2678" s="209"/>
      <c r="C2678" s="209"/>
      <c r="D2678" s="18"/>
      <c r="E2678" s="151"/>
      <c r="F2678" s="151"/>
      <c r="G2678" s="159"/>
      <c r="H2678" s="159"/>
      <c r="I2678" s="159"/>
      <c r="J2678" s="159"/>
      <c r="K2678" s="159"/>
      <c r="L2678" s="159"/>
      <c r="M2678" s="168"/>
      <c r="N2678" s="168"/>
      <c r="O2678" s="210"/>
      <c r="P2678" s="159"/>
      <c r="Q2678" s="168"/>
      <c r="R2678" s="168"/>
      <c r="S2678" s="210"/>
    </row>
    <row r="2679" spans="1:19" s="68" customFormat="1" ht="13.5" customHeight="1" x14ac:dyDescent="0.25">
      <c r="A2679" s="181"/>
      <c r="B2679" s="181"/>
      <c r="C2679" s="18"/>
      <c r="D2679" s="18"/>
      <c r="E2679" s="178" t="s">
        <v>1543</v>
      </c>
      <c r="G2679" s="154"/>
      <c r="H2679" s="175"/>
      <c r="I2679" s="154"/>
      <c r="J2679" s="175"/>
      <c r="K2679" s="154"/>
      <c r="L2679" s="175"/>
      <c r="M2679" s="154"/>
      <c r="N2679" s="175"/>
      <c r="O2679" s="154"/>
      <c r="P2679" s="175"/>
      <c r="Q2679" s="154"/>
      <c r="R2679" s="175"/>
      <c r="S2679" s="154"/>
    </row>
    <row r="2680" spans="1:19" s="68" customFormat="1" ht="7.9" customHeight="1" x14ac:dyDescent="0.25">
      <c r="A2680" s="115"/>
      <c r="B2680" s="115"/>
      <c r="C2680" s="115"/>
      <c r="D2680" s="18"/>
      <c r="E2680" s="20"/>
      <c r="G2680" s="159"/>
      <c r="H2680" s="159"/>
      <c r="I2680" s="159"/>
      <c r="J2680" s="159"/>
      <c r="K2680" s="159"/>
      <c r="L2680" s="159"/>
      <c r="M2680" s="159"/>
      <c r="N2680" s="159"/>
      <c r="O2680" s="171"/>
      <c r="P2680" s="159"/>
      <c r="Q2680" s="159"/>
      <c r="R2680" s="159"/>
      <c r="S2680" s="171"/>
    </row>
    <row r="2681" spans="1:19" s="68" customFormat="1" ht="24" customHeight="1" x14ac:dyDescent="0.25">
      <c r="A2681" s="192" t="s">
        <v>1544</v>
      </c>
      <c r="B2681" s="192" t="s">
        <v>1545</v>
      </c>
      <c r="C2681" s="193"/>
      <c r="D2681" s="18"/>
      <c r="E2681" s="225"/>
      <c r="G2681" s="208" t="s">
        <v>1546</v>
      </c>
      <c r="H2681" s="159"/>
      <c r="I2681" s="276" t="s">
        <v>442</v>
      </c>
      <c r="J2681" s="277"/>
      <c r="K2681" s="160" t="s">
        <v>1202</v>
      </c>
      <c r="L2681" s="159"/>
      <c r="M2681" s="276" t="s">
        <v>1544</v>
      </c>
      <c r="N2681" s="277"/>
      <c r="O2681" s="169">
        <f>VLOOKUP(A2681,'[2]Tarifs Madi + HEJU + AP'!$A:$M,13,0)*(1+$V$5)</f>
        <v>75</v>
      </c>
      <c r="P2681" s="175"/>
      <c r="Q2681" s="276" t="s">
        <v>1545</v>
      </c>
      <c r="R2681" s="277"/>
      <c r="S2681" s="169">
        <f>VLOOKUP(B2681,'[2]Tarifs Madi + HEJU + AP'!$A:$M,13,0)*(1+$V$5)</f>
        <v>100</v>
      </c>
    </row>
    <row r="2682" spans="1:19" s="68" customFormat="1" ht="7.9" customHeight="1" x14ac:dyDescent="0.25">
      <c r="A2682" s="209"/>
      <c r="B2682" s="209"/>
      <c r="C2682" s="209"/>
      <c r="D2682" s="18"/>
      <c r="E2682" s="151"/>
      <c r="F2682" s="151"/>
      <c r="G2682" s="159"/>
      <c r="H2682" s="159"/>
      <c r="I2682" s="159"/>
      <c r="J2682" s="159"/>
      <c r="K2682" s="159"/>
      <c r="L2682" s="159"/>
      <c r="M2682" s="168"/>
      <c r="N2682" s="168"/>
      <c r="O2682" s="210"/>
      <c r="P2682" s="159"/>
      <c r="Q2682" s="168"/>
      <c r="R2682" s="168"/>
      <c r="S2682" s="210"/>
    </row>
    <row r="2683" spans="1:19" s="68" customFormat="1" ht="13.5" customHeight="1" x14ac:dyDescent="0.25">
      <c r="A2683" s="181"/>
      <c r="B2683" s="181"/>
      <c r="C2683" s="18"/>
      <c r="D2683" s="18"/>
      <c r="E2683" s="178" t="s">
        <v>1547</v>
      </c>
      <c r="G2683" s="154"/>
      <c r="H2683" s="175"/>
      <c r="I2683" s="154"/>
      <c r="J2683" s="175"/>
      <c r="K2683" s="154"/>
      <c r="L2683" s="175"/>
      <c r="M2683" s="154"/>
      <c r="N2683" s="175"/>
      <c r="O2683" s="154"/>
      <c r="P2683" s="175"/>
      <c r="Q2683" s="154"/>
      <c r="R2683" s="175"/>
      <c r="S2683" s="154"/>
    </row>
    <row r="2684" spans="1:19" s="68" customFormat="1" ht="7.9" customHeight="1" x14ac:dyDescent="0.25">
      <c r="A2684" s="115"/>
      <c r="B2684" s="115"/>
      <c r="C2684" s="115"/>
      <c r="D2684" s="18"/>
      <c r="E2684" s="20"/>
      <c r="G2684" s="159"/>
      <c r="H2684" s="159"/>
      <c r="I2684" s="159"/>
      <c r="J2684" s="159"/>
      <c r="K2684" s="159"/>
      <c r="L2684" s="159"/>
      <c r="M2684" s="159"/>
      <c r="N2684" s="159"/>
      <c r="O2684" s="171"/>
      <c r="P2684" s="159"/>
      <c r="Q2684" s="159"/>
      <c r="R2684" s="159"/>
      <c r="S2684" s="171"/>
    </row>
    <row r="2685" spans="1:19" s="68" customFormat="1" ht="24" customHeight="1" x14ac:dyDescent="0.25">
      <c r="A2685" s="192" t="s">
        <v>1548</v>
      </c>
      <c r="B2685" s="192" t="s">
        <v>1549</v>
      </c>
      <c r="C2685" s="193"/>
      <c r="D2685" s="18"/>
      <c r="E2685" s="225"/>
      <c r="G2685" s="208" t="s">
        <v>1550</v>
      </c>
      <c r="H2685" s="159"/>
      <c r="I2685" s="276" t="s">
        <v>442</v>
      </c>
      <c r="J2685" s="277"/>
      <c r="K2685" s="160" t="s">
        <v>1551</v>
      </c>
      <c r="L2685" s="159"/>
      <c r="M2685" s="276" t="s">
        <v>1552</v>
      </c>
      <c r="N2685" s="277"/>
      <c r="O2685" s="169">
        <f>VLOOKUP(A2685,'[2]Tarifs Madi + HEJU + AP'!$A:$M,13,0)*(1+$V$5)</f>
        <v>63.333333333333336</v>
      </c>
      <c r="P2685" s="175"/>
      <c r="Q2685" s="276" t="s">
        <v>1553</v>
      </c>
      <c r="R2685" s="277"/>
      <c r="S2685" s="169">
        <f>VLOOKUP(B2685,'[2]Tarifs Madi + HEJU + AP'!$A:$M,13,0)*(1+$V$5)</f>
        <v>83.333333333333343</v>
      </c>
    </row>
    <row r="2686" spans="1:19" s="68" customFormat="1" ht="7.9" customHeight="1" x14ac:dyDescent="0.25">
      <c r="A2686" s="115"/>
      <c r="B2686" s="115"/>
      <c r="C2686" s="115"/>
      <c r="D2686" s="18"/>
      <c r="E2686" s="18"/>
      <c r="G2686" s="175"/>
      <c r="H2686" s="159"/>
      <c r="I2686" s="159"/>
      <c r="J2686" s="159"/>
      <c r="K2686" s="159"/>
      <c r="L2686" s="159"/>
      <c r="M2686" s="159"/>
      <c r="N2686" s="159"/>
      <c r="O2686" s="171"/>
      <c r="P2686" s="159"/>
      <c r="Q2686" s="159"/>
      <c r="R2686" s="159"/>
      <c r="S2686" s="171"/>
    </row>
    <row r="2687" spans="1:19" s="68" customFormat="1" ht="24" customHeight="1" x14ac:dyDescent="0.25">
      <c r="A2687" s="192" t="s">
        <v>1554</v>
      </c>
      <c r="B2687" s="192" t="s">
        <v>1555</v>
      </c>
      <c r="C2687" s="193"/>
      <c r="D2687" s="18"/>
      <c r="E2687" s="225"/>
      <c r="G2687" s="208" t="s">
        <v>1550</v>
      </c>
      <c r="H2687" s="159"/>
      <c r="I2687" s="276" t="s">
        <v>1184</v>
      </c>
      <c r="J2687" s="277"/>
      <c r="K2687" s="160" t="s">
        <v>1556</v>
      </c>
      <c r="L2687" s="159"/>
      <c r="M2687" s="276" t="s">
        <v>1554</v>
      </c>
      <c r="N2687" s="277"/>
      <c r="O2687" s="169">
        <f>VLOOKUP(A2687,'[2]Tarifs Madi + HEJU + AP'!$A:$M,13,0)*(1+$V$5)</f>
        <v>310.83333333333337</v>
      </c>
      <c r="P2687" s="175"/>
      <c r="Q2687" s="276" t="s">
        <v>1555</v>
      </c>
      <c r="R2687" s="277"/>
      <c r="S2687" s="169">
        <f>VLOOKUP(B2687,'[2]Tarifs Madi + HEJU + AP'!$A:$M,13,0)*(1+$V$5)</f>
        <v>417.5</v>
      </c>
    </row>
    <row r="2688" spans="1:19" s="68" customFormat="1" ht="7.9" customHeight="1" x14ac:dyDescent="0.25">
      <c r="A2688" s="209"/>
      <c r="B2688" s="209"/>
      <c r="C2688" s="209"/>
      <c r="D2688" s="18"/>
      <c r="E2688" s="151"/>
      <c r="F2688" s="151"/>
      <c r="G2688" s="159"/>
      <c r="H2688" s="159"/>
      <c r="I2688" s="159"/>
      <c r="J2688" s="159"/>
      <c r="K2688" s="159"/>
      <c r="L2688" s="159"/>
      <c r="M2688" s="168"/>
      <c r="N2688" s="168"/>
      <c r="O2688" s="210"/>
      <c r="P2688" s="159"/>
      <c r="Q2688" s="168"/>
      <c r="R2688" s="168"/>
      <c r="S2688" s="210"/>
    </row>
    <row r="2689" spans="1:19" s="68" customFormat="1" ht="13.5" customHeight="1" x14ac:dyDescent="0.25">
      <c r="A2689" s="181"/>
      <c r="B2689" s="181"/>
      <c r="C2689" s="18"/>
      <c r="D2689" s="18"/>
      <c r="E2689" s="178" t="s">
        <v>1557</v>
      </c>
      <c r="G2689" s="154"/>
      <c r="H2689" s="175"/>
      <c r="I2689" s="154"/>
      <c r="J2689" s="175"/>
      <c r="K2689" s="154"/>
      <c r="L2689" s="175"/>
      <c r="M2689" s="154"/>
      <c r="N2689" s="175"/>
      <c r="O2689" s="154"/>
      <c r="P2689" s="175"/>
      <c r="Q2689" s="154"/>
      <c r="R2689" s="175"/>
      <c r="S2689" s="154"/>
    </row>
    <row r="2690" spans="1:19" s="68" customFormat="1" ht="7.9" customHeight="1" x14ac:dyDescent="0.25">
      <c r="A2690" s="115"/>
      <c r="B2690" s="115"/>
      <c r="C2690" s="115"/>
      <c r="D2690" s="18"/>
      <c r="E2690" s="20"/>
      <c r="G2690" s="159"/>
      <c r="H2690" s="159"/>
      <c r="I2690" s="159"/>
      <c r="J2690" s="159"/>
      <c r="K2690" s="159"/>
      <c r="L2690" s="159"/>
      <c r="M2690" s="159"/>
      <c r="N2690" s="159"/>
      <c r="O2690" s="171"/>
      <c r="P2690" s="159"/>
      <c r="Q2690" s="159"/>
      <c r="R2690" s="159"/>
      <c r="S2690" s="171"/>
    </row>
    <row r="2691" spans="1:19" s="68" customFormat="1" ht="24" customHeight="1" x14ac:dyDescent="0.25">
      <c r="A2691" s="192" t="s">
        <v>1558</v>
      </c>
      <c r="B2691" s="192" t="s">
        <v>1559</v>
      </c>
      <c r="C2691" s="193"/>
      <c r="D2691" s="18"/>
      <c r="E2691" s="225"/>
      <c r="G2691" s="208" t="s">
        <v>1560</v>
      </c>
      <c r="H2691" s="159"/>
      <c r="I2691" s="276" t="s">
        <v>442</v>
      </c>
      <c r="J2691" s="277"/>
      <c r="K2691" s="160" t="s">
        <v>1202</v>
      </c>
      <c r="L2691" s="159"/>
      <c r="M2691" s="276" t="s">
        <v>1561</v>
      </c>
      <c r="N2691" s="277"/>
      <c r="O2691" s="169">
        <f>VLOOKUP(A2691,'[2]Tarifs Madi + HEJU + AP'!$A:$M,13,0)*(1+$V$5)</f>
        <v>75</v>
      </c>
      <c r="P2691" s="175"/>
      <c r="Q2691" s="276" t="s">
        <v>1562</v>
      </c>
      <c r="R2691" s="277"/>
      <c r="S2691" s="169">
        <f>VLOOKUP(B2691,'[2]Tarifs Madi + HEJU + AP'!$A:$M,13,0)*(1+$V$5)</f>
        <v>100</v>
      </c>
    </row>
    <row r="2692" spans="1:19" s="68" customFormat="1" ht="7.9" customHeight="1" x14ac:dyDescent="0.25">
      <c r="A2692" s="115"/>
      <c r="B2692" s="115"/>
      <c r="C2692" s="115"/>
      <c r="D2692" s="18"/>
      <c r="E2692" s="18"/>
      <c r="G2692" s="175"/>
      <c r="H2692" s="159"/>
      <c r="I2692" s="159"/>
      <c r="J2692" s="159"/>
      <c r="K2692" s="159"/>
      <c r="L2692" s="159"/>
      <c r="M2692" s="159"/>
      <c r="N2692" s="159"/>
      <c r="O2692" s="171"/>
      <c r="P2692" s="159"/>
      <c r="Q2692" s="159"/>
      <c r="R2692" s="159"/>
      <c r="S2692" s="171"/>
    </row>
    <row r="2693" spans="1:19" s="68" customFormat="1" ht="24" customHeight="1" x14ac:dyDescent="0.25">
      <c r="A2693" s="192" t="s">
        <v>1563</v>
      </c>
      <c r="B2693" s="192" t="s">
        <v>1564</v>
      </c>
      <c r="C2693" s="193"/>
      <c r="D2693" s="18"/>
      <c r="E2693" s="225"/>
      <c r="G2693" s="208" t="s">
        <v>1560</v>
      </c>
      <c r="H2693" s="159"/>
      <c r="I2693" s="276" t="s">
        <v>1205</v>
      </c>
      <c r="J2693" s="277"/>
      <c r="K2693" s="160" t="s">
        <v>1206</v>
      </c>
      <c r="L2693" s="159"/>
      <c r="M2693" s="276" t="s">
        <v>1563</v>
      </c>
      <c r="N2693" s="277"/>
      <c r="O2693" s="169">
        <f>VLOOKUP(A2693,'[2]Tarifs Madi + HEJU + AP'!$A:$M,13,0)*(1+$V$5)</f>
        <v>520.83333333333337</v>
      </c>
      <c r="P2693" s="175"/>
      <c r="Q2693" s="276" t="s">
        <v>1564</v>
      </c>
      <c r="R2693" s="277"/>
      <c r="S2693" s="169">
        <f>VLOOKUP(B2693,'[2]Tarifs Madi + HEJU + AP'!$A:$M,13,0)*(1+$V$5)</f>
        <v>701.66666666666674</v>
      </c>
    </row>
    <row r="2694" spans="1:19" s="68" customFormat="1" ht="7.9" customHeight="1" x14ac:dyDescent="0.25">
      <c r="A2694" s="115"/>
      <c r="B2694" s="115"/>
      <c r="C2694" s="115"/>
      <c r="D2694" s="18"/>
      <c r="E2694" s="225"/>
      <c r="G2694" s="159"/>
      <c r="H2694" s="159"/>
      <c r="I2694" s="159"/>
      <c r="J2694" s="159"/>
      <c r="K2694" s="159"/>
      <c r="L2694" s="159"/>
      <c r="M2694" s="159"/>
      <c r="N2694" s="159"/>
      <c r="O2694" s="171"/>
      <c r="P2694" s="171"/>
      <c r="Q2694" s="159"/>
      <c r="R2694" s="159"/>
      <c r="S2694" s="171"/>
    </row>
    <row r="2695" spans="1:19" s="68" customFormat="1" ht="13.5" customHeight="1" x14ac:dyDescent="0.25">
      <c r="A2695" s="181"/>
      <c r="B2695" s="181"/>
      <c r="C2695" s="18"/>
      <c r="D2695" s="18"/>
      <c r="E2695" s="178" t="s">
        <v>1565</v>
      </c>
      <c r="G2695" s="154"/>
      <c r="H2695" s="175"/>
      <c r="I2695" s="154"/>
      <c r="J2695" s="175"/>
      <c r="K2695" s="154"/>
      <c r="L2695" s="175"/>
      <c r="M2695" s="154"/>
      <c r="N2695" s="175"/>
      <c r="O2695" s="154"/>
      <c r="P2695" s="175"/>
      <c r="Q2695" s="154"/>
      <c r="R2695" s="175"/>
      <c r="S2695" s="154"/>
    </row>
    <row r="2696" spans="1:19" s="68" customFormat="1" ht="7.9" customHeight="1" x14ac:dyDescent="0.25">
      <c r="A2696" s="115"/>
      <c r="B2696" s="115"/>
      <c r="C2696" s="115"/>
      <c r="D2696" s="18"/>
      <c r="E2696" s="20"/>
      <c r="G2696" s="159"/>
      <c r="H2696" s="159"/>
      <c r="I2696" s="159"/>
      <c r="J2696" s="159"/>
      <c r="K2696" s="159"/>
      <c r="L2696" s="159"/>
      <c r="M2696" s="159"/>
      <c r="N2696" s="159"/>
      <c r="O2696" s="171"/>
      <c r="P2696" s="159"/>
      <c r="Q2696" s="159"/>
      <c r="R2696" s="159"/>
      <c r="S2696" s="171"/>
    </row>
    <row r="2697" spans="1:19" s="68" customFormat="1" ht="24" customHeight="1" x14ac:dyDescent="0.25">
      <c r="A2697" s="192" t="s">
        <v>1566</v>
      </c>
      <c r="B2697" s="192" t="s">
        <v>1567</v>
      </c>
      <c r="C2697" s="193"/>
      <c r="D2697" s="18"/>
      <c r="E2697" s="225"/>
      <c r="G2697" s="208" t="s">
        <v>1568</v>
      </c>
      <c r="H2697" s="159"/>
      <c r="I2697" s="276" t="s">
        <v>442</v>
      </c>
      <c r="J2697" s="277"/>
      <c r="K2697" s="160" t="s">
        <v>1551</v>
      </c>
      <c r="L2697" s="159"/>
      <c r="M2697" s="276" t="s">
        <v>1569</v>
      </c>
      <c r="N2697" s="277"/>
      <c r="O2697" s="169">
        <f>VLOOKUP(A2697,'[2]Tarifs Madi + HEJU + AP'!$A:$M,13,0)*(1+$V$5)</f>
        <v>63.333333333333336</v>
      </c>
      <c r="P2697" s="175"/>
      <c r="Q2697" s="276" t="s">
        <v>1570</v>
      </c>
      <c r="R2697" s="277"/>
      <c r="S2697" s="169">
        <f>VLOOKUP(B2697,'[2]Tarifs Madi + HEJU + AP'!$A:$M,13,0)*(1+$V$5)</f>
        <v>83.333333333333343</v>
      </c>
    </row>
    <row r="2698" spans="1:19" s="68" customFormat="1" ht="7.9" customHeight="1" x14ac:dyDescent="0.25">
      <c r="A2698" s="115"/>
      <c r="B2698" s="115"/>
      <c r="C2698" s="115"/>
      <c r="D2698" s="18"/>
      <c r="E2698" s="18"/>
      <c r="G2698" s="175"/>
      <c r="H2698" s="159"/>
      <c r="I2698" s="159"/>
      <c r="J2698" s="159"/>
      <c r="K2698" s="159"/>
      <c r="L2698" s="159"/>
      <c r="M2698" s="159"/>
      <c r="N2698" s="159"/>
      <c r="O2698" s="171"/>
      <c r="P2698" s="159"/>
      <c r="Q2698" s="159"/>
      <c r="R2698" s="159"/>
      <c r="S2698" s="171"/>
    </row>
    <row r="2699" spans="1:19" s="68" customFormat="1" ht="24" customHeight="1" x14ac:dyDescent="0.25">
      <c r="A2699" s="192" t="s">
        <v>1571</v>
      </c>
      <c r="B2699" s="192" t="s">
        <v>1572</v>
      </c>
      <c r="C2699" s="193"/>
      <c r="D2699" s="18"/>
      <c r="E2699" s="225"/>
      <c r="G2699" s="208" t="s">
        <v>1568</v>
      </c>
      <c r="H2699" s="159"/>
      <c r="I2699" s="276" t="s">
        <v>1184</v>
      </c>
      <c r="J2699" s="277"/>
      <c r="K2699" s="160" t="s">
        <v>1556</v>
      </c>
      <c r="L2699" s="159"/>
      <c r="M2699" s="276" t="s">
        <v>1571</v>
      </c>
      <c r="N2699" s="277"/>
      <c r="O2699" s="169">
        <f>VLOOKUP(A2699,'[2]Tarifs Madi + HEJU + AP'!$A:$M,13,0)*(1+$V$5)</f>
        <v>310.83333333333337</v>
      </c>
      <c r="P2699" s="175"/>
      <c r="Q2699" s="276" t="s">
        <v>1572</v>
      </c>
      <c r="R2699" s="277"/>
      <c r="S2699" s="169">
        <f>VLOOKUP(B2699,'[2]Tarifs Madi + HEJU + AP'!$A:$M,13,0)*(1+$V$5)</f>
        <v>417.5</v>
      </c>
    </row>
    <row r="2700" spans="1:19" s="68" customFormat="1" ht="7.9" customHeight="1" x14ac:dyDescent="0.25">
      <c r="A2700" s="115"/>
      <c r="B2700" s="115"/>
      <c r="C2700" s="115"/>
      <c r="D2700" s="18"/>
      <c r="E2700" s="225"/>
      <c r="G2700" s="159"/>
      <c r="H2700" s="159"/>
      <c r="I2700" s="159"/>
      <c r="J2700" s="159"/>
      <c r="K2700" s="159"/>
      <c r="L2700" s="159"/>
      <c r="M2700" s="159"/>
      <c r="N2700" s="159"/>
      <c r="O2700" s="171"/>
      <c r="P2700" s="171"/>
      <c r="Q2700" s="159"/>
      <c r="R2700" s="159"/>
      <c r="S2700" s="171"/>
    </row>
    <row r="2701" spans="1:19" s="68" customFormat="1" ht="13.5" customHeight="1" x14ac:dyDescent="0.25">
      <c r="A2701" s="181"/>
      <c r="B2701" s="181"/>
      <c r="C2701" s="18"/>
      <c r="D2701" s="18"/>
      <c r="E2701" s="178" t="s">
        <v>1573</v>
      </c>
      <c r="G2701" s="154"/>
      <c r="H2701" s="175"/>
      <c r="I2701" s="154"/>
      <c r="J2701" s="175"/>
      <c r="K2701" s="154"/>
      <c r="L2701" s="175"/>
      <c r="M2701" s="154"/>
      <c r="N2701" s="175"/>
      <c r="O2701" s="154"/>
      <c r="P2701" s="175"/>
      <c r="Q2701" s="154"/>
      <c r="R2701" s="175"/>
      <c r="S2701" s="154"/>
    </row>
    <row r="2702" spans="1:19" s="68" customFormat="1" ht="7.9" customHeight="1" x14ac:dyDescent="0.25">
      <c r="A2702" s="115"/>
      <c r="B2702" s="115"/>
      <c r="C2702" s="115"/>
      <c r="D2702" s="18"/>
      <c r="E2702" s="20"/>
      <c r="G2702" s="159"/>
      <c r="H2702" s="159"/>
      <c r="I2702" s="159"/>
      <c r="J2702" s="159"/>
      <c r="K2702" s="159"/>
      <c r="L2702" s="159"/>
      <c r="M2702" s="159"/>
      <c r="N2702" s="159"/>
      <c r="O2702" s="171"/>
      <c r="P2702" s="159"/>
      <c r="Q2702" s="159"/>
      <c r="R2702" s="159"/>
      <c r="S2702" s="171"/>
    </row>
    <row r="2703" spans="1:19" s="68" customFormat="1" ht="24" customHeight="1" x14ac:dyDescent="0.25">
      <c r="A2703" s="192" t="s">
        <v>1574</v>
      </c>
      <c r="B2703" s="192" t="s">
        <v>1575</v>
      </c>
      <c r="C2703" s="193"/>
      <c r="D2703" s="18"/>
      <c r="E2703" s="225"/>
      <c r="G2703" s="208" t="s">
        <v>1576</v>
      </c>
      <c r="H2703" s="159"/>
      <c r="I2703" s="276" t="s">
        <v>442</v>
      </c>
      <c r="J2703" s="277"/>
      <c r="K2703" s="160" t="s">
        <v>1202</v>
      </c>
      <c r="L2703" s="159"/>
      <c r="M2703" s="276" t="s">
        <v>1577</v>
      </c>
      <c r="N2703" s="277"/>
      <c r="O2703" s="169">
        <f>VLOOKUP(A2703,'[2]Tarifs Madi + HEJU + AP'!$A:$M,13,0)*(1+$V$5)</f>
        <v>75</v>
      </c>
      <c r="P2703" s="175"/>
      <c r="Q2703" s="276" t="s">
        <v>1578</v>
      </c>
      <c r="R2703" s="277"/>
      <c r="S2703" s="169">
        <f>VLOOKUP(B2703,'[2]Tarifs Madi + HEJU + AP'!$A:$M,13,0)*(1+$V$5)</f>
        <v>100</v>
      </c>
    </row>
    <row r="2704" spans="1:19" s="68" customFormat="1" ht="7.9" customHeight="1" x14ac:dyDescent="0.25">
      <c r="A2704" s="115"/>
      <c r="B2704" s="115"/>
      <c r="C2704" s="115"/>
      <c r="D2704" s="18"/>
      <c r="E2704" s="18"/>
      <c r="G2704" s="175"/>
      <c r="H2704" s="159"/>
      <c r="I2704" s="159"/>
      <c r="J2704" s="159"/>
      <c r="K2704" s="159"/>
      <c r="L2704" s="159"/>
      <c r="M2704" s="159"/>
      <c r="N2704" s="159"/>
      <c r="O2704" s="171"/>
      <c r="P2704" s="159"/>
      <c r="Q2704" s="159"/>
      <c r="R2704" s="159"/>
      <c r="S2704" s="171"/>
    </row>
    <row r="2705" spans="1:19" s="68" customFormat="1" ht="24" customHeight="1" x14ac:dyDescent="0.25">
      <c r="A2705" s="192" t="s">
        <v>1579</v>
      </c>
      <c r="B2705" s="192" t="s">
        <v>1580</v>
      </c>
      <c r="C2705" s="193"/>
      <c r="D2705" s="18"/>
      <c r="E2705" s="225"/>
      <c r="G2705" s="208" t="s">
        <v>1576</v>
      </c>
      <c r="H2705" s="159"/>
      <c r="I2705" s="276" t="s">
        <v>1205</v>
      </c>
      <c r="J2705" s="277"/>
      <c r="K2705" s="160" t="s">
        <v>1206</v>
      </c>
      <c r="L2705" s="159"/>
      <c r="M2705" s="276" t="s">
        <v>1579</v>
      </c>
      <c r="N2705" s="277"/>
      <c r="O2705" s="169">
        <f>VLOOKUP(A2705,'[2]Tarifs Madi + HEJU + AP'!$A:$M,13,0)*(1+$V$5)</f>
        <v>520.83333333333337</v>
      </c>
      <c r="P2705" s="175"/>
      <c r="Q2705" s="276" t="s">
        <v>1580</v>
      </c>
      <c r="R2705" s="277"/>
      <c r="S2705" s="169">
        <f>VLOOKUP(B2705,'[2]Tarifs Madi + HEJU + AP'!$A:$M,13,0)*(1+$V$5)</f>
        <v>701.66666666666674</v>
      </c>
    </row>
    <row r="2706" spans="1:19" s="68" customFormat="1" ht="7.9" customHeight="1" x14ac:dyDescent="0.25">
      <c r="A2706" s="115"/>
      <c r="B2706" s="115"/>
      <c r="C2706" s="115"/>
      <c r="D2706" s="18"/>
      <c r="E2706" s="225"/>
      <c r="G2706" s="159"/>
      <c r="H2706" s="159"/>
      <c r="I2706" s="159"/>
      <c r="J2706" s="159"/>
      <c r="K2706" s="159"/>
      <c r="L2706" s="159"/>
      <c r="M2706" s="159"/>
      <c r="N2706" s="159"/>
      <c r="O2706" s="171"/>
      <c r="P2706" s="171"/>
      <c r="Q2706" s="159"/>
      <c r="R2706" s="159"/>
      <c r="S2706" s="171"/>
    </row>
    <row r="2707" spans="1:19" s="68" customFormat="1" ht="13.5" customHeight="1" x14ac:dyDescent="0.25">
      <c r="A2707" s="181"/>
      <c r="B2707" s="181"/>
      <c r="C2707" s="18"/>
      <c r="D2707" s="18"/>
      <c r="E2707" s="178" t="s">
        <v>1581</v>
      </c>
      <c r="G2707" s="154"/>
      <c r="H2707" s="175"/>
      <c r="I2707" s="154"/>
      <c r="J2707" s="175"/>
      <c r="K2707" s="154"/>
      <c r="L2707" s="175"/>
      <c r="M2707" s="154"/>
      <c r="N2707" s="175"/>
      <c r="O2707" s="154"/>
      <c r="P2707" s="175"/>
      <c r="Q2707" s="154"/>
      <c r="R2707" s="175"/>
      <c r="S2707" s="154"/>
    </row>
    <row r="2708" spans="1:19" s="68" customFormat="1" ht="7.9" customHeight="1" x14ac:dyDescent="0.25">
      <c r="A2708" s="115"/>
      <c r="B2708" s="115"/>
      <c r="C2708" s="115"/>
      <c r="D2708" s="18"/>
      <c r="E2708" s="20"/>
      <c r="G2708" s="159"/>
      <c r="H2708" s="159"/>
      <c r="I2708" s="159"/>
      <c r="J2708" s="159"/>
      <c r="K2708" s="159"/>
      <c r="L2708" s="159"/>
      <c r="M2708" s="159"/>
      <c r="N2708" s="159"/>
      <c r="O2708" s="171"/>
      <c r="P2708" s="159"/>
      <c r="Q2708" s="159"/>
      <c r="R2708" s="159"/>
      <c r="S2708" s="171"/>
    </row>
    <row r="2709" spans="1:19" s="68" customFormat="1" ht="24" customHeight="1" x14ac:dyDescent="0.25">
      <c r="A2709" s="192" t="s">
        <v>1582</v>
      </c>
      <c r="B2709" s="192" t="s">
        <v>1583</v>
      </c>
      <c r="C2709" s="193"/>
      <c r="D2709" s="18"/>
      <c r="E2709" s="225"/>
      <c r="G2709" s="208" t="s">
        <v>1584</v>
      </c>
      <c r="H2709" s="159"/>
      <c r="I2709" s="276" t="s">
        <v>442</v>
      </c>
      <c r="J2709" s="277"/>
      <c r="K2709" s="160" t="s">
        <v>1551</v>
      </c>
      <c r="L2709" s="159"/>
      <c r="M2709" s="276" t="s">
        <v>1585</v>
      </c>
      <c r="N2709" s="277"/>
      <c r="O2709" s="169">
        <f>VLOOKUP(A2709,'[2]Tarifs Madi + HEJU + AP'!$A:$M,13,0)*(1+$V$5)</f>
        <v>63.333333333333336</v>
      </c>
      <c r="P2709" s="175"/>
      <c r="Q2709" s="276" t="s">
        <v>1586</v>
      </c>
      <c r="R2709" s="277"/>
      <c r="S2709" s="169">
        <f>VLOOKUP(B2709,'[2]Tarifs Madi + HEJU + AP'!$A:$M,13,0)*(1+$V$5)</f>
        <v>83.333333333333343</v>
      </c>
    </row>
    <row r="2710" spans="1:19" s="68" customFormat="1" ht="7.9" customHeight="1" x14ac:dyDescent="0.25">
      <c r="A2710" s="115"/>
      <c r="B2710" s="115"/>
      <c r="C2710" s="115"/>
      <c r="D2710" s="18"/>
      <c r="E2710" s="18"/>
      <c r="G2710" s="175"/>
      <c r="H2710" s="159"/>
      <c r="I2710" s="159"/>
      <c r="J2710" s="159"/>
      <c r="K2710" s="159"/>
      <c r="L2710" s="159"/>
      <c r="M2710" s="159"/>
      <c r="N2710" s="159"/>
      <c r="O2710" s="171"/>
      <c r="P2710" s="159"/>
      <c r="Q2710" s="159"/>
      <c r="R2710" s="159"/>
      <c r="S2710" s="171"/>
    </row>
    <row r="2711" spans="1:19" s="68" customFormat="1" ht="24" customHeight="1" x14ac:dyDescent="0.25">
      <c r="A2711" s="192" t="s">
        <v>1587</v>
      </c>
      <c r="B2711" s="192" t="s">
        <v>1588</v>
      </c>
      <c r="C2711" s="193"/>
      <c r="D2711" s="18"/>
      <c r="E2711" s="225"/>
      <c r="G2711" s="208" t="s">
        <v>1584</v>
      </c>
      <c r="H2711" s="159"/>
      <c r="I2711" s="276" t="s">
        <v>1184</v>
      </c>
      <c r="J2711" s="277"/>
      <c r="K2711" s="160" t="s">
        <v>1556</v>
      </c>
      <c r="L2711" s="159"/>
      <c r="M2711" s="276" t="s">
        <v>1587</v>
      </c>
      <c r="N2711" s="277"/>
      <c r="O2711" s="169">
        <f>VLOOKUP(A2711,'[2]Tarifs Madi + HEJU + AP'!$A:$M,13,0)*(1+$V$5)</f>
        <v>310.83333333333337</v>
      </c>
      <c r="P2711" s="175"/>
      <c r="Q2711" s="276" t="s">
        <v>1588</v>
      </c>
      <c r="R2711" s="277"/>
      <c r="S2711" s="169">
        <f>VLOOKUP(B2711,'[2]Tarifs Madi + HEJU + AP'!$A:$M,13,0)*(1+$V$5)</f>
        <v>417.5</v>
      </c>
    </row>
    <row r="2712" spans="1:19" ht="7.9" customHeight="1" x14ac:dyDescent="0.25">
      <c r="A2712" s="115"/>
      <c r="B2712" s="115"/>
      <c r="E2712" s="207"/>
      <c r="G2712" s="114"/>
      <c r="H2712" s="114"/>
      <c r="I2712" s="114"/>
      <c r="J2712" s="114"/>
      <c r="K2712" s="114"/>
      <c r="L2712" s="114"/>
      <c r="M2712" s="114"/>
      <c r="N2712" s="114"/>
      <c r="O2712" s="36"/>
      <c r="P2712" s="36"/>
      <c r="Q2712" s="114"/>
      <c r="R2712" s="114"/>
      <c r="S2712" s="36"/>
    </row>
    <row r="2713" spans="1:19" ht="13.5" customHeight="1" x14ac:dyDescent="0.25">
      <c r="E2713" s="64" t="s">
        <v>1589</v>
      </c>
      <c r="F2713" s="64"/>
      <c r="G2713" s="64"/>
      <c r="H2713" s="67"/>
      <c r="I2713" s="67"/>
      <c r="J2713" s="67"/>
      <c r="K2713" s="68"/>
      <c r="L2713" s="69"/>
      <c r="M2713" s="69"/>
      <c r="N2713" s="69"/>
      <c r="O2713" s="267" t="s">
        <v>0</v>
      </c>
      <c r="P2713" s="267"/>
      <c r="Q2713" s="267"/>
      <c r="R2713" s="267"/>
      <c r="S2713" s="267"/>
    </row>
    <row r="2714" spans="1:19" ht="13.5" customHeight="1" x14ac:dyDescent="0.25">
      <c r="E2714" s="6"/>
      <c r="O2714" s="268"/>
      <c r="P2714" s="268"/>
      <c r="Q2714" s="268"/>
      <c r="R2714" s="268"/>
      <c r="S2714" s="268"/>
    </row>
    <row r="2715" spans="1:19" ht="13.5" customHeight="1" x14ac:dyDescent="0.25">
      <c r="E2715" s="6"/>
      <c r="O2715" s="268"/>
      <c r="P2715" s="268"/>
      <c r="Q2715" s="268"/>
      <c r="R2715" s="268"/>
      <c r="S2715" s="268"/>
    </row>
    <row r="2716" spans="1:19" ht="13.5" customHeight="1" x14ac:dyDescent="0.25">
      <c r="E2716" s="76"/>
      <c r="F2716" s="76"/>
      <c r="M2716" s="284" t="s">
        <v>418</v>
      </c>
      <c r="N2716" s="284"/>
      <c r="O2716" s="284"/>
      <c r="P2716" s="211"/>
      <c r="Q2716" s="284" t="s">
        <v>419</v>
      </c>
      <c r="R2716" s="284"/>
      <c r="S2716" s="284"/>
    </row>
    <row r="2717" spans="1:19" ht="13.5" customHeight="1" x14ac:dyDescent="0.25">
      <c r="E2717" s="76"/>
      <c r="F2717" s="76"/>
      <c r="M2717" s="150"/>
      <c r="N2717" s="150"/>
      <c r="O2717" s="150"/>
      <c r="Q2717" s="150"/>
      <c r="R2717" s="150"/>
      <c r="S2717" s="150"/>
    </row>
    <row r="2718" spans="1:19" s="68" customFormat="1" ht="27" customHeight="1" x14ac:dyDescent="0.25">
      <c r="A2718" s="18"/>
      <c r="B2718" s="18"/>
      <c r="C2718" s="18"/>
      <c r="D2718" s="18"/>
      <c r="E2718" s="151"/>
      <c r="G2718" s="14" t="s">
        <v>420</v>
      </c>
      <c r="H2718" s="101"/>
      <c r="I2718" s="152" t="s">
        <v>421</v>
      </c>
      <c r="J2718" s="153"/>
      <c r="K2718" s="14" t="s">
        <v>422</v>
      </c>
      <c r="L2718" s="101"/>
      <c r="M2718" s="152" t="s">
        <v>9</v>
      </c>
      <c r="N2718" s="153"/>
      <c r="O2718" s="14" t="s">
        <v>11</v>
      </c>
      <c r="P2718" s="101"/>
      <c r="Q2718" s="152" t="s">
        <v>9</v>
      </c>
      <c r="R2718" s="153"/>
      <c r="S2718" s="14" t="s">
        <v>11</v>
      </c>
    </row>
    <row r="2719" spans="1:19" ht="7.9" customHeight="1" x14ac:dyDescent="0.25">
      <c r="E2719" s="150"/>
      <c r="G2719" s="156"/>
      <c r="H2719" s="1"/>
      <c r="I2719" s="156"/>
      <c r="J2719" s="1"/>
      <c r="K2719" s="156"/>
      <c r="L2719" s="1"/>
      <c r="M2719" s="156"/>
      <c r="N2719" s="1"/>
      <c r="O2719" s="156"/>
      <c r="P2719" s="1"/>
      <c r="Q2719" s="156"/>
      <c r="R2719" s="1"/>
      <c r="S2719" s="156"/>
    </row>
    <row r="2720" spans="1:19" ht="13.5" customHeight="1" x14ac:dyDescent="0.25">
      <c r="E2720" s="155" t="s">
        <v>1590</v>
      </c>
      <c r="G2720" s="156"/>
      <c r="H2720" s="1"/>
      <c r="I2720" s="156"/>
      <c r="J2720" s="1"/>
      <c r="K2720" s="156"/>
      <c r="L2720" s="1"/>
      <c r="M2720" s="156"/>
      <c r="N2720" s="1"/>
      <c r="O2720" s="156"/>
      <c r="P2720" s="1"/>
      <c r="Q2720" s="156"/>
      <c r="R2720" s="1"/>
      <c r="S2720" s="156"/>
    </row>
    <row r="2721" spans="1:19" ht="7.9" customHeight="1" x14ac:dyDescent="0.25">
      <c r="E2721" s="13"/>
      <c r="G2721" s="114"/>
      <c r="H2721" s="114"/>
      <c r="I2721" s="114"/>
      <c r="J2721" s="114"/>
      <c r="K2721" s="114"/>
      <c r="L2721" s="114"/>
      <c r="M2721" s="114"/>
      <c r="N2721" s="114"/>
      <c r="O2721" s="36"/>
      <c r="P2721" s="114"/>
      <c r="Q2721" s="114"/>
      <c r="R2721" s="114"/>
      <c r="S2721" s="36"/>
    </row>
    <row r="2722" spans="1:19" s="68" customFormat="1" ht="24" customHeight="1" x14ac:dyDescent="0.25">
      <c r="A2722" s="192" t="s">
        <v>1591</v>
      </c>
      <c r="B2722" s="192" t="s">
        <v>1592</v>
      </c>
      <c r="C2722" s="18"/>
      <c r="D2722" s="18"/>
      <c r="E2722" s="225"/>
      <c r="G2722" s="208" t="s">
        <v>1593</v>
      </c>
      <c r="H2722" s="159"/>
      <c r="I2722" s="226" t="s">
        <v>442</v>
      </c>
      <c r="J2722" s="227"/>
      <c r="K2722" s="160" t="s">
        <v>1202</v>
      </c>
      <c r="L2722" s="159"/>
      <c r="M2722" s="276" t="s">
        <v>1594</v>
      </c>
      <c r="N2722" s="277"/>
      <c r="O2722" s="169">
        <f>VLOOKUP(A2722,'[2]Tarifs Madi + HEJU + AP'!$A:$M,13,0)*(1+$V$5)</f>
        <v>75</v>
      </c>
      <c r="P2722" s="159"/>
      <c r="Q2722" s="276" t="s">
        <v>1595</v>
      </c>
      <c r="R2722" s="277"/>
      <c r="S2722" s="169">
        <f>VLOOKUP(B2722,'[2]Tarifs Madi + HEJU + AP'!$A:$M,13,0)*(1+$V$5)</f>
        <v>100</v>
      </c>
    </row>
    <row r="2723" spans="1:19" s="68" customFormat="1" ht="7.9" customHeight="1" x14ac:dyDescent="0.25">
      <c r="A2723" s="115"/>
      <c r="B2723" s="115"/>
      <c r="C2723" s="18"/>
      <c r="D2723" s="18"/>
      <c r="E2723" s="18"/>
      <c r="G2723" s="175"/>
      <c r="H2723" s="159"/>
      <c r="I2723" s="159"/>
      <c r="J2723" s="159"/>
      <c r="K2723" s="159"/>
      <c r="L2723" s="159"/>
      <c r="M2723" s="159"/>
      <c r="N2723" s="159"/>
      <c r="O2723" s="171"/>
      <c r="P2723" s="159"/>
      <c r="Q2723" s="159"/>
      <c r="R2723" s="159"/>
      <c r="S2723" s="171"/>
    </row>
    <row r="2724" spans="1:19" s="68" customFormat="1" ht="24" customHeight="1" x14ac:dyDescent="0.25">
      <c r="A2724" s="192" t="s">
        <v>1596</v>
      </c>
      <c r="B2724" s="192" t="s">
        <v>1597</v>
      </c>
      <c r="C2724" s="18"/>
      <c r="D2724" s="18"/>
      <c r="E2724" s="225"/>
      <c r="G2724" s="208" t="s">
        <v>1593</v>
      </c>
      <c r="H2724" s="159"/>
      <c r="I2724" s="276" t="s">
        <v>1205</v>
      </c>
      <c r="J2724" s="277"/>
      <c r="K2724" s="160" t="s">
        <v>1206</v>
      </c>
      <c r="L2724" s="159"/>
      <c r="M2724" s="276" t="s">
        <v>1596</v>
      </c>
      <c r="N2724" s="277"/>
      <c r="O2724" s="169">
        <f>VLOOKUP(A2724,'[2]Tarifs Madi + HEJU + AP'!$A:$M,13,0)*(1+$V$5)</f>
        <v>520.83333333333337</v>
      </c>
      <c r="P2724" s="159"/>
      <c r="Q2724" s="276" t="s">
        <v>1597</v>
      </c>
      <c r="R2724" s="277"/>
      <c r="S2724" s="169">
        <f>VLOOKUP(B2724,'[2]Tarifs Madi + HEJU + AP'!$A:$M,13,0)*(1+$V$5)</f>
        <v>701.66666666666674</v>
      </c>
    </row>
    <row r="2725" spans="1:19" ht="7.9" customHeight="1" x14ac:dyDescent="0.25">
      <c r="E2725" s="13"/>
      <c r="G2725" s="114"/>
      <c r="H2725" s="114"/>
      <c r="I2725" s="114"/>
      <c r="J2725" s="114"/>
      <c r="K2725" s="114"/>
      <c r="L2725" s="114"/>
      <c r="M2725" s="114"/>
      <c r="N2725" s="114"/>
      <c r="O2725" s="36"/>
      <c r="P2725" s="114"/>
      <c r="Q2725" s="114"/>
      <c r="R2725" s="114"/>
      <c r="S2725" s="36"/>
    </row>
    <row r="2726" spans="1:19" x14ac:dyDescent="0.25">
      <c r="A2726" s="115" t="s">
        <v>580</v>
      </c>
      <c r="B2726" s="115" t="s">
        <v>581</v>
      </c>
      <c r="E2726" s="285" t="s">
        <v>582</v>
      </c>
      <c r="F2726" s="286"/>
      <c r="G2726" s="286"/>
      <c r="H2726" s="286"/>
      <c r="I2726" s="286"/>
      <c r="J2726" s="286"/>
      <c r="K2726" s="286"/>
      <c r="L2726" s="286"/>
      <c r="M2726" s="287"/>
      <c r="N2726" s="149"/>
      <c r="O2726" s="184" t="str">
        <f>ROUND(VLOOKUP(A2726,'[2]Tarifs Sauvage'!A:M,13,0)*(1+$V$5),1)&amp;" € HT/m²"</f>
        <v>52,5 € HT/m²</v>
      </c>
      <c r="P2726" s="156"/>
      <c r="Q2726" s="156"/>
      <c r="R2726" s="156"/>
      <c r="S2726" s="184" t="str">
        <f>ROUND(VLOOKUP(B2726,'[2]Tarifs Sauvage'!A:M,13,0)*(1+$V$5),1)&amp;" € HT/m²"</f>
        <v>67,5 € HT/m²</v>
      </c>
    </row>
    <row r="2727" spans="1:19" s="246" customFormat="1" x14ac:dyDescent="0.25">
      <c r="A2727" s="185"/>
      <c r="B2727" s="185"/>
      <c r="C2727" s="186"/>
      <c r="D2727" s="186"/>
      <c r="E2727" s="187" t="s">
        <v>583</v>
      </c>
      <c r="F2727" s="188"/>
      <c r="G2727" s="188"/>
      <c r="H2727" s="188"/>
      <c r="I2727" s="188"/>
      <c r="J2727" s="188"/>
      <c r="K2727" s="188"/>
      <c r="L2727" s="188"/>
      <c r="M2727" s="188"/>
      <c r="N2727" s="189"/>
      <c r="O2727" s="26"/>
      <c r="P2727" s="26"/>
      <c r="Q2727" s="26"/>
      <c r="R2727" s="26"/>
      <c r="S2727" s="26"/>
    </row>
    <row r="2728" spans="1:19" ht="34.15" customHeight="1" x14ac:dyDescent="0.25">
      <c r="A2728" s="115"/>
      <c r="B2728" s="115"/>
      <c r="E2728" s="288" t="s">
        <v>1352</v>
      </c>
      <c r="F2728" s="288"/>
      <c r="G2728" s="288"/>
      <c r="H2728" s="288"/>
      <c r="I2728" s="288"/>
      <c r="J2728" s="288"/>
      <c r="K2728" s="288"/>
      <c r="L2728" s="288"/>
      <c r="M2728" s="288"/>
      <c r="N2728" s="288"/>
      <c r="O2728" s="288"/>
      <c r="P2728" s="288"/>
      <c r="Q2728" s="288"/>
      <c r="R2728" s="288"/>
      <c r="S2728" s="288"/>
    </row>
    <row r="2729" spans="1:19" ht="13.5" customHeight="1" x14ac:dyDescent="0.25">
      <c r="E2729" s="281"/>
      <c r="F2729" s="281"/>
      <c r="G2729" s="281"/>
    </row>
    <row r="2730" spans="1:19" ht="13.5" customHeight="1" x14ac:dyDescent="0.25">
      <c r="E2730" s="35"/>
      <c r="F2730" s="35"/>
      <c r="G2730" s="35"/>
      <c r="H2730" s="8"/>
      <c r="I2730" s="9" t="s">
        <v>584</v>
      </c>
      <c r="K2730" s="9"/>
      <c r="N2730" s="8"/>
      <c r="P2730" s="8"/>
      <c r="R2730" s="8"/>
    </row>
    <row r="2731" spans="1:19" ht="9.9499999999999993" customHeight="1" x14ac:dyDescent="0.25">
      <c r="E2731" s="35"/>
      <c r="F2731" s="35"/>
      <c r="G2731" s="35"/>
      <c r="H2731" s="8"/>
      <c r="I2731" s="1"/>
      <c r="J2731" s="1"/>
      <c r="K2731" s="1"/>
      <c r="L2731" s="1"/>
      <c r="M2731" s="1"/>
      <c r="N2731" s="8"/>
      <c r="O2731" s="12"/>
      <c r="P2731" s="8"/>
      <c r="Q2731" s="12"/>
      <c r="R2731" s="8"/>
      <c r="S2731" s="13"/>
    </row>
    <row r="2732" spans="1:19" ht="39.950000000000003" customHeight="1" x14ac:dyDescent="0.25">
      <c r="E2732" s="35"/>
      <c r="F2732" s="35"/>
      <c r="G2732" s="35"/>
      <c r="H2732" s="8"/>
      <c r="I2732" s="14" t="s">
        <v>9</v>
      </c>
      <c r="J2732" s="190"/>
      <c r="K2732" s="14" t="s">
        <v>10</v>
      </c>
      <c r="L2732" s="190"/>
      <c r="M2732" s="14" t="s">
        <v>11</v>
      </c>
      <c r="N2732" s="15"/>
      <c r="O2732" s="16" t="s">
        <v>1598</v>
      </c>
      <c r="P2732" s="23"/>
      <c r="Q2732" s="16" t="s">
        <v>1599</v>
      </c>
      <c r="R2732" s="15"/>
      <c r="S2732" s="13"/>
    </row>
    <row r="2733" spans="1:19" ht="9.9499999999999993" customHeight="1" x14ac:dyDescent="0.25">
      <c r="E2733" s="35"/>
      <c r="F2733" s="35"/>
      <c r="G2733" s="35"/>
      <c r="H2733" s="8"/>
      <c r="I2733" s="41"/>
      <c r="J2733" s="41"/>
      <c r="K2733" s="41"/>
      <c r="L2733" s="41"/>
      <c r="M2733" s="41"/>
      <c r="N2733" s="23"/>
      <c r="O2733" s="42"/>
      <c r="P2733" s="23"/>
      <c r="Q2733" s="43"/>
      <c r="R2733" s="23"/>
      <c r="S2733" s="13"/>
    </row>
    <row r="2734" spans="1:19" ht="13.5" customHeight="1" x14ac:dyDescent="0.25">
      <c r="A2734" s="183" t="s">
        <v>587</v>
      </c>
      <c r="E2734" s="35"/>
      <c r="F2734" s="35"/>
      <c r="G2734" s="35"/>
      <c r="H2734" s="8"/>
      <c r="I2734" s="160" t="s">
        <v>587</v>
      </c>
      <c r="J2734" s="41"/>
      <c r="K2734" s="191" t="s">
        <v>21</v>
      </c>
      <c r="L2734" s="41"/>
      <c r="M2734" s="22">
        <f>VLOOKUP(A2734,'[2]Tarif bases juil-24'!B:H,6,0)*(1+$V$3)</f>
        <v>23.746208333333332</v>
      </c>
      <c r="N2734" s="23"/>
      <c r="O2734" s="247">
        <v>7</v>
      </c>
      <c r="P2734" s="145"/>
      <c r="Q2734" s="251">
        <v>1.25</v>
      </c>
      <c r="R2734" s="23"/>
      <c r="S2734" s="13"/>
    </row>
    <row r="2735" spans="1:19" ht="13.5" customHeight="1" x14ac:dyDescent="0.25">
      <c r="A2735" s="183" t="s">
        <v>588</v>
      </c>
      <c r="E2735" s="35"/>
      <c r="F2735" s="35"/>
      <c r="G2735" s="35"/>
      <c r="H2735" s="8"/>
      <c r="I2735" s="160" t="s">
        <v>588</v>
      </c>
      <c r="J2735" s="41"/>
      <c r="K2735" s="191" t="s">
        <v>23</v>
      </c>
      <c r="L2735" s="41"/>
      <c r="M2735" s="22">
        <f>VLOOKUP(A2735,'[2]Tarif bases juil-24'!B:H,6,0)*(1+$V$3)</f>
        <v>41.580000000000005</v>
      </c>
      <c r="N2735" s="23"/>
      <c r="O2735" s="247">
        <v>14</v>
      </c>
      <c r="P2735" s="145"/>
      <c r="Q2735" s="248">
        <v>2.5</v>
      </c>
      <c r="R2735" s="23"/>
      <c r="S2735" s="13"/>
    </row>
    <row r="2736" spans="1:19" ht="13.5" customHeight="1" x14ac:dyDescent="0.25">
      <c r="E2736" s="35"/>
      <c r="F2736" s="35"/>
      <c r="G2736" s="35"/>
      <c r="H2736" s="8"/>
      <c r="I2736" s="1"/>
      <c r="J2736" s="1"/>
      <c r="K2736" s="1"/>
      <c r="L2736" s="1"/>
      <c r="M2736" s="1"/>
      <c r="N2736" s="1"/>
      <c r="O2736" s="1"/>
      <c r="P2736" s="1"/>
      <c r="Q2736" s="1"/>
      <c r="R2736" s="1"/>
      <c r="S2736" s="1"/>
    </row>
    <row r="2737" spans="1:19" ht="13.5" customHeight="1" x14ac:dyDescent="0.25">
      <c r="E2737" s="35"/>
      <c r="F2737" s="35"/>
      <c r="G2737" s="35"/>
      <c r="H2737" s="8"/>
      <c r="N2737" s="1"/>
      <c r="O2737" s="282" t="s">
        <v>589</v>
      </c>
      <c r="P2737" s="282"/>
      <c r="Q2737" s="282"/>
      <c r="R2737" s="282"/>
      <c r="S2737" s="282"/>
    </row>
    <row r="2738" spans="1:19" ht="13.5" customHeight="1" x14ac:dyDescent="0.25">
      <c r="E2738" s="44"/>
      <c r="F2738" s="44"/>
      <c r="G2738" s="44"/>
      <c r="H2738" s="8"/>
      <c r="I2738" s="1"/>
      <c r="J2738" s="1"/>
      <c r="K2738" s="1"/>
      <c r="L2738" s="1"/>
      <c r="M2738" s="1"/>
      <c r="N2738" s="1"/>
      <c r="O2738" s="1"/>
      <c r="P2738" s="1"/>
      <c r="Q2738" s="1"/>
      <c r="R2738" s="1"/>
      <c r="S2738" s="1"/>
    </row>
    <row r="2739" spans="1:19" ht="13.5" customHeight="1" x14ac:dyDescent="0.25">
      <c r="E2739" s="41"/>
      <c r="F2739" s="33"/>
      <c r="G2739" s="140"/>
      <c r="H2739" s="114"/>
      <c r="I2739" s="114"/>
      <c r="J2739" s="114"/>
      <c r="K2739" s="114"/>
      <c r="L2739" s="114"/>
      <c r="M2739" s="114"/>
      <c r="N2739" s="114"/>
      <c r="O2739" s="36"/>
      <c r="P2739" s="114"/>
      <c r="Q2739" s="114"/>
      <c r="R2739" s="114"/>
      <c r="S2739" s="36"/>
    </row>
    <row r="2740" spans="1:19" ht="8.1" customHeight="1" x14ac:dyDescent="0.25"/>
    <row r="2741" spans="1:19" ht="13.15" customHeight="1" x14ac:dyDescent="0.25">
      <c r="A2741" s="115"/>
      <c r="B2741" s="115"/>
      <c r="E2741" s="35"/>
      <c r="F2741" s="35"/>
      <c r="G2741" s="35"/>
      <c r="H2741" s="116"/>
      <c r="I2741" s="117" t="s">
        <v>268</v>
      </c>
      <c r="J2741" s="118"/>
      <c r="K2741" s="118"/>
      <c r="L2741" s="119"/>
      <c r="M2741" s="120"/>
      <c r="N2741" s="120"/>
      <c r="O2741" s="120"/>
      <c r="P2741" s="120"/>
      <c r="Q2741" s="120"/>
      <c r="R2741" s="120"/>
      <c r="S2741" s="120"/>
    </row>
    <row r="2742" spans="1:19" ht="13.15" customHeight="1" x14ac:dyDescent="0.25">
      <c r="E2742" s="35"/>
      <c r="F2742" s="35"/>
      <c r="G2742" s="35"/>
      <c r="H2742" s="116"/>
      <c r="I2742" s="121" t="s">
        <v>345</v>
      </c>
      <c r="J2742" s="118"/>
      <c r="K2742" s="118"/>
      <c r="L2742" s="91"/>
      <c r="M2742" s="120"/>
      <c r="N2742" s="120"/>
      <c r="O2742" s="120"/>
      <c r="P2742" s="120"/>
      <c r="Q2742" s="120"/>
      <c r="R2742" s="120"/>
      <c r="S2742" s="120"/>
    </row>
    <row r="2743" spans="1:19" ht="13.15" customHeight="1" x14ac:dyDescent="0.25">
      <c r="E2743" s="35"/>
      <c r="F2743" s="35"/>
      <c r="G2743" s="35"/>
      <c r="H2743" s="116"/>
      <c r="I2743" s="121" t="s">
        <v>331</v>
      </c>
      <c r="J2743" s="118"/>
      <c r="K2743" s="118"/>
      <c r="L2743" s="91"/>
      <c r="M2743" s="120"/>
      <c r="N2743" s="120"/>
      <c r="O2743" s="120"/>
      <c r="P2743" s="120"/>
      <c r="Q2743" s="120"/>
      <c r="R2743" s="120"/>
      <c r="S2743" s="120"/>
    </row>
    <row r="2744" spans="1:19" ht="13.15" customHeight="1" x14ac:dyDescent="0.25">
      <c r="E2744" s="35"/>
      <c r="F2744" s="35"/>
      <c r="G2744" s="35"/>
      <c r="H2744" s="116"/>
      <c r="I2744" s="121" t="s">
        <v>590</v>
      </c>
      <c r="J2744" s="118"/>
      <c r="K2744" s="118"/>
      <c r="L2744" s="91"/>
      <c r="M2744" s="120"/>
      <c r="N2744" s="120"/>
      <c r="O2744" s="120"/>
      <c r="P2744" s="120"/>
      <c r="Q2744" s="120"/>
      <c r="R2744" s="120"/>
      <c r="S2744" s="120"/>
    </row>
    <row r="2745" spans="1:19" ht="13.15" customHeight="1" x14ac:dyDescent="0.25">
      <c r="A2745" s="115"/>
      <c r="B2745" s="115"/>
      <c r="E2745" s="35"/>
      <c r="F2745" s="35"/>
      <c r="G2745" s="35"/>
      <c r="H2745" s="116"/>
      <c r="I2745" s="121" t="s">
        <v>591</v>
      </c>
      <c r="J2745" s="118"/>
      <c r="K2745" s="118"/>
      <c r="L2745" s="119"/>
      <c r="M2745" s="120"/>
      <c r="N2745" s="120"/>
      <c r="O2745" s="120"/>
      <c r="P2745" s="120"/>
      <c r="Q2745" s="120"/>
      <c r="R2745" s="120"/>
      <c r="S2745" s="120"/>
    </row>
    <row r="2746" spans="1:19" ht="13.15" customHeight="1" x14ac:dyDescent="0.25">
      <c r="A2746" s="115"/>
      <c r="B2746" s="115"/>
      <c r="E2746" s="35"/>
      <c r="F2746" s="35"/>
      <c r="G2746" s="35"/>
      <c r="H2746" s="116"/>
      <c r="I2746" s="121" t="s">
        <v>592</v>
      </c>
      <c r="J2746" s="118"/>
      <c r="K2746" s="118"/>
      <c r="L2746" s="119"/>
      <c r="M2746" s="120"/>
      <c r="N2746" s="120"/>
      <c r="O2746" s="120"/>
      <c r="P2746" s="120"/>
      <c r="Q2746" s="120"/>
      <c r="R2746" s="120"/>
      <c r="S2746" s="120"/>
    </row>
    <row r="2747" spans="1:19" ht="13.5" customHeight="1" x14ac:dyDescent="0.25">
      <c r="E2747" s="35"/>
      <c r="F2747" s="35"/>
      <c r="G2747" s="35"/>
      <c r="H2747" s="116"/>
      <c r="I2747" s="283" t="s">
        <v>593</v>
      </c>
      <c r="J2747" s="283"/>
      <c r="K2747" s="283"/>
      <c r="L2747" s="283"/>
      <c r="M2747" s="283"/>
      <c r="N2747" s="283"/>
      <c r="O2747" s="283"/>
      <c r="P2747" s="283"/>
      <c r="Q2747" s="283"/>
      <c r="R2747" s="283"/>
      <c r="S2747" s="283"/>
    </row>
    <row r="2748" spans="1:19" ht="8.1" customHeight="1" x14ac:dyDescent="0.25">
      <c r="E2748" s="76"/>
      <c r="F2748" s="76"/>
      <c r="G2748" s="76"/>
      <c r="I2748" s="283"/>
      <c r="J2748" s="283"/>
      <c r="K2748" s="283"/>
      <c r="L2748" s="283"/>
      <c r="M2748" s="283"/>
      <c r="N2748" s="283"/>
      <c r="O2748" s="283"/>
      <c r="P2748" s="283"/>
      <c r="Q2748" s="283"/>
      <c r="R2748" s="283"/>
      <c r="S2748" s="283"/>
    </row>
    <row r="2749" spans="1:19" ht="13.15" customHeight="1" x14ac:dyDescent="0.25">
      <c r="A2749" s="115"/>
      <c r="B2749" s="115"/>
      <c r="E2749" s="271" t="s">
        <v>594</v>
      </c>
      <c r="F2749" s="271"/>
      <c r="G2749" s="271"/>
      <c r="H2749" s="123"/>
      <c r="I2749" s="283"/>
      <c r="J2749" s="283"/>
      <c r="K2749" s="283"/>
      <c r="L2749" s="283"/>
      <c r="M2749" s="283"/>
      <c r="N2749" s="283"/>
      <c r="O2749" s="283"/>
      <c r="P2749" s="283"/>
      <c r="Q2749" s="283"/>
      <c r="R2749" s="283"/>
      <c r="S2749" s="283"/>
    </row>
    <row r="2750" spans="1:19" ht="13.5" customHeight="1" x14ac:dyDescent="0.25">
      <c r="A2750" s="1" t="s">
        <v>595</v>
      </c>
      <c r="E2750" s="100" t="s">
        <v>596</v>
      </c>
      <c r="F2750" s="101"/>
      <c r="G2750" s="134">
        <f>VLOOKUP(A2750,'[2]Tarif bases juil-24'!B:H,6,0)*(1+$V$8)</f>
        <v>41.75</v>
      </c>
    </row>
    <row r="2751" spans="1:19" ht="9.9499999999999993" customHeight="1" x14ac:dyDescent="0.25">
      <c r="E2751" s="1"/>
      <c r="G2751" s="114"/>
      <c r="H2751" s="114"/>
      <c r="I2751" s="114"/>
      <c r="J2751" s="114"/>
      <c r="K2751" s="114"/>
      <c r="L2751" s="114"/>
      <c r="M2751" s="114"/>
      <c r="N2751" s="114"/>
      <c r="O2751" s="36"/>
      <c r="P2751" s="114"/>
      <c r="Q2751" s="114"/>
      <c r="R2751" s="114"/>
      <c r="S2751" s="36"/>
    </row>
    <row r="2752" spans="1:19" ht="13.5" customHeight="1" x14ac:dyDescent="0.25">
      <c r="E2752" s="64" t="s">
        <v>597</v>
      </c>
      <c r="F2752" s="64"/>
      <c r="G2752" s="64"/>
      <c r="H2752" s="67"/>
      <c r="I2752" s="67"/>
      <c r="J2752" s="67"/>
      <c r="K2752" s="68"/>
      <c r="L2752" s="69"/>
      <c r="M2752" s="69"/>
      <c r="N2752" s="69"/>
      <c r="O2752" s="267" t="s">
        <v>0</v>
      </c>
      <c r="P2752" s="267"/>
      <c r="Q2752" s="267"/>
      <c r="R2752" s="267"/>
      <c r="S2752" s="267"/>
    </row>
    <row r="2753" spans="1:19" ht="13.5" customHeight="1" x14ac:dyDescent="0.25">
      <c r="E2753" s="6"/>
      <c r="O2753" s="268"/>
      <c r="P2753" s="268"/>
      <c r="Q2753" s="268"/>
      <c r="R2753" s="268"/>
      <c r="S2753" s="268"/>
    </row>
    <row r="2754" spans="1:19" ht="30" customHeight="1" x14ac:dyDescent="0.25">
      <c r="E2754" s="269" t="s">
        <v>1600</v>
      </c>
      <c r="F2754" s="269"/>
      <c r="G2754" s="269"/>
      <c r="H2754" s="269"/>
      <c r="I2754" s="269"/>
      <c r="J2754" s="269"/>
      <c r="K2754" s="269"/>
      <c r="L2754" s="269"/>
      <c r="M2754" s="269"/>
      <c r="N2754" s="269"/>
      <c r="O2754" s="269"/>
      <c r="P2754" s="269"/>
      <c r="Q2754" s="269"/>
      <c r="R2754" s="269"/>
      <c r="S2754" s="269"/>
    </row>
    <row r="2755" spans="1:19" ht="13.5" customHeight="1" x14ac:dyDescent="0.25">
      <c r="E2755" s="6"/>
      <c r="O2755" s="268"/>
      <c r="P2755" s="268"/>
      <c r="Q2755" s="268"/>
      <c r="R2755" s="268"/>
      <c r="S2755" s="268"/>
    </row>
    <row r="2756" spans="1:19" ht="13.5" customHeight="1" x14ac:dyDescent="0.25">
      <c r="E2756" s="76"/>
      <c r="F2756" s="76"/>
      <c r="M2756" s="284" t="s">
        <v>418</v>
      </c>
      <c r="N2756" s="284"/>
      <c r="O2756" s="284"/>
      <c r="P2756" s="211"/>
      <c r="Q2756" s="284" t="s">
        <v>419</v>
      </c>
      <c r="R2756" s="284"/>
      <c r="S2756" s="284"/>
    </row>
    <row r="2757" spans="1:19" ht="13.5" customHeight="1" x14ac:dyDescent="0.25">
      <c r="E2757" s="76"/>
      <c r="F2757" s="76"/>
      <c r="M2757" s="150"/>
      <c r="N2757" s="150"/>
      <c r="O2757" s="150"/>
      <c r="Q2757" s="150"/>
      <c r="R2757" s="150"/>
      <c r="S2757" s="150"/>
    </row>
    <row r="2758" spans="1:19" ht="27" customHeight="1" x14ac:dyDescent="0.25">
      <c r="E2758" s="76"/>
      <c r="G2758" s="14" t="s">
        <v>420</v>
      </c>
      <c r="H2758" s="101"/>
      <c r="I2758" s="152" t="s">
        <v>421</v>
      </c>
      <c r="J2758" s="153"/>
      <c r="K2758" s="14" t="s">
        <v>422</v>
      </c>
      <c r="L2758" s="101"/>
      <c r="M2758" s="152" t="s">
        <v>9</v>
      </c>
      <c r="N2758" s="153"/>
      <c r="O2758" s="14" t="s">
        <v>11</v>
      </c>
      <c r="P2758" s="101"/>
      <c r="Q2758" s="152" t="s">
        <v>9</v>
      </c>
      <c r="R2758" s="153"/>
      <c r="S2758" s="14" t="s">
        <v>11</v>
      </c>
    </row>
    <row r="2759" spans="1:19" ht="7.9" customHeight="1" x14ac:dyDescent="0.25">
      <c r="E2759" s="150"/>
      <c r="G2759" s="156"/>
      <c r="H2759" s="1"/>
      <c r="I2759" s="156"/>
      <c r="J2759" s="1"/>
      <c r="K2759" s="156"/>
      <c r="L2759" s="1"/>
      <c r="M2759" s="156"/>
      <c r="N2759" s="1"/>
      <c r="O2759" s="156"/>
      <c r="P2759" s="1"/>
      <c r="Q2759" s="156"/>
      <c r="R2759" s="1"/>
      <c r="S2759" s="156"/>
    </row>
    <row r="2760" spans="1:19" ht="13.5" customHeight="1" x14ac:dyDescent="0.25">
      <c r="E2760" s="155" t="s">
        <v>1601</v>
      </c>
      <c r="G2760" s="156"/>
      <c r="H2760" s="1"/>
      <c r="I2760" s="156"/>
      <c r="J2760" s="1"/>
      <c r="K2760" s="156"/>
      <c r="L2760" s="1"/>
      <c r="M2760" s="156"/>
      <c r="N2760" s="1"/>
      <c r="O2760" s="156"/>
      <c r="P2760" s="1"/>
      <c r="Q2760" s="156"/>
      <c r="R2760" s="1"/>
      <c r="S2760" s="156"/>
    </row>
    <row r="2761" spans="1:19" ht="7.9" customHeight="1" x14ac:dyDescent="0.25">
      <c r="E2761" s="13"/>
      <c r="G2761" s="114"/>
      <c r="H2761" s="114"/>
      <c r="I2761" s="114"/>
      <c r="J2761" s="114"/>
      <c r="K2761" s="114"/>
      <c r="L2761" s="114"/>
      <c r="M2761" s="114"/>
      <c r="N2761" s="114"/>
      <c r="O2761" s="36"/>
      <c r="P2761" s="114"/>
      <c r="Q2761" s="114"/>
      <c r="R2761" s="114"/>
      <c r="S2761" s="36"/>
    </row>
    <row r="2762" spans="1:19" s="157" customFormat="1" ht="24" customHeight="1" x14ac:dyDescent="0.25">
      <c r="A2762" s="192" t="s">
        <v>1602</v>
      </c>
      <c r="B2762" s="193"/>
      <c r="C2762" s="115"/>
      <c r="D2762" s="115"/>
      <c r="E2762" s="228"/>
      <c r="G2762" s="160" t="s">
        <v>1603</v>
      </c>
      <c r="H2762" s="159"/>
      <c r="I2762" s="276" t="s">
        <v>1604</v>
      </c>
      <c r="J2762" s="277"/>
      <c r="K2762" s="160" t="s">
        <v>1605</v>
      </c>
      <c r="L2762" s="159"/>
      <c r="M2762" s="276" t="s">
        <v>1602</v>
      </c>
      <c r="N2762" s="277"/>
      <c r="O2762" s="169">
        <f>VLOOKUP(A2762,'[2]Tarifs Madi + HEJU + AP'!A:M,13,0)*(1+$V$5)</f>
        <v>296.66666666666669</v>
      </c>
      <c r="P2762" s="159"/>
      <c r="Q2762" s="278" t="s">
        <v>1434</v>
      </c>
      <c r="R2762" s="279"/>
      <c r="S2762" s="280"/>
    </row>
    <row r="2763" spans="1:19" ht="7.9" customHeight="1" x14ac:dyDescent="0.25">
      <c r="E2763" s="13"/>
      <c r="G2763" s="140"/>
      <c r="H2763" s="140"/>
      <c r="I2763" s="140"/>
      <c r="J2763" s="140"/>
      <c r="K2763" s="140"/>
      <c r="L2763" s="140"/>
      <c r="M2763" s="140"/>
      <c r="N2763" s="140"/>
      <c r="O2763" s="129"/>
      <c r="P2763" s="140"/>
      <c r="Q2763" s="140"/>
      <c r="R2763" s="140"/>
      <c r="S2763" s="129"/>
    </row>
    <row r="2764" spans="1:19" ht="13.5" customHeight="1" x14ac:dyDescent="0.25">
      <c r="E2764" s="155" t="s">
        <v>1606</v>
      </c>
      <c r="G2764" s="128"/>
      <c r="H2764" s="41"/>
      <c r="I2764" s="128"/>
      <c r="J2764" s="41"/>
      <c r="K2764" s="128"/>
      <c r="L2764" s="41"/>
      <c r="M2764" s="128"/>
      <c r="N2764" s="41"/>
      <c r="O2764" s="128"/>
      <c r="P2764" s="41"/>
      <c r="Q2764" s="128"/>
      <c r="R2764" s="41"/>
      <c r="S2764" s="128"/>
    </row>
    <row r="2765" spans="1:19" ht="7.9" customHeight="1" x14ac:dyDescent="0.25">
      <c r="E2765" s="1"/>
      <c r="G2765" s="140"/>
      <c r="H2765" s="140"/>
      <c r="I2765" s="140"/>
      <c r="J2765" s="140"/>
      <c r="K2765" s="140"/>
      <c r="L2765" s="140"/>
      <c r="M2765" s="140"/>
      <c r="N2765" s="140"/>
      <c r="O2765" s="129"/>
      <c r="P2765" s="140"/>
      <c r="Q2765" s="140"/>
      <c r="R2765" s="140"/>
      <c r="S2765" s="129"/>
    </row>
    <row r="2766" spans="1:19" s="68" customFormat="1" ht="24" customHeight="1" x14ac:dyDescent="0.25">
      <c r="A2766" s="192" t="s">
        <v>1607</v>
      </c>
      <c r="B2766" s="193"/>
      <c r="C2766" s="18"/>
      <c r="D2766" s="18"/>
      <c r="E2766" s="225"/>
      <c r="G2766" s="160" t="s">
        <v>1608</v>
      </c>
      <c r="H2766" s="159"/>
      <c r="I2766" s="276" t="s">
        <v>1604</v>
      </c>
      <c r="J2766" s="277"/>
      <c r="K2766" s="160" t="s">
        <v>1605</v>
      </c>
      <c r="L2766" s="159"/>
      <c r="M2766" s="276" t="s">
        <v>1607</v>
      </c>
      <c r="N2766" s="277"/>
      <c r="O2766" s="169">
        <f>VLOOKUP(A2766,'[2]Tarifs Madi + HEJU + AP'!A:M,13,0)*(1+$V$5)</f>
        <v>296.66666666666669</v>
      </c>
      <c r="P2766" s="159"/>
      <c r="Q2766" s="278" t="s">
        <v>1434</v>
      </c>
      <c r="R2766" s="279"/>
      <c r="S2766" s="280"/>
    </row>
    <row r="2767" spans="1:19" ht="15.75" customHeight="1" x14ac:dyDescent="0.25">
      <c r="E2767" s="1"/>
      <c r="G2767" s="114"/>
      <c r="H2767" s="114"/>
      <c r="I2767" s="114"/>
      <c r="J2767" s="114"/>
      <c r="K2767" s="114"/>
      <c r="L2767" s="114"/>
      <c r="M2767" s="114"/>
      <c r="N2767" s="114"/>
      <c r="O2767" s="36"/>
      <c r="P2767" s="114"/>
      <c r="Q2767" s="114"/>
      <c r="R2767" s="114"/>
      <c r="S2767" s="36"/>
    </row>
    <row r="2768" spans="1:19" ht="13.5" customHeight="1" x14ac:dyDescent="0.25">
      <c r="E2768" s="281"/>
      <c r="F2768" s="281"/>
      <c r="G2768" s="281"/>
    </row>
    <row r="2769" spans="1:19" ht="13.5" customHeight="1" x14ac:dyDescent="0.25">
      <c r="E2769" s="35"/>
      <c r="F2769" s="35"/>
      <c r="G2769" s="35"/>
      <c r="H2769" s="8"/>
      <c r="I2769" s="9" t="s">
        <v>584</v>
      </c>
      <c r="K2769" s="9"/>
      <c r="N2769" s="8"/>
      <c r="P2769" s="8"/>
      <c r="R2769" s="8"/>
    </row>
    <row r="2770" spans="1:19" ht="9.9499999999999993" customHeight="1" x14ac:dyDescent="0.25">
      <c r="E2770" s="35"/>
      <c r="F2770" s="35"/>
      <c r="G2770" s="35"/>
      <c r="H2770" s="8"/>
      <c r="I2770" s="1"/>
      <c r="J2770" s="1"/>
      <c r="K2770" s="1"/>
      <c r="L2770" s="1"/>
      <c r="M2770" s="1"/>
      <c r="N2770" s="8"/>
      <c r="O2770" s="12"/>
      <c r="P2770" s="8"/>
      <c r="Q2770" s="12"/>
      <c r="R2770" s="8"/>
      <c r="S2770" s="13"/>
    </row>
    <row r="2771" spans="1:19" ht="39.950000000000003" customHeight="1" x14ac:dyDescent="0.25">
      <c r="E2771" s="35"/>
      <c r="F2771" s="35"/>
      <c r="G2771" s="35"/>
      <c r="H2771" s="8"/>
      <c r="I2771" s="14" t="s">
        <v>9</v>
      </c>
      <c r="J2771" s="190"/>
      <c r="K2771" s="14" t="s">
        <v>10</v>
      </c>
      <c r="L2771" s="190"/>
      <c r="M2771" s="14" t="s">
        <v>11</v>
      </c>
      <c r="N2771" s="15"/>
      <c r="O2771" s="16" t="s">
        <v>1609</v>
      </c>
      <c r="P2771" s="23"/>
      <c r="Q2771" s="16" t="s">
        <v>1610</v>
      </c>
      <c r="R2771" s="15"/>
      <c r="S2771" s="13"/>
    </row>
    <row r="2772" spans="1:19" ht="9.9499999999999993" customHeight="1" x14ac:dyDescent="0.25">
      <c r="E2772" s="35"/>
      <c r="F2772" s="35"/>
      <c r="G2772" s="35"/>
      <c r="H2772" s="8"/>
      <c r="I2772" s="41"/>
      <c r="J2772" s="41"/>
      <c r="K2772" s="41"/>
      <c r="L2772" s="41"/>
      <c r="M2772" s="41"/>
      <c r="N2772" s="23"/>
      <c r="O2772" s="42"/>
      <c r="P2772" s="23"/>
      <c r="Q2772" s="43"/>
      <c r="R2772" s="23"/>
      <c r="S2772" s="13"/>
    </row>
    <row r="2773" spans="1:19" ht="13.5" customHeight="1" x14ac:dyDescent="0.25">
      <c r="A2773" s="183" t="s">
        <v>587</v>
      </c>
      <c r="E2773" s="35"/>
      <c r="F2773" s="35"/>
      <c r="G2773" s="35"/>
      <c r="H2773" s="8"/>
      <c r="I2773" s="160" t="s">
        <v>587</v>
      </c>
      <c r="J2773" s="41"/>
      <c r="K2773" s="191" t="s">
        <v>21</v>
      </c>
      <c r="L2773" s="41"/>
      <c r="M2773" s="22">
        <f>VLOOKUP(A2773,'[2]Tarif bases juil-24'!B:H,6,0)*(1+$V$3)</f>
        <v>23.746208333333332</v>
      </c>
      <c r="N2773" s="23"/>
      <c r="O2773" s="248">
        <v>2.5</v>
      </c>
      <c r="P2773" s="41"/>
      <c r="Q2773" s="247">
        <v>4</v>
      </c>
      <c r="R2773" s="23"/>
      <c r="S2773" s="13"/>
    </row>
    <row r="2774" spans="1:19" ht="13.5" customHeight="1" x14ac:dyDescent="0.25">
      <c r="A2774" s="183" t="s">
        <v>588</v>
      </c>
      <c r="E2774" s="35"/>
      <c r="F2774" s="35"/>
      <c r="G2774" s="35"/>
      <c r="H2774" s="8"/>
      <c r="I2774" s="160" t="s">
        <v>588</v>
      </c>
      <c r="J2774" s="41"/>
      <c r="K2774" s="191" t="s">
        <v>23</v>
      </c>
      <c r="L2774" s="41"/>
      <c r="M2774" s="22">
        <f>VLOOKUP(A2774,'[2]Tarif bases juil-24'!B:H,6,0)*(1+$V$3)</f>
        <v>41.580000000000005</v>
      </c>
      <c r="N2774" s="23"/>
      <c r="O2774" s="247">
        <v>5</v>
      </c>
      <c r="P2774" s="41"/>
      <c r="Q2774" s="247">
        <v>8</v>
      </c>
      <c r="R2774" s="23"/>
      <c r="S2774" s="13"/>
    </row>
    <row r="2775" spans="1:19" ht="13.5" customHeight="1" x14ac:dyDescent="0.25">
      <c r="E2775" s="35"/>
      <c r="F2775" s="35"/>
      <c r="G2775" s="35"/>
      <c r="H2775" s="8"/>
      <c r="I2775" s="1"/>
      <c r="J2775" s="1"/>
      <c r="K2775" s="1"/>
      <c r="L2775" s="1"/>
      <c r="M2775" s="1"/>
      <c r="N2775" s="1"/>
      <c r="O2775" s="1"/>
      <c r="P2775" s="1"/>
      <c r="Q2775" s="1"/>
      <c r="R2775" s="1"/>
      <c r="S2775" s="1"/>
    </row>
    <row r="2776" spans="1:19" ht="13.5" customHeight="1" x14ac:dyDescent="0.25">
      <c r="E2776" s="35"/>
      <c r="F2776" s="35"/>
      <c r="G2776" s="35"/>
      <c r="H2776" s="8"/>
      <c r="N2776" s="1"/>
      <c r="O2776" s="282" t="s">
        <v>589</v>
      </c>
      <c r="P2776" s="282"/>
      <c r="Q2776" s="282"/>
      <c r="R2776" s="282"/>
      <c r="S2776" s="282"/>
    </row>
    <row r="2777" spans="1:19" ht="13.5" customHeight="1" x14ac:dyDescent="0.25">
      <c r="E2777" s="44"/>
      <c r="F2777" s="44"/>
      <c r="G2777" s="44"/>
      <c r="H2777" s="8"/>
      <c r="I2777" s="1"/>
      <c r="J2777" s="1"/>
      <c r="K2777" s="1"/>
      <c r="L2777" s="1"/>
      <c r="M2777" s="1"/>
      <c r="N2777" s="1"/>
      <c r="O2777" s="1"/>
      <c r="P2777" s="1"/>
      <c r="Q2777" s="1"/>
      <c r="R2777" s="1"/>
      <c r="S2777" s="1"/>
    </row>
    <row r="2778" spans="1:19" ht="13.5" customHeight="1" x14ac:dyDescent="0.25">
      <c r="E2778" s="41"/>
      <c r="F2778" s="33"/>
      <c r="G2778" s="140"/>
      <c r="H2778" s="114"/>
      <c r="I2778" s="114"/>
      <c r="J2778" s="114"/>
      <c r="K2778" s="114"/>
      <c r="L2778" s="114"/>
      <c r="M2778" s="114"/>
      <c r="N2778" s="114"/>
      <c r="O2778" s="36"/>
      <c r="P2778" s="114"/>
      <c r="Q2778" s="114"/>
      <c r="R2778" s="114"/>
      <c r="S2778" s="36"/>
    </row>
    <row r="2779" spans="1:19" ht="8.1" customHeight="1" x14ac:dyDescent="0.25"/>
    <row r="2780" spans="1:19" ht="13.15" customHeight="1" x14ac:dyDescent="0.25">
      <c r="A2780" s="115"/>
      <c r="B2780" s="115"/>
      <c r="E2780" s="35"/>
      <c r="F2780" s="35"/>
      <c r="G2780" s="35"/>
      <c r="H2780" s="116"/>
      <c r="I2780" s="117" t="s">
        <v>268</v>
      </c>
      <c r="J2780" s="118"/>
      <c r="K2780" s="118"/>
      <c r="L2780" s="119"/>
      <c r="M2780" s="120"/>
      <c r="N2780" s="120"/>
      <c r="O2780" s="120"/>
      <c r="P2780" s="120"/>
      <c r="Q2780" s="120"/>
      <c r="R2780" s="120"/>
      <c r="S2780" s="120"/>
    </row>
    <row r="2781" spans="1:19" ht="13.15" customHeight="1" x14ac:dyDescent="0.25">
      <c r="E2781" s="35"/>
      <c r="F2781" s="35"/>
      <c r="G2781" s="35"/>
      <c r="H2781" s="116"/>
      <c r="I2781" s="121" t="s">
        <v>345</v>
      </c>
      <c r="J2781" s="118"/>
      <c r="K2781" s="118"/>
      <c r="L2781" s="91"/>
      <c r="M2781" s="120"/>
      <c r="N2781" s="120"/>
      <c r="O2781" s="120"/>
      <c r="P2781" s="120"/>
      <c r="Q2781" s="120"/>
      <c r="R2781" s="120"/>
      <c r="S2781" s="120"/>
    </row>
    <row r="2782" spans="1:19" ht="13.15" customHeight="1" x14ac:dyDescent="0.25">
      <c r="E2782" s="35"/>
      <c r="F2782" s="35"/>
      <c r="G2782" s="35"/>
      <c r="H2782" s="116"/>
      <c r="I2782" s="121" t="s">
        <v>331</v>
      </c>
      <c r="J2782" s="118"/>
      <c r="K2782" s="118"/>
      <c r="L2782" s="91"/>
      <c r="M2782" s="120"/>
      <c r="N2782" s="120"/>
      <c r="O2782" s="120"/>
      <c r="P2782" s="120"/>
      <c r="Q2782" s="120"/>
      <c r="R2782" s="120"/>
      <c r="S2782" s="120"/>
    </row>
    <row r="2783" spans="1:19" ht="13.15" customHeight="1" x14ac:dyDescent="0.25">
      <c r="E2783" s="35"/>
      <c r="F2783" s="35"/>
      <c r="G2783" s="35"/>
      <c r="H2783" s="116"/>
      <c r="I2783" s="121" t="s">
        <v>590</v>
      </c>
      <c r="J2783" s="118"/>
      <c r="K2783" s="118"/>
      <c r="L2783" s="91"/>
      <c r="M2783" s="120"/>
      <c r="N2783" s="120"/>
      <c r="O2783" s="120"/>
      <c r="P2783" s="120"/>
      <c r="Q2783" s="120"/>
      <c r="R2783" s="120"/>
      <c r="S2783" s="120"/>
    </row>
    <row r="2784" spans="1:19" ht="13.15" customHeight="1" x14ac:dyDescent="0.25">
      <c r="A2784" s="115"/>
      <c r="B2784" s="115"/>
      <c r="E2784" s="35"/>
      <c r="F2784" s="35"/>
      <c r="G2784" s="35"/>
      <c r="H2784" s="116"/>
      <c r="I2784" s="121" t="s">
        <v>591</v>
      </c>
      <c r="J2784" s="118"/>
      <c r="K2784" s="118"/>
      <c r="L2784" s="119"/>
      <c r="M2784" s="120"/>
      <c r="N2784" s="120"/>
      <c r="O2784" s="120"/>
      <c r="P2784" s="120"/>
      <c r="Q2784" s="120"/>
      <c r="R2784" s="120"/>
      <c r="S2784" s="120"/>
    </row>
    <row r="2785" spans="1:19" ht="13.15" customHeight="1" x14ac:dyDescent="0.25">
      <c r="A2785" s="115"/>
      <c r="B2785" s="115"/>
      <c r="E2785" s="35"/>
      <c r="F2785" s="35"/>
      <c r="G2785" s="35"/>
      <c r="H2785" s="116"/>
      <c r="I2785" s="121" t="s">
        <v>592</v>
      </c>
      <c r="J2785" s="118"/>
      <c r="K2785" s="118"/>
      <c r="L2785" s="119"/>
      <c r="M2785" s="120"/>
      <c r="N2785" s="120"/>
      <c r="O2785" s="120"/>
      <c r="P2785" s="120"/>
      <c r="Q2785" s="120"/>
      <c r="R2785" s="120"/>
      <c r="S2785" s="120"/>
    </row>
    <row r="2786" spans="1:19" ht="13.5" customHeight="1" x14ac:dyDescent="0.25">
      <c r="E2786" s="35"/>
      <c r="F2786" s="35"/>
      <c r="G2786" s="35"/>
      <c r="H2786" s="116"/>
      <c r="I2786" s="283" t="s">
        <v>593</v>
      </c>
      <c r="J2786" s="283"/>
      <c r="K2786" s="283"/>
      <c r="L2786" s="283"/>
      <c r="M2786" s="283"/>
      <c r="N2786" s="283"/>
      <c r="O2786" s="283"/>
      <c r="P2786" s="283"/>
      <c r="Q2786" s="283"/>
      <c r="R2786" s="283"/>
      <c r="S2786" s="283"/>
    </row>
    <row r="2787" spans="1:19" ht="8.1" customHeight="1" x14ac:dyDescent="0.25">
      <c r="E2787" s="76"/>
      <c r="F2787" s="76"/>
      <c r="G2787" s="76"/>
      <c r="I2787" s="283"/>
      <c r="J2787" s="283"/>
      <c r="K2787" s="283"/>
      <c r="L2787" s="283"/>
      <c r="M2787" s="283"/>
      <c r="N2787" s="283"/>
      <c r="O2787" s="283"/>
      <c r="P2787" s="283"/>
      <c r="Q2787" s="283"/>
      <c r="R2787" s="283"/>
      <c r="S2787" s="283"/>
    </row>
    <row r="2788" spans="1:19" ht="13.15" customHeight="1" x14ac:dyDescent="0.25">
      <c r="A2788" s="115"/>
      <c r="B2788" s="115"/>
      <c r="E2788" s="271" t="s">
        <v>594</v>
      </c>
      <c r="F2788" s="271"/>
      <c r="G2788" s="271"/>
      <c r="H2788" s="123"/>
      <c r="I2788" s="283"/>
      <c r="J2788" s="283"/>
      <c r="K2788" s="283"/>
      <c r="L2788" s="283"/>
      <c r="M2788" s="283"/>
      <c r="N2788" s="283"/>
      <c r="O2788" s="283"/>
      <c r="P2788" s="283"/>
      <c r="Q2788" s="283"/>
      <c r="R2788" s="283"/>
      <c r="S2788" s="283"/>
    </row>
    <row r="2789" spans="1:19" ht="13.5" customHeight="1" x14ac:dyDescent="0.25">
      <c r="A2789" s="1" t="s">
        <v>595</v>
      </c>
      <c r="E2789" s="100" t="s">
        <v>596</v>
      </c>
      <c r="F2789" s="101"/>
      <c r="G2789" s="134">
        <f>VLOOKUP(A2789,'[2]Tarif bases juil-24'!B:H,6,0)*(1+$V$8)</f>
        <v>41.75</v>
      </c>
    </row>
    <row r="2790" spans="1:19" ht="9.9499999999999993" customHeight="1" x14ac:dyDescent="0.25">
      <c r="E2790" s="1"/>
      <c r="G2790" s="114"/>
      <c r="H2790" s="114"/>
      <c r="I2790" s="114"/>
      <c r="J2790" s="114"/>
      <c r="K2790" s="114"/>
      <c r="L2790" s="114"/>
      <c r="M2790" s="114"/>
      <c r="N2790" s="114"/>
      <c r="O2790" s="36"/>
      <c r="P2790" s="114"/>
      <c r="Q2790" s="114"/>
      <c r="R2790" s="114"/>
      <c r="S2790" s="36"/>
    </row>
    <row r="2791" spans="1:19" ht="9.9499999999999993" customHeight="1" x14ac:dyDescent="0.25">
      <c r="E2791" s="1"/>
      <c r="G2791" s="114"/>
      <c r="H2791" s="114"/>
      <c r="I2791" s="114"/>
      <c r="J2791" s="114"/>
      <c r="K2791" s="114"/>
      <c r="L2791" s="114"/>
      <c r="M2791" s="114"/>
      <c r="N2791" s="114"/>
      <c r="O2791" s="36"/>
      <c r="P2791" s="114"/>
      <c r="Q2791" s="114"/>
      <c r="R2791" s="114"/>
      <c r="S2791" s="36"/>
    </row>
    <row r="2792" spans="1:19" ht="13.5" customHeight="1" x14ac:dyDescent="0.25">
      <c r="E2792" s="1"/>
      <c r="G2792" s="114"/>
      <c r="H2792" s="114"/>
      <c r="I2792" s="114"/>
      <c r="J2792" s="114"/>
      <c r="K2792" s="114"/>
      <c r="L2792" s="114"/>
      <c r="M2792" s="114"/>
      <c r="N2792" s="114"/>
      <c r="O2792" s="267" t="s">
        <v>0</v>
      </c>
      <c r="P2792" s="267"/>
      <c r="Q2792" s="267"/>
      <c r="R2792" s="267"/>
      <c r="S2792" s="267"/>
    </row>
    <row r="2793" spans="1:19" ht="13.5" customHeight="1" x14ac:dyDescent="0.25">
      <c r="E2793" s="6"/>
      <c r="O2793" s="267"/>
      <c r="P2793" s="267"/>
      <c r="Q2793" s="267"/>
      <c r="R2793" s="267"/>
      <c r="S2793" s="267"/>
    </row>
    <row r="2794" spans="1:19" ht="30" customHeight="1" x14ac:dyDescent="0.25">
      <c r="E2794" s="269" t="s">
        <v>1611</v>
      </c>
      <c r="F2794" s="269"/>
      <c r="G2794" s="269"/>
      <c r="H2794" s="269"/>
      <c r="I2794" s="269"/>
      <c r="J2794" s="269"/>
      <c r="K2794" s="269"/>
      <c r="L2794" s="269"/>
      <c r="M2794" s="269"/>
      <c r="N2794" s="269"/>
      <c r="O2794" s="269"/>
      <c r="P2794" s="269"/>
      <c r="Q2794" s="269"/>
      <c r="R2794" s="269"/>
      <c r="S2794" s="269"/>
    </row>
    <row r="2795" spans="1:19" ht="13.5" customHeight="1" x14ac:dyDescent="0.25">
      <c r="E2795" s="6"/>
      <c r="O2795" s="268"/>
      <c r="P2795" s="268"/>
      <c r="Q2795" s="268"/>
      <c r="R2795" s="268"/>
      <c r="S2795" s="268"/>
    </row>
    <row r="2796" spans="1:19" ht="13.5" customHeight="1" x14ac:dyDescent="0.25">
      <c r="E2796" s="76" t="s">
        <v>1612</v>
      </c>
      <c r="G2796" s="156"/>
      <c r="H2796" s="1"/>
      <c r="I2796" s="156"/>
      <c r="J2796" s="1"/>
      <c r="K2796" s="156"/>
      <c r="L2796" s="1"/>
      <c r="M2796" s="156"/>
      <c r="N2796" s="1"/>
      <c r="O2796" s="156"/>
      <c r="P2796" s="1"/>
      <c r="Q2796" s="156"/>
      <c r="R2796" s="1"/>
      <c r="S2796" s="156"/>
    </row>
    <row r="2797" spans="1:19" ht="7.9" customHeight="1" x14ac:dyDescent="0.25">
      <c r="E2797" s="13"/>
      <c r="G2797" s="114"/>
      <c r="H2797" s="114"/>
      <c r="I2797" s="114"/>
      <c r="J2797" s="114"/>
      <c r="K2797" s="114"/>
      <c r="L2797" s="114"/>
      <c r="M2797" s="114"/>
      <c r="N2797" s="114"/>
      <c r="O2797" s="36"/>
      <c r="P2797" s="114"/>
      <c r="Q2797" s="114"/>
      <c r="R2797" s="114"/>
      <c r="S2797" s="36"/>
    </row>
    <row r="2798" spans="1:19" ht="13.5" customHeight="1" x14ac:dyDescent="0.25">
      <c r="A2798" s="115"/>
      <c r="B2798" s="115"/>
      <c r="E2798" s="264"/>
      <c r="F2798" s="264"/>
      <c r="G2798" s="264"/>
      <c r="H2798" s="114"/>
      <c r="I2798" s="264"/>
      <c r="J2798" s="264"/>
      <c r="K2798" s="264"/>
      <c r="L2798" s="114"/>
      <c r="M2798" s="264"/>
      <c r="N2798" s="264"/>
      <c r="O2798" s="264"/>
      <c r="P2798" s="114"/>
      <c r="Q2798" s="264"/>
      <c r="R2798" s="264"/>
      <c r="S2798" s="264"/>
    </row>
    <row r="2799" spans="1:19" ht="13.5" customHeight="1" x14ac:dyDescent="0.25">
      <c r="E2799" s="264"/>
      <c r="F2799" s="264"/>
      <c r="G2799" s="264"/>
      <c r="I2799" s="264"/>
      <c r="J2799" s="264"/>
      <c r="K2799" s="264"/>
      <c r="M2799" s="264"/>
      <c r="N2799" s="264"/>
      <c r="O2799" s="264"/>
      <c r="Q2799" s="264"/>
      <c r="R2799" s="264"/>
      <c r="S2799" s="264"/>
    </row>
    <row r="2800" spans="1:19" ht="13.5" customHeight="1" x14ac:dyDescent="0.25">
      <c r="A2800" s="115"/>
      <c r="B2800" s="115"/>
      <c r="E2800" s="264"/>
      <c r="F2800" s="264"/>
      <c r="G2800" s="264"/>
      <c r="H2800" s="114"/>
      <c r="I2800" s="264"/>
      <c r="J2800" s="264"/>
      <c r="K2800" s="264"/>
      <c r="L2800" s="114"/>
      <c r="M2800" s="264"/>
      <c r="N2800" s="264"/>
      <c r="O2800" s="264"/>
      <c r="P2800" s="114"/>
      <c r="Q2800" s="264"/>
      <c r="R2800" s="264"/>
      <c r="S2800" s="264"/>
    </row>
    <row r="2801" spans="1:19" ht="13.5" customHeight="1" x14ac:dyDescent="0.25">
      <c r="E2801" s="264"/>
      <c r="F2801" s="264"/>
      <c r="G2801" s="264"/>
      <c r="H2801" s="1"/>
      <c r="I2801" s="264"/>
      <c r="J2801" s="264"/>
      <c r="K2801" s="264"/>
      <c r="L2801" s="1"/>
      <c r="M2801" s="264"/>
      <c r="N2801" s="264"/>
      <c r="O2801" s="264"/>
      <c r="P2801" s="1"/>
      <c r="Q2801" s="264"/>
      <c r="R2801" s="264"/>
      <c r="S2801" s="264"/>
    </row>
    <row r="2802" spans="1:19" ht="13.5" customHeight="1" x14ac:dyDescent="0.25">
      <c r="E2802" s="264"/>
      <c r="F2802" s="264"/>
      <c r="G2802" s="264"/>
      <c r="I2802" s="264"/>
      <c r="J2802" s="264"/>
      <c r="K2802" s="264"/>
      <c r="M2802" s="264"/>
      <c r="N2802" s="264"/>
      <c r="O2802" s="264"/>
      <c r="Q2802" s="264"/>
      <c r="R2802" s="264"/>
      <c r="S2802" s="264"/>
    </row>
    <row r="2803" spans="1:19" ht="13.5" customHeight="1" x14ac:dyDescent="0.25">
      <c r="A2803" s="115"/>
      <c r="B2803" s="115"/>
      <c r="E2803" s="264"/>
      <c r="F2803" s="264"/>
      <c r="G2803" s="264"/>
      <c r="H2803" s="114"/>
      <c r="I2803" s="264"/>
      <c r="J2803" s="264"/>
      <c r="K2803" s="264"/>
      <c r="L2803" s="114"/>
      <c r="M2803" s="264"/>
      <c r="N2803" s="264"/>
      <c r="O2803" s="264"/>
      <c r="P2803" s="114"/>
      <c r="Q2803" s="264"/>
      <c r="R2803" s="264"/>
      <c r="S2803" s="264"/>
    </row>
    <row r="2804" spans="1:19" ht="13.5" customHeight="1" x14ac:dyDescent="0.25">
      <c r="E2804" s="264"/>
      <c r="F2804" s="264"/>
      <c r="G2804" s="264"/>
      <c r="H2804" s="114"/>
      <c r="I2804" s="264"/>
      <c r="J2804" s="264"/>
      <c r="K2804" s="264"/>
      <c r="L2804" s="114"/>
      <c r="M2804" s="264"/>
      <c r="N2804" s="264"/>
      <c r="O2804" s="264"/>
      <c r="P2804" s="114"/>
      <c r="Q2804" s="264"/>
      <c r="R2804" s="264"/>
      <c r="S2804" s="264"/>
    </row>
    <row r="2805" spans="1:19" ht="13.5" customHeight="1" x14ac:dyDescent="0.25">
      <c r="A2805" s="115"/>
      <c r="B2805" s="115"/>
      <c r="E2805" s="264"/>
      <c r="F2805" s="264"/>
      <c r="G2805" s="264"/>
      <c r="H2805" s="114"/>
      <c r="I2805" s="264"/>
      <c r="J2805" s="264"/>
      <c r="K2805" s="264"/>
      <c r="L2805" s="114"/>
      <c r="M2805" s="264"/>
      <c r="N2805" s="264"/>
      <c r="O2805" s="264"/>
      <c r="P2805" s="114"/>
      <c r="Q2805" s="264"/>
      <c r="R2805" s="264"/>
      <c r="S2805" s="264"/>
    </row>
    <row r="2806" spans="1:19" ht="7.9" customHeight="1" x14ac:dyDescent="0.25">
      <c r="E2806" s="76"/>
      <c r="F2806" s="76"/>
      <c r="G2806" s="76"/>
      <c r="M2806" s="150"/>
      <c r="N2806" s="150"/>
      <c r="O2806" s="150"/>
      <c r="Q2806" s="150"/>
      <c r="R2806" s="150"/>
      <c r="S2806" s="150"/>
    </row>
    <row r="2807" spans="1:19" ht="22.9" customHeight="1" x14ac:dyDescent="0.25">
      <c r="A2807" s="115"/>
      <c r="B2807" s="115"/>
      <c r="E2807" s="270" t="s">
        <v>1613</v>
      </c>
      <c r="F2807" s="270"/>
      <c r="G2807" s="270"/>
      <c r="H2807" s="140"/>
      <c r="I2807" s="270" t="s">
        <v>1614</v>
      </c>
      <c r="J2807" s="270"/>
      <c r="K2807" s="270"/>
      <c r="L2807" s="140"/>
      <c r="M2807" s="270" t="s">
        <v>1615</v>
      </c>
      <c r="N2807" s="270"/>
      <c r="O2807" s="270"/>
      <c r="P2807" s="140"/>
      <c r="Q2807" s="270" t="s">
        <v>1616</v>
      </c>
      <c r="R2807" s="270"/>
      <c r="S2807" s="270"/>
    </row>
    <row r="2808" spans="1:19" ht="13.5" customHeight="1" x14ac:dyDescent="0.25">
      <c r="A2808" s="1">
        <v>4016025</v>
      </c>
      <c r="B2808" s="1">
        <v>4017006</v>
      </c>
      <c r="C2808" s="1">
        <v>4012407</v>
      </c>
      <c r="D2808" s="1">
        <v>4012408</v>
      </c>
      <c r="E2808" s="32" t="s">
        <v>1617</v>
      </c>
      <c r="F2808" s="33"/>
      <c r="G2808" s="34">
        <f>VLOOKUP(A2808,'[2]Tarifs brosserie'!B:H,6,0)*(1+$V$8)</f>
        <v>5.5833333333333339</v>
      </c>
      <c r="H2808" s="33"/>
      <c r="I2808" s="32" t="s">
        <v>1618</v>
      </c>
      <c r="J2808" s="33"/>
      <c r="K2808" s="34">
        <f>VLOOKUP(B2808,'[2]Tarifs brosserie'!B:H,6,0)*(1+$V$8)</f>
        <v>10.166666666666666</v>
      </c>
      <c r="L2808" s="33"/>
      <c r="M2808" s="32" t="s">
        <v>1619</v>
      </c>
      <c r="N2808" s="33"/>
      <c r="O2808" s="34">
        <f>VLOOKUP(C2808,'[2]Tarifs brosserie'!B:H,6,0)*(1+$V$8)</f>
        <v>5.8333333333333339</v>
      </c>
      <c r="P2808" s="33"/>
      <c r="Q2808" s="32" t="s">
        <v>1620</v>
      </c>
      <c r="R2808" s="33"/>
      <c r="S2808" s="34">
        <f>VLOOKUP(D2808,'[2]Tarifs brosserie'!B:H,6,0)*(1+$V$8)</f>
        <v>8.0833333333333339</v>
      </c>
    </row>
    <row r="2809" spans="1:19" ht="7.9" customHeight="1" x14ac:dyDescent="0.25">
      <c r="E2809" s="13"/>
      <c r="G2809" s="114"/>
      <c r="H2809" s="114"/>
      <c r="I2809" s="114"/>
      <c r="J2809" s="114"/>
      <c r="K2809" s="114"/>
      <c r="L2809" s="114"/>
      <c r="M2809" s="114"/>
      <c r="N2809" s="114"/>
      <c r="O2809" s="114"/>
      <c r="P2809" s="114"/>
      <c r="Q2809" s="114"/>
      <c r="R2809" s="114"/>
      <c r="S2809" s="114"/>
    </row>
    <row r="2810" spans="1:19" ht="35.1" customHeight="1" x14ac:dyDescent="0.25">
      <c r="A2810" s="115"/>
      <c r="B2810" s="115"/>
      <c r="E2810" s="273" t="s">
        <v>1621</v>
      </c>
      <c r="F2810" s="273"/>
      <c r="G2810" s="273"/>
      <c r="H2810" s="159"/>
      <c r="I2810" s="273" t="s">
        <v>1621</v>
      </c>
      <c r="J2810" s="273"/>
      <c r="K2810" s="273"/>
      <c r="L2810" s="159"/>
      <c r="M2810" s="273" t="s">
        <v>1622</v>
      </c>
      <c r="N2810" s="273"/>
      <c r="O2810" s="273"/>
      <c r="P2810" s="159"/>
      <c r="Q2810" s="273" t="s">
        <v>1622</v>
      </c>
      <c r="R2810" s="273"/>
      <c r="S2810" s="273"/>
    </row>
    <row r="2811" spans="1:19" ht="7.9" customHeight="1" x14ac:dyDescent="0.25">
      <c r="A2811" s="115"/>
      <c r="B2811" s="115"/>
      <c r="E2811" s="13"/>
      <c r="G2811" s="114"/>
      <c r="H2811" s="114"/>
      <c r="I2811" s="114"/>
      <c r="J2811" s="114"/>
      <c r="K2811" s="114"/>
      <c r="L2811" s="114"/>
      <c r="M2811" s="114"/>
      <c r="N2811" s="114"/>
      <c r="O2811" s="36"/>
      <c r="P2811" s="114"/>
      <c r="Q2811" s="114"/>
      <c r="R2811" s="114"/>
      <c r="S2811" s="36"/>
    </row>
    <row r="2812" spans="1:19" ht="13.5" customHeight="1" x14ac:dyDescent="0.25">
      <c r="A2812" s="115"/>
      <c r="B2812" s="115"/>
      <c r="E2812" s="264"/>
      <c r="F2812" s="264"/>
      <c r="G2812" s="264"/>
      <c r="H2812" s="114"/>
      <c r="I2812" s="264"/>
      <c r="J2812" s="264"/>
      <c r="K2812" s="264"/>
      <c r="L2812" s="114"/>
      <c r="M2812" s="264"/>
      <c r="N2812" s="264"/>
      <c r="O2812" s="264"/>
      <c r="P2812" s="114"/>
      <c r="Q2812" s="44"/>
      <c r="R2812" s="44"/>
      <c r="S2812" s="44"/>
    </row>
    <row r="2813" spans="1:19" ht="13.5" customHeight="1" x14ac:dyDescent="0.25">
      <c r="E2813" s="264"/>
      <c r="F2813" s="264"/>
      <c r="G2813" s="264"/>
      <c r="I2813" s="264"/>
      <c r="J2813" s="264"/>
      <c r="K2813" s="264"/>
      <c r="M2813" s="264"/>
      <c r="N2813" s="264"/>
      <c r="O2813" s="264"/>
      <c r="Q2813" s="44"/>
      <c r="R2813" s="44"/>
      <c r="S2813" s="44"/>
    </row>
    <row r="2814" spans="1:19" ht="13.5" customHeight="1" x14ac:dyDescent="0.25">
      <c r="A2814" s="115"/>
      <c r="B2814" s="115"/>
      <c r="E2814" s="264"/>
      <c r="F2814" s="264"/>
      <c r="G2814" s="264"/>
      <c r="H2814" s="114"/>
      <c r="I2814" s="264"/>
      <c r="J2814" s="264"/>
      <c r="K2814" s="264"/>
      <c r="L2814" s="114"/>
      <c r="M2814" s="264"/>
      <c r="N2814" s="264"/>
      <c r="O2814" s="264"/>
      <c r="P2814" s="114"/>
      <c r="Q2814" s="44"/>
      <c r="R2814" s="44"/>
      <c r="S2814" s="44"/>
    </row>
    <row r="2815" spans="1:19" ht="13.5" customHeight="1" x14ac:dyDescent="0.25">
      <c r="E2815" s="264"/>
      <c r="F2815" s="264"/>
      <c r="G2815" s="264"/>
      <c r="H2815" s="1"/>
      <c r="I2815" s="264"/>
      <c r="J2815" s="264"/>
      <c r="K2815" s="264"/>
      <c r="L2815" s="1"/>
      <c r="M2815" s="264"/>
      <c r="N2815" s="264"/>
      <c r="O2815" s="264"/>
      <c r="P2815" s="1"/>
      <c r="Q2815" s="44"/>
      <c r="R2815" s="44"/>
      <c r="S2815" s="44"/>
    </row>
    <row r="2816" spans="1:19" ht="13.5" customHeight="1" x14ac:dyDescent="0.25">
      <c r="E2816" s="264"/>
      <c r="F2816" s="264"/>
      <c r="G2816" s="264"/>
      <c r="I2816" s="264"/>
      <c r="J2816" s="264"/>
      <c r="K2816" s="264"/>
      <c r="M2816" s="264"/>
      <c r="N2816" s="264"/>
      <c r="O2816" s="264"/>
      <c r="Q2816" s="44"/>
      <c r="R2816" s="44"/>
      <c r="S2816" s="44"/>
    </row>
    <row r="2817" spans="1:19" ht="13.5" customHeight="1" x14ac:dyDescent="0.25">
      <c r="A2817" s="115"/>
      <c r="B2817" s="115"/>
      <c r="E2817" s="264"/>
      <c r="F2817" s="264"/>
      <c r="G2817" s="264"/>
      <c r="H2817" s="114"/>
      <c r="I2817" s="264"/>
      <c r="J2817" s="264"/>
      <c r="K2817" s="264"/>
      <c r="L2817" s="114"/>
      <c r="M2817" s="264"/>
      <c r="N2817" s="264"/>
      <c r="O2817" s="264"/>
      <c r="P2817" s="114"/>
      <c r="Q2817" s="44"/>
      <c r="R2817" s="44"/>
      <c r="S2817" s="44"/>
    </row>
    <row r="2818" spans="1:19" ht="13.5" customHeight="1" x14ac:dyDescent="0.25">
      <c r="E2818" s="264"/>
      <c r="F2818" s="264"/>
      <c r="G2818" s="264"/>
      <c r="H2818" s="114"/>
      <c r="I2818" s="264"/>
      <c r="J2818" s="264"/>
      <c r="K2818" s="264"/>
      <c r="L2818" s="114"/>
      <c r="M2818" s="264"/>
      <c r="N2818" s="264"/>
      <c r="O2818" s="264"/>
      <c r="P2818" s="114"/>
      <c r="Q2818" s="44"/>
      <c r="R2818" s="44"/>
      <c r="S2818" s="44"/>
    </row>
    <row r="2819" spans="1:19" ht="13.5" customHeight="1" x14ac:dyDescent="0.25">
      <c r="A2819" s="115"/>
      <c r="B2819" s="115"/>
      <c r="E2819" s="264"/>
      <c r="F2819" s="264"/>
      <c r="G2819" s="264"/>
      <c r="H2819" s="114"/>
      <c r="I2819" s="264"/>
      <c r="J2819" s="264"/>
      <c r="K2819" s="264"/>
      <c r="L2819" s="114"/>
      <c r="M2819" s="264"/>
      <c r="N2819" s="264"/>
      <c r="O2819" s="264"/>
      <c r="P2819" s="114"/>
      <c r="Q2819" s="44"/>
      <c r="R2819" s="44"/>
      <c r="S2819" s="44"/>
    </row>
    <row r="2820" spans="1:19" ht="7.9" customHeight="1" x14ac:dyDescent="0.25">
      <c r="E2820" s="76"/>
      <c r="F2820" s="76"/>
      <c r="G2820" s="76"/>
      <c r="M2820" s="150"/>
      <c r="N2820" s="150"/>
      <c r="O2820" s="150"/>
      <c r="Q2820" s="150"/>
      <c r="R2820" s="150"/>
      <c r="S2820" s="150"/>
    </row>
    <row r="2821" spans="1:19" ht="13.5" customHeight="1" x14ac:dyDescent="0.25">
      <c r="A2821" s="115"/>
      <c r="B2821" s="115"/>
      <c r="E2821" s="270" t="s">
        <v>1623</v>
      </c>
      <c r="F2821" s="270"/>
      <c r="G2821" s="270"/>
      <c r="H2821" s="140"/>
      <c r="I2821" s="270" t="s">
        <v>1624</v>
      </c>
      <c r="J2821" s="270"/>
      <c r="K2821" s="270"/>
      <c r="L2821" s="140"/>
      <c r="M2821" s="270" t="s">
        <v>1625</v>
      </c>
      <c r="N2821" s="270"/>
      <c r="O2821" s="270"/>
      <c r="P2821" s="114"/>
      <c r="Q2821" s="63"/>
      <c r="R2821" s="63"/>
      <c r="S2821" s="63"/>
    </row>
    <row r="2822" spans="1:19" ht="13.5" customHeight="1" x14ac:dyDescent="0.25">
      <c r="A2822" s="1">
        <v>4017007</v>
      </c>
      <c r="B2822" s="1">
        <v>4017018</v>
      </c>
      <c r="C2822" s="1">
        <v>4012410</v>
      </c>
      <c r="E2822" s="32" t="s">
        <v>1626</v>
      </c>
      <c r="F2822" s="33"/>
      <c r="G2822" s="34">
        <f>VLOOKUP(A2822,'[2]Tarifs brosserie'!B:H,6,0)*(1+$V$8)</f>
        <v>5.8333333333333339</v>
      </c>
      <c r="H2822" s="33"/>
      <c r="I2822" s="32" t="s">
        <v>1627</v>
      </c>
      <c r="J2822" s="33"/>
      <c r="K2822" s="34">
        <f>VLOOKUP(B2822,'[2]Tarifs brosserie'!B:H,6,0)*(1+$V$8)</f>
        <v>10.250000000000002</v>
      </c>
      <c r="L2822" s="33"/>
      <c r="M2822" s="32" t="s">
        <v>1628</v>
      </c>
      <c r="N2822" s="33"/>
      <c r="O2822" s="34">
        <f>VLOOKUP(C2822,'[2]Tarifs brosserie'!B:H,6,0)*(1+$V$8)</f>
        <v>4.5833333333333339</v>
      </c>
      <c r="Q2822" s="46"/>
      <c r="S2822" s="39"/>
    </row>
    <row r="2823" spans="1:19" ht="7.9" customHeight="1" x14ac:dyDescent="0.25">
      <c r="E2823" s="43"/>
      <c r="F2823" s="33"/>
      <c r="G2823" s="140"/>
      <c r="H2823" s="140"/>
      <c r="I2823" s="140"/>
      <c r="J2823" s="140"/>
      <c r="K2823" s="140"/>
      <c r="L2823" s="140"/>
      <c r="M2823" s="140"/>
      <c r="N2823" s="140"/>
      <c r="O2823" s="140"/>
      <c r="P2823" s="114"/>
      <c r="Q2823" s="114"/>
      <c r="R2823" s="114"/>
      <c r="S2823" s="114"/>
    </row>
    <row r="2824" spans="1:19" ht="35.1" customHeight="1" x14ac:dyDescent="0.25">
      <c r="A2824" s="115"/>
      <c r="B2824" s="115"/>
      <c r="E2824" s="273" t="s">
        <v>1629</v>
      </c>
      <c r="F2824" s="273"/>
      <c r="G2824" s="273"/>
      <c r="H2824" s="159"/>
      <c r="I2824" s="273" t="s">
        <v>1630</v>
      </c>
      <c r="J2824" s="273"/>
      <c r="K2824" s="273"/>
      <c r="L2824" s="159"/>
      <c r="M2824" s="273" t="s">
        <v>1631</v>
      </c>
      <c r="N2824" s="273"/>
      <c r="O2824" s="273"/>
      <c r="P2824" s="229"/>
      <c r="Q2824" s="230"/>
      <c r="R2824" s="230"/>
      <c r="S2824" s="230"/>
    </row>
    <row r="2825" spans="1:19" ht="7.9" customHeight="1" x14ac:dyDescent="0.25">
      <c r="E2825" s="76"/>
      <c r="F2825" s="76"/>
      <c r="G2825" s="76"/>
      <c r="M2825" s="150"/>
      <c r="N2825" s="150"/>
      <c r="O2825" s="150"/>
      <c r="Q2825" s="150"/>
      <c r="R2825" s="150"/>
      <c r="S2825" s="150"/>
    </row>
    <row r="2826" spans="1:19" ht="13.5" customHeight="1" x14ac:dyDescent="0.25">
      <c r="E2826" s="76" t="s">
        <v>1632</v>
      </c>
      <c r="G2826" s="156"/>
      <c r="H2826" s="1"/>
      <c r="I2826" s="156"/>
      <c r="J2826" s="1"/>
      <c r="K2826" s="156"/>
      <c r="L2826" s="1"/>
      <c r="M2826" s="156"/>
      <c r="N2826" s="1"/>
      <c r="O2826" s="156"/>
      <c r="P2826" s="1"/>
      <c r="Q2826" s="156"/>
      <c r="R2826" s="1"/>
      <c r="S2826" s="156"/>
    </row>
    <row r="2827" spans="1:19" ht="7.9" customHeight="1" x14ac:dyDescent="0.25">
      <c r="E2827" s="13"/>
      <c r="G2827" s="114"/>
      <c r="H2827" s="114"/>
      <c r="I2827" s="114"/>
      <c r="J2827" s="114"/>
      <c r="K2827" s="114"/>
      <c r="L2827" s="114"/>
      <c r="M2827" s="114"/>
      <c r="N2827" s="114"/>
      <c r="O2827" s="36"/>
      <c r="P2827" s="114"/>
      <c r="Q2827" s="114"/>
      <c r="R2827" s="114"/>
      <c r="S2827" s="36"/>
    </row>
    <row r="2828" spans="1:19" ht="13.5" customHeight="1" x14ac:dyDescent="0.25">
      <c r="A2828" s="115"/>
      <c r="B2828" s="115"/>
      <c r="E2828" s="264"/>
      <c r="F2828" s="264"/>
      <c r="G2828" s="264"/>
      <c r="H2828" s="114"/>
      <c r="I2828" s="264"/>
      <c r="J2828" s="264"/>
      <c r="K2828" s="264"/>
      <c r="L2828" s="114"/>
      <c r="M2828" s="264"/>
      <c r="N2828" s="264"/>
      <c r="O2828" s="264"/>
      <c r="P2828" s="114"/>
      <c r="Q2828" s="264"/>
      <c r="R2828" s="264"/>
      <c r="S2828" s="264"/>
    </row>
    <row r="2829" spans="1:19" ht="13.5" customHeight="1" x14ac:dyDescent="0.25">
      <c r="E2829" s="264"/>
      <c r="F2829" s="264"/>
      <c r="G2829" s="264"/>
      <c r="I2829" s="264"/>
      <c r="J2829" s="264"/>
      <c r="K2829" s="264"/>
      <c r="M2829" s="264"/>
      <c r="N2829" s="264"/>
      <c r="O2829" s="264"/>
      <c r="Q2829" s="264"/>
      <c r="R2829" s="264"/>
      <c r="S2829" s="264"/>
    </row>
    <row r="2830" spans="1:19" ht="13.5" customHeight="1" x14ac:dyDescent="0.25">
      <c r="A2830" s="115"/>
      <c r="B2830" s="115"/>
      <c r="E2830" s="264"/>
      <c r="F2830" s="264"/>
      <c r="G2830" s="264"/>
      <c r="H2830" s="114"/>
      <c r="I2830" s="264"/>
      <c r="J2830" s="264"/>
      <c r="K2830" s="264"/>
      <c r="L2830" s="114"/>
      <c r="M2830" s="264"/>
      <c r="N2830" s="264"/>
      <c r="O2830" s="264"/>
      <c r="P2830" s="114"/>
      <c r="Q2830" s="264"/>
      <c r="R2830" s="264"/>
      <c r="S2830" s="264"/>
    </row>
    <row r="2831" spans="1:19" ht="13.5" customHeight="1" x14ac:dyDescent="0.25">
      <c r="A2831" s="115"/>
      <c r="B2831" s="115"/>
      <c r="E2831" s="264"/>
      <c r="F2831" s="264"/>
      <c r="G2831" s="264"/>
      <c r="H2831" s="114"/>
      <c r="I2831" s="264"/>
      <c r="J2831" s="264"/>
      <c r="K2831" s="264"/>
      <c r="L2831" s="114"/>
      <c r="M2831" s="264"/>
      <c r="N2831" s="264"/>
      <c r="O2831" s="264"/>
      <c r="P2831" s="114"/>
      <c r="Q2831" s="264"/>
      <c r="R2831" s="264"/>
      <c r="S2831" s="264"/>
    </row>
    <row r="2832" spans="1:19" ht="13.5" customHeight="1" x14ac:dyDescent="0.25">
      <c r="E2832" s="264"/>
      <c r="F2832" s="264"/>
      <c r="G2832" s="264"/>
      <c r="I2832" s="264"/>
      <c r="J2832" s="264"/>
      <c r="K2832" s="264"/>
      <c r="M2832" s="264"/>
      <c r="N2832" s="264"/>
      <c r="O2832" s="264"/>
      <c r="Q2832" s="264"/>
      <c r="R2832" s="264"/>
      <c r="S2832" s="264"/>
    </row>
    <row r="2833" spans="1:19" ht="13.5" customHeight="1" x14ac:dyDescent="0.25">
      <c r="A2833" s="115"/>
      <c r="B2833" s="115"/>
      <c r="E2833" s="264"/>
      <c r="F2833" s="264"/>
      <c r="G2833" s="264"/>
      <c r="H2833" s="114"/>
      <c r="I2833" s="264"/>
      <c r="J2833" s="264"/>
      <c r="K2833" s="264"/>
      <c r="L2833" s="114"/>
      <c r="M2833" s="264"/>
      <c r="N2833" s="264"/>
      <c r="O2833" s="264"/>
      <c r="P2833" s="114"/>
      <c r="Q2833" s="264"/>
      <c r="R2833" s="264"/>
      <c r="S2833" s="264"/>
    </row>
    <row r="2834" spans="1:19" ht="13.5" customHeight="1" x14ac:dyDescent="0.25">
      <c r="E2834" s="264"/>
      <c r="F2834" s="264"/>
      <c r="G2834" s="264"/>
      <c r="H2834" s="114"/>
      <c r="I2834" s="264"/>
      <c r="J2834" s="264"/>
      <c r="K2834" s="264"/>
      <c r="L2834" s="114"/>
      <c r="M2834" s="264"/>
      <c r="N2834" s="264"/>
      <c r="O2834" s="264"/>
      <c r="P2834" s="114"/>
      <c r="Q2834" s="264"/>
      <c r="R2834" s="264"/>
      <c r="S2834" s="264"/>
    </row>
    <row r="2835" spans="1:19" ht="13.5" customHeight="1" x14ac:dyDescent="0.25">
      <c r="A2835" s="115"/>
      <c r="B2835" s="115"/>
      <c r="E2835" s="264"/>
      <c r="F2835" s="264"/>
      <c r="G2835" s="264"/>
      <c r="H2835" s="114"/>
      <c r="I2835" s="264"/>
      <c r="J2835" s="264"/>
      <c r="K2835" s="264"/>
      <c r="L2835" s="114"/>
      <c r="M2835" s="264"/>
      <c r="N2835" s="264"/>
      <c r="O2835" s="264"/>
      <c r="P2835" s="114"/>
      <c r="Q2835" s="264"/>
      <c r="R2835" s="264"/>
      <c r="S2835" s="264"/>
    </row>
    <row r="2836" spans="1:19" ht="7.9" customHeight="1" x14ac:dyDescent="0.25">
      <c r="E2836" s="76"/>
      <c r="F2836" s="76"/>
      <c r="G2836" s="76"/>
      <c r="M2836" s="150"/>
      <c r="N2836" s="150"/>
      <c r="O2836" s="150"/>
      <c r="Q2836" s="150"/>
      <c r="R2836" s="150"/>
      <c r="S2836" s="150"/>
    </row>
    <row r="2837" spans="1:19" ht="22.5" customHeight="1" x14ac:dyDescent="0.25">
      <c r="A2837" s="115"/>
      <c r="B2837" s="115"/>
      <c r="E2837" s="270" t="s">
        <v>1633</v>
      </c>
      <c r="F2837" s="270"/>
      <c r="G2837" s="270"/>
      <c r="H2837" s="140"/>
      <c r="I2837" s="270" t="s">
        <v>143</v>
      </c>
      <c r="J2837" s="270"/>
      <c r="K2837" s="270"/>
      <c r="L2837" s="140"/>
      <c r="M2837" s="270" t="s">
        <v>41</v>
      </c>
      <c r="N2837" s="270"/>
      <c r="O2837" s="270"/>
      <c r="P2837" s="140"/>
      <c r="Q2837" s="270" t="s">
        <v>1634</v>
      </c>
      <c r="R2837" s="270"/>
      <c r="S2837" s="270"/>
    </row>
    <row r="2838" spans="1:19" ht="13.5" customHeight="1" x14ac:dyDescent="0.25">
      <c r="A2838" s="1">
        <v>4012413</v>
      </c>
      <c r="B2838" s="1">
        <v>4012401</v>
      </c>
      <c r="C2838" s="1">
        <v>4012403</v>
      </c>
      <c r="D2838" s="1">
        <v>4012405</v>
      </c>
      <c r="E2838" s="32" t="s">
        <v>1635</v>
      </c>
      <c r="F2838" s="33"/>
      <c r="G2838" s="34">
        <f>VLOOKUP(A2838,'[2]Tarifs brosserie'!B:H,6,0)*(1+$V$8)</f>
        <v>2.33</v>
      </c>
      <c r="H2838" s="33"/>
      <c r="I2838" s="32" t="s">
        <v>1636</v>
      </c>
      <c r="J2838" s="33"/>
      <c r="K2838" s="34">
        <f>VLOOKUP(B2838,'[2]Tarifs brosserie'!B:H,6,0)*(1+$V$8)</f>
        <v>6.083333333333333</v>
      </c>
      <c r="L2838" s="33"/>
      <c r="M2838" s="32" t="s">
        <v>1637</v>
      </c>
      <c r="N2838" s="33"/>
      <c r="O2838" s="34">
        <f>VLOOKUP(C2838,'[2]Tarifs brosserie'!B:H,6,0)*(1+$V$8)</f>
        <v>6</v>
      </c>
      <c r="P2838" s="33"/>
      <c r="Q2838" s="32" t="s">
        <v>1638</v>
      </c>
      <c r="R2838" s="33"/>
      <c r="S2838" s="34">
        <f>VLOOKUP(D2838,'[2]Tarifs brosserie'!B:H,6,0)*(1+$V$8)</f>
        <v>4.666666666666667</v>
      </c>
    </row>
    <row r="2839" spans="1:19" ht="7.9" customHeight="1" x14ac:dyDescent="0.25">
      <c r="E2839" s="43"/>
      <c r="F2839" s="33"/>
      <c r="G2839" s="140"/>
      <c r="H2839" s="140"/>
      <c r="I2839" s="140"/>
      <c r="J2839" s="140"/>
      <c r="K2839" s="140"/>
      <c r="L2839" s="140"/>
      <c r="M2839" s="140"/>
      <c r="N2839" s="140"/>
      <c r="O2839" s="140"/>
      <c r="P2839" s="140"/>
      <c r="Q2839" s="140"/>
      <c r="R2839" s="140"/>
      <c r="S2839" s="140"/>
    </row>
    <row r="2840" spans="1:19" ht="36" customHeight="1" x14ac:dyDescent="0.25">
      <c r="A2840" s="115"/>
      <c r="B2840" s="115"/>
      <c r="E2840" s="273" t="s">
        <v>1639</v>
      </c>
      <c r="F2840" s="273"/>
      <c r="G2840" s="273"/>
      <c r="H2840" s="159"/>
      <c r="I2840" s="273" t="s">
        <v>1640</v>
      </c>
      <c r="J2840" s="273"/>
      <c r="K2840" s="273"/>
      <c r="L2840" s="159"/>
      <c r="M2840" s="273" t="s">
        <v>1641</v>
      </c>
      <c r="N2840" s="273"/>
      <c r="O2840" s="273"/>
      <c r="P2840" s="159"/>
      <c r="Q2840" s="273" t="s">
        <v>1642</v>
      </c>
      <c r="R2840" s="273"/>
      <c r="S2840" s="273"/>
    </row>
    <row r="2841" spans="1:19" ht="7.9" customHeight="1" x14ac:dyDescent="0.25">
      <c r="E2841" s="1"/>
      <c r="G2841" s="114"/>
      <c r="H2841" s="114"/>
      <c r="I2841" s="114"/>
      <c r="J2841" s="114"/>
      <c r="K2841" s="114"/>
      <c r="L2841" s="114"/>
      <c r="M2841" s="114"/>
      <c r="N2841" s="114"/>
      <c r="O2841" s="36"/>
      <c r="P2841" s="114"/>
      <c r="Q2841" s="114"/>
      <c r="R2841" s="114"/>
      <c r="S2841" s="36"/>
    </row>
    <row r="2842" spans="1:19" ht="13.5" customHeight="1" x14ac:dyDescent="0.25">
      <c r="A2842" s="115"/>
      <c r="B2842" s="115"/>
      <c r="E2842" s="264"/>
      <c r="F2842" s="264"/>
      <c r="G2842" s="264"/>
      <c r="H2842" s="114"/>
      <c r="I2842" s="264"/>
      <c r="J2842" s="264"/>
      <c r="K2842" s="264"/>
      <c r="L2842" s="114"/>
      <c r="M2842" s="264"/>
      <c r="N2842" s="264"/>
      <c r="O2842" s="264"/>
      <c r="P2842" s="114"/>
      <c r="Q2842" s="264"/>
      <c r="R2842" s="264"/>
      <c r="S2842" s="264"/>
    </row>
    <row r="2843" spans="1:19" ht="13.5" customHeight="1" x14ac:dyDescent="0.25">
      <c r="E2843" s="264"/>
      <c r="F2843" s="264"/>
      <c r="G2843" s="264"/>
      <c r="I2843" s="264"/>
      <c r="J2843" s="264"/>
      <c r="K2843" s="264"/>
      <c r="M2843" s="264"/>
      <c r="N2843" s="264"/>
      <c r="O2843" s="264"/>
      <c r="Q2843" s="264"/>
      <c r="R2843" s="264"/>
      <c r="S2843" s="264"/>
    </row>
    <row r="2844" spans="1:19" ht="13.5" customHeight="1" x14ac:dyDescent="0.25">
      <c r="A2844" s="115"/>
      <c r="B2844" s="115"/>
      <c r="E2844" s="264"/>
      <c r="F2844" s="264"/>
      <c r="G2844" s="264"/>
      <c r="H2844" s="114"/>
      <c r="I2844" s="264"/>
      <c r="J2844" s="264"/>
      <c r="K2844" s="264"/>
      <c r="L2844" s="114"/>
      <c r="M2844" s="264"/>
      <c r="N2844" s="264"/>
      <c r="O2844" s="264"/>
      <c r="P2844" s="114"/>
      <c r="Q2844" s="264"/>
      <c r="R2844" s="264"/>
      <c r="S2844" s="264"/>
    </row>
    <row r="2845" spans="1:19" ht="13.5" customHeight="1" x14ac:dyDescent="0.25">
      <c r="A2845" s="115"/>
      <c r="B2845" s="115"/>
      <c r="E2845" s="264"/>
      <c r="F2845" s="264"/>
      <c r="G2845" s="264"/>
      <c r="H2845" s="114"/>
      <c r="I2845" s="264"/>
      <c r="J2845" s="264"/>
      <c r="K2845" s="264"/>
      <c r="L2845" s="114"/>
      <c r="M2845" s="264"/>
      <c r="N2845" s="264"/>
      <c r="O2845" s="264"/>
      <c r="P2845" s="114"/>
      <c r="Q2845" s="264"/>
      <c r="R2845" s="264"/>
      <c r="S2845" s="264"/>
    </row>
    <row r="2846" spans="1:19" ht="13.5" customHeight="1" x14ac:dyDescent="0.25">
      <c r="E2846" s="264"/>
      <c r="F2846" s="264"/>
      <c r="G2846" s="264"/>
      <c r="I2846" s="264"/>
      <c r="J2846" s="264"/>
      <c r="K2846" s="264"/>
      <c r="M2846" s="264"/>
      <c r="N2846" s="264"/>
      <c r="O2846" s="264"/>
      <c r="Q2846" s="264"/>
      <c r="R2846" s="264"/>
      <c r="S2846" s="264"/>
    </row>
    <row r="2847" spans="1:19" ht="13.5" customHeight="1" x14ac:dyDescent="0.25">
      <c r="A2847" s="115"/>
      <c r="B2847" s="115"/>
      <c r="E2847" s="264"/>
      <c r="F2847" s="264"/>
      <c r="G2847" s="264"/>
      <c r="H2847" s="114"/>
      <c r="I2847" s="264"/>
      <c r="J2847" s="264"/>
      <c r="K2847" s="264"/>
      <c r="L2847" s="114"/>
      <c r="M2847" s="264"/>
      <c r="N2847" s="264"/>
      <c r="O2847" s="264"/>
      <c r="P2847" s="114"/>
      <c r="Q2847" s="264"/>
      <c r="R2847" s="264"/>
      <c r="S2847" s="264"/>
    </row>
    <row r="2848" spans="1:19" ht="13.5" customHeight="1" x14ac:dyDescent="0.25">
      <c r="E2848" s="264"/>
      <c r="F2848" s="264"/>
      <c r="G2848" s="264"/>
      <c r="H2848" s="114"/>
      <c r="I2848" s="264"/>
      <c r="J2848" s="264"/>
      <c r="K2848" s="264"/>
      <c r="L2848" s="114"/>
      <c r="M2848" s="264"/>
      <c r="N2848" s="264"/>
      <c r="O2848" s="264"/>
      <c r="P2848" s="114"/>
      <c r="Q2848" s="264"/>
      <c r="R2848" s="264"/>
      <c r="S2848" s="264"/>
    </row>
    <row r="2849" spans="1:19" ht="13.5" customHeight="1" x14ac:dyDescent="0.25">
      <c r="A2849" s="115"/>
      <c r="B2849" s="115"/>
      <c r="E2849" s="264"/>
      <c r="F2849" s="264"/>
      <c r="G2849" s="264"/>
      <c r="H2849" s="114"/>
      <c r="I2849" s="264"/>
      <c r="J2849" s="264"/>
      <c r="K2849" s="264"/>
      <c r="L2849" s="114"/>
      <c r="M2849" s="264"/>
      <c r="N2849" s="264"/>
      <c r="O2849" s="264"/>
      <c r="P2849" s="114"/>
      <c r="Q2849" s="264"/>
      <c r="R2849" s="264"/>
      <c r="S2849" s="264"/>
    </row>
    <row r="2850" spans="1:19" ht="7.9" customHeight="1" x14ac:dyDescent="0.25">
      <c r="E2850" s="76"/>
      <c r="F2850" s="76"/>
      <c r="G2850" s="76"/>
      <c r="M2850" s="150"/>
      <c r="N2850" s="150"/>
      <c r="O2850" s="150"/>
      <c r="Q2850" s="150"/>
      <c r="R2850" s="150"/>
      <c r="S2850" s="150"/>
    </row>
    <row r="2851" spans="1:19" ht="21" customHeight="1" x14ac:dyDescent="0.25">
      <c r="A2851" s="115"/>
      <c r="B2851" s="115"/>
      <c r="E2851" s="270" t="s">
        <v>1643</v>
      </c>
      <c r="F2851" s="270"/>
      <c r="G2851" s="270"/>
      <c r="H2851" s="140"/>
      <c r="I2851" s="270" t="s">
        <v>142</v>
      </c>
      <c r="J2851" s="270"/>
      <c r="K2851" s="270"/>
      <c r="L2851" s="140"/>
      <c r="M2851" s="270" t="s">
        <v>40</v>
      </c>
      <c r="N2851" s="270"/>
      <c r="O2851" s="270"/>
      <c r="P2851" s="140"/>
      <c r="Q2851" s="270" t="s">
        <v>1644</v>
      </c>
      <c r="R2851" s="270"/>
      <c r="S2851" s="270"/>
    </row>
    <row r="2852" spans="1:19" ht="13.5" customHeight="1" x14ac:dyDescent="0.25">
      <c r="A2852" s="1">
        <v>4012414</v>
      </c>
      <c r="B2852" s="1">
        <v>4012402</v>
      </c>
      <c r="C2852" s="1">
        <v>4012404</v>
      </c>
      <c r="D2852" s="1">
        <v>4012406</v>
      </c>
      <c r="E2852" s="32" t="s">
        <v>1645</v>
      </c>
      <c r="F2852" s="33"/>
      <c r="G2852" s="34">
        <f>VLOOKUP(A2852,'[2]Tarifs brosserie'!B:H,6,0)*(1+$V$8)</f>
        <v>1.67</v>
      </c>
      <c r="H2852" s="33"/>
      <c r="I2852" s="32" t="s">
        <v>1646</v>
      </c>
      <c r="J2852" s="33"/>
      <c r="K2852" s="34">
        <f>VLOOKUP(B2852,'[2]Tarifs brosserie'!B:H,6,0)*(1+$V$8)</f>
        <v>2.2500000000000004</v>
      </c>
      <c r="L2852" s="33"/>
      <c r="M2852" s="32" t="s">
        <v>1647</v>
      </c>
      <c r="N2852" s="33"/>
      <c r="O2852" s="34">
        <f>VLOOKUP(C2852,'[2]Tarifs brosserie'!B:H,6,0)*(1+$V$8)</f>
        <v>2.75</v>
      </c>
      <c r="P2852" s="33"/>
      <c r="Q2852" s="32" t="s">
        <v>1648</v>
      </c>
      <c r="R2852" s="33"/>
      <c r="S2852" s="34">
        <f>VLOOKUP(D2852,'[2]Tarifs brosserie'!B:H,6,0)*(1+$V$8)</f>
        <v>2</v>
      </c>
    </row>
    <row r="2853" spans="1:19" ht="7.9" customHeight="1" x14ac:dyDescent="0.25">
      <c r="E2853" s="43"/>
      <c r="F2853" s="33"/>
      <c r="G2853" s="140"/>
      <c r="H2853" s="140"/>
      <c r="I2853" s="140"/>
      <c r="J2853" s="140"/>
      <c r="K2853" s="140"/>
      <c r="L2853" s="140"/>
      <c r="M2853" s="140"/>
      <c r="N2853" s="140"/>
      <c r="O2853" s="140"/>
      <c r="P2853" s="140"/>
      <c r="Q2853" s="140"/>
      <c r="R2853" s="140"/>
      <c r="S2853" s="140"/>
    </row>
    <row r="2854" spans="1:19" ht="35.1" customHeight="1" x14ac:dyDescent="0.25">
      <c r="A2854" s="115"/>
      <c r="B2854" s="115"/>
      <c r="E2854" s="273" t="s">
        <v>1649</v>
      </c>
      <c r="F2854" s="273"/>
      <c r="G2854" s="273"/>
      <c r="H2854" s="159"/>
      <c r="I2854" s="273" t="s">
        <v>1640</v>
      </c>
      <c r="J2854" s="273"/>
      <c r="K2854" s="273"/>
      <c r="L2854" s="159"/>
      <c r="M2854" s="273" t="s">
        <v>1641</v>
      </c>
      <c r="N2854" s="273"/>
      <c r="O2854" s="273"/>
      <c r="P2854" s="159"/>
      <c r="Q2854" s="273" t="s">
        <v>1642</v>
      </c>
      <c r="R2854" s="273"/>
      <c r="S2854" s="273"/>
    </row>
    <row r="2855" spans="1:19" ht="13.5" customHeight="1" x14ac:dyDescent="0.25">
      <c r="E2855" s="64" t="s">
        <v>1650</v>
      </c>
      <c r="F2855" s="64"/>
      <c r="G2855" s="64"/>
      <c r="H2855" s="67"/>
      <c r="I2855" s="67"/>
      <c r="J2855" s="67"/>
      <c r="K2855" s="68"/>
      <c r="L2855" s="69"/>
      <c r="M2855" s="69"/>
      <c r="N2855" s="69"/>
      <c r="O2855" s="267" t="s">
        <v>0</v>
      </c>
      <c r="P2855" s="267"/>
      <c r="Q2855" s="267"/>
      <c r="R2855" s="267"/>
      <c r="S2855" s="267"/>
    </row>
    <row r="2856" spans="1:19" ht="13.5" customHeight="1" x14ac:dyDescent="0.25">
      <c r="E2856" s="6"/>
      <c r="O2856" s="268"/>
      <c r="P2856" s="268"/>
      <c r="Q2856" s="268"/>
      <c r="R2856" s="268"/>
      <c r="S2856" s="268"/>
    </row>
    <row r="2857" spans="1:19" ht="13.5" customHeight="1" x14ac:dyDescent="0.25">
      <c r="E2857" s="76" t="s">
        <v>393</v>
      </c>
      <c r="G2857" s="156"/>
      <c r="H2857" s="1"/>
      <c r="I2857" s="156"/>
      <c r="J2857" s="1"/>
      <c r="K2857" s="156"/>
      <c r="L2857" s="1"/>
      <c r="M2857" s="156"/>
      <c r="N2857" s="1"/>
      <c r="O2857" s="156"/>
      <c r="P2857" s="1"/>
      <c r="Q2857" s="156"/>
      <c r="R2857" s="1"/>
      <c r="S2857" s="156"/>
    </row>
    <row r="2858" spans="1:19" ht="7.9" customHeight="1" x14ac:dyDescent="0.25">
      <c r="E2858" s="13"/>
      <c r="G2858" s="114"/>
      <c r="H2858" s="114"/>
      <c r="I2858" s="114"/>
      <c r="J2858" s="114"/>
      <c r="K2858" s="114"/>
      <c r="L2858" s="114"/>
      <c r="M2858" s="114"/>
      <c r="N2858" s="114"/>
      <c r="O2858" s="36"/>
      <c r="P2858" s="114"/>
      <c r="Q2858" s="114"/>
      <c r="R2858" s="114"/>
      <c r="S2858" s="36"/>
    </row>
    <row r="2859" spans="1:19" ht="13.5" customHeight="1" x14ac:dyDescent="0.25">
      <c r="A2859" s="115"/>
      <c r="B2859" s="115"/>
      <c r="E2859" s="264"/>
      <c r="F2859" s="264"/>
      <c r="G2859" s="264"/>
      <c r="H2859" s="114"/>
      <c r="I2859" s="264"/>
      <c r="J2859" s="264"/>
      <c r="K2859" s="264"/>
      <c r="L2859" s="114"/>
      <c r="M2859" s="264"/>
      <c r="N2859" s="264"/>
      <c r="O2859" s="264"/>
      <c r="P2859" s="114"/>
      <c r="Q2859" s="264"/>
      <c r="R2859" s="264"/>
      <c r="S2859" s="264"/>
    </row>
    <row r="2860" spans="1:19" ht="13.5" customHeight="1" x14ac:dyDescent="0.25">
      <c r="E2860" s="264"/>
      <c r="F2860" s="264"/>
      <c r="G2860" s="264"/>
      <c r="I2860" s="264"/>
      <c r="J2860" s="264"/>
      <c r="K2860" s="264"/>
      <c r="M2860" s="264"/>
      <c r="N2860" s="264"/>
      <c r="O2860" s="264"/>
      <c r="Q2860" s="264"/>
      <c r="R2860" s="264"/>
      <c r="S2860" s="264"/>
    </row>
    <row r="2861" spans="1:19" ht="13.5" customHeight="1" x14ac:dyDescent="0.25">
      <c r="A2861" s="115"/>
      <c r="B2861" s="115"/>
      <c r="E2861" s="264"/>
      <c r="F2861" s="264"/>
      <c r="G2861" s="264"/>
      <c r="H2861" s="114"/>
      <c r="I2861" s="264"/>
      <c r="J2861" s="264"/>
      <c r="K2861" s="264"/>
      <c r="L2861" s="114"/>
      <c r="M2861" s="264"/>
      <c r="N2861" s="264"/>
      <c r="O2861" s="264"/>
      <c r="P2861" s="114"/>
      <c r="Q2861" s="264"/>
      <c r="R2861" s="264"/>
      <c r="S2861" s="264"/>
    </row>
    <row r="2862" spans="1:19" ht="13.5" customHeight="1" x14ac:dyDescent="0.25">
      <c r="A2862" s="115"/>
      <c r="B2862" s="115"/>
      <c r="E2862" s="264"/>
      <c r="F2862" s="264"/>
      <c r="G2862" s="264"/>
      <c r="H2862" s="114"/>
      <c r="I2862" s="264"/>
      <c r="J2862" s="264"/>
      <c r="K2862" s="264"/>
      <c r="L2862" s="114"/>
      <c r="M2862" s="264"/>
      <c r="N2862" s="264"/>
      <c r="O2862" s="264"/>
      <c r="P2862" s="114"/>
      <c r="Q2862" s="264"/>
      <c r="R2862" s="264"/>
      <c r="S2862" s="264"/>
    </row>
    <row r="2863" spans="1:19" ht="13.5" customHeight="1" x14ac:dyDescent="0.25">
      <c r="E2863" s="264"/>
      <c r="F2863" s="264"/>
      <c r="G2863" s="264"/>
      <c r="H2863" s="1"/>
      <c r="I2863" s="264"/>
      <c r="J2863" s="264"/>
      <c r="K2863" s="264"/>
      <c r="L2863" s="1"/>
      <c r="M2863" s="264"/>
      <c r="N2863" s="264"/>
      <c r="O2863" s="264"/>
      <c r="P2863" s="1"/>
      <c r="Q2863" s="264"/>
      <c r="R2863" s="264"/>
      <c r="S2863" s="264"/>
    </row>
    <row r="2864" spans="1:19" ht="13.5" customHeight="1" x14ac:dyDescent="0.25">
      <c r="A2864" s="115"/>
      <c r="B2864" s="115"/>
      <c r="E2864" s="264"/>
      <c r="F2864" s="264"/>
      <c r="G2864" s="264"/>
      <c r="H2864" s="114"/>
      <c r="I2864" s="264"/>
      <c r="J2864" s="264"/>
      <c r="K2864" s="264"/>
      <c r="L2864" s="114"/>
      <c r="M2864" s="264"/>
      <c r="N2864" s="264"/>
      <c r="O2864" s="264"/>
      <c r="P2864" s="114"/>
      <c r="Q2864" s="264"/>
      <c r="R2864" s="264"/>
      <c r="S2864" s="264"/>
    </row>
    <row r="2865" spans="1:19" ht="13.5" customHeight="1" x14ac:dyDescent="0.25">
      <c r="E2865" s="264"/>
      <c r="F2865" s="264"/>
      <c r="G2865" s="264"/>
      <c r="H2865" s="114"/>
      <c r="I2865" s="264"/>
      <c r="J2865" s="264"/>
      <c r="K2865" s="264"/>
      <c r="L2865" s="114"/>
      <c r="M2865" s="264"/>
      <c r="N2865" s="264"/>
      <c r="O2865" s="264"/>
      <c r="P2865" s="114"/>
      <c r="Q2865" s="264"/>
      <c r="R2865" s="264"/>
      <c r="S2865" s="264"/>
    </row>
    <row r="2866" spans="1:19" ht="13.5" customHeight="1" x14ac:dyDescent="0.25">
      <c r="A2866" s="115"/>
      <c r="B2866" s="115"/>
      <c r="E2866" s="264"/>
      <c r="F2866" s="264"/>
      <c r="G2866" s="264"/>
      <c r="H2866" s="114"/>
      <c r="I2866" s="264"/>
      <c r="J2866" s="264"/>
      <c r="K2866" s="264"/>
      <c r="L2866" s="114"/>
      <c r="M2866" s="264"/>
      <c r="N2866" s="264"/>
      <c r="O2866" s="264"/>
      <c r="P2866" s="114"/>
      <c r="Q2866" s="264"/>
      <c r="R2866" s="264"/>
      <c r="S2866" s="264"/>
    </row>
    <row r="2867" spans="1:19" ht="7.9" customHeight="1" x14ac:dyDescent="0.25">
      <c r="E2867" s="76"/>
      <c r="F2867" s="76"/>
      <c r="G2867" s="76"/>
      <c r="M2867" s="150"/>
      <c r="N2867" s="150"/>
      <c r="O2867" s="150"/>
      <c r="Q2867" s="150"/>
      <c r="R2867" s="150"/>
      <c r="S2867" s="150"/>
    </row>
    <row r="2868" spans="1:19" ht="13.5" customHeight="1" x14ac:dyDescent="0.25">
      <c r="A2868" s="115"/>
      <c r="B2868" s="115"/>
      <c r="E2868" s="270" t="s">
        <v>1651</v>
      </c>
      <c r="F2868" s="270"/>
      <c r="G2868" s="270"/>
      <c r="H2868" s="140"/>
      <c r="I2868" s="270" t="s">
        <v>1652</v>
      </c>
      <c r="J2868" s="270"/>
      <c r="K2868" s="270"/>
      <c r="L2868" s="140"/>
      <c r="M2868" s="270" t="s">
        <v>1653</v>
      </c>
      <c r="N2868" s="270"/>
      <c r="O2868" s="270"/>
      <c r="P2868" s="140"/>
      <c r="Q2868" s="270" t="s">
        <v>1654</v>
      </c>
      <c r="R2868" s="270"/>
      <c r="S2868" s="270"/>
    </row>
    <row r="2869" spans="1:19" ht="13.5" customHeight="1" x14ac:dyDescent="0.25">
      <c r="A2869" s="1">
        <v>4018118</v>
      </c>
      <c r="B2869" s="1">
        <v>4018119</v>
      </c>
      <c r="C2869" s="1">
        <v>4050003</v>
      </c>
      <c r="D2869" s="1">
        <v>4050004</v>
      </c>
      <c r="E2869" s="32" t="s">
        <v>1655</v>
      </c>
      <c r="F2869" s="33"/>
      <c r="G2869" s="34">
        <f>VLOOKUP(A2869,'[2]Tarifs brosserie'!B:H,6,0)*(1+$V$8)</f>
        <v>3.1666666666666665</v>
      </c>
      <c r="H2869" s="33"/>
      <c r="I2869" s="32" t="s">
        <v>1656</v>
      </c>
      <c r="J2869" s="33"/>
      <c r="K2869" s="34">
        <f>VLOOKUP(B2869,'[2]Tarifs brosserie'!B:H,6,0)*(1+$V$8)</f>
        <v>7.25</v>
      </c>
      <c r="L2869" s="33"/>
      <c r="M2869" s="32" t="s">
        <v>1657</v>
      </c>
      <c r="N2869" s="33"/>
      <c r="O2869" s="34">
        <f>VLOOKUP(C2869,'[2]Tarifs brosserie'!B:H,6,0)*(1+$V$8)</f>
        <v>6.5</v>
      </c>
      <c r="P2869" s="33"/>
      <c r="Q2869" s="32" t="s">
        <v>1658</v>
      </c>
      <c r="R2869" s="33"/>
      <c r="S2869" s="34">
        <f>VLOOKUP(D2869,'[2]Tarifs brosserie'!B:H,6,0)*(1+$V$8)</f>
        <v>9.9166666666666679</v>
      </c>
    </row>
    <row r="2870" spans="1:19" ht="7.9" customHeight="1" x14ac:dyDescent="0.25">
      <c r="E2870" s="41"/>
      <c r="F2870" s="33"/>
      <c r="G2870" s="140"/>
      <c r="H2870" s="140"/>
      <c r="I2870" s="140"/>
      <c r="J2870" s="140"/>
      <c r="K2870" s="140"/>
      <c r="L2870" s="140"/>
      <c r="M2870" s="140"/>
      <c r="N2870" s="140"/>
      <c r="O2870" s="129"/>
      <c r="P2870" s="140"/>
      <c r="Q2870" s="140"/>
      <c r="R2870" s="140"/>
      <c r="S2870" s="129"/>
    </row>
    <row r="2871" spans="1:19" ht="33" customHeight="1" x14ac:dyDescent="0.25">
      <c r="A2871" s="115"/>
      <c r="B2871" s="115"/>
      <c r="E2871" s="273" t="s">
        <v>1659</v>
      </c>
      <c r="F2871" s="273"/>
      <c r="G2871" s="273"/>
      <c r="H2871" s="159"/>
      <c r="I2871" s="273" t="s">
        <v>1660</v>
      </c>
      <c r="J2871" s="273"/>
      <c r="K2871" s="273"/>
      <c r="L2871" s="159"/>
      <c r="M2871" s="273" t="s">
        <v>1661</v>
      </c>
      <c r="N2871" s="273"/>
      <c r="O2871" s="273"/>
      <c r="P2871" s="159"/>
      <c r="Q2871" s="273" t="s">
        <v>1661</v>
      </c>
      <c r="R2871" s="273"/>
      <c r="S2871" s="273"/>
    </row>
    <row r="2872" spans="1:19" ht="7.9" customHeight="1" x14ac:dyDescent="0.25">
      <c r="A2872" s="115"/>
      <c r="B2872" s="115"/>
      <c r="E2872" s="1"/>
      <c r="G2872" s="114"/>
      <c r="H2872" s="114"/>
      <c r="I2872" s="114"/>
      <c r="J2872" s="114"/>
      <c r="K2872" s="114"/>
      <c r="L2872" s="114"/>
      <c r="M2872" s="114"/>
      <c r="N2872" s="114"/>
      <c r="O2872" s="36"/>
      <c r="P2872" s="114"/>
      <c r="Q2872" s="114"/>
      <c r="R2872" s="114"/>
      <c r="S2872" s="36"/>
    </row>
    <row r="2873" spans="1:19" ht="13.5" customHeight="1" x14ac:dyDescent="0.25">
      <c r="A2873" s="115"/>
      <c r="B2873" s="115"/>
      <c r="E2873" s="264"/>
      <c r="F2873" s="264"/>
      <c r="G2873" s="264"/>
      <c r="H2873" s="114"/>
      <c r="I2873" s="264"/>
      <c r="J2873" s="264"/>
      <c r="K2873" s="264"/>
      <c r="L2873" s="114"/>
      <c r="M2873" s="44"/>
      <c r="N2873" s="44"/>
      <c r="O2873" s="44"/>
      <c r="P2873" s="114"/>
      <c r="Q2873" s="44"/>
      <c r="R2873" s="44"/>
      <c r="S2873" s="44"/>
    </row>
    <row r="2874" spans="1:19" ht="13.5" customHeight="1" x14ac:dyDescent="0.25">
      <c r="E2874" s="264"/>
      <c r="F2874" s="264"/>
      <c r="G2874" s="264"/>
      <c r="I2874" s="264"/>
      <c r="J2874" s="264"/>
      <c r="K2874" s="264"/>
      <c r="M2874" s="44"/>
      <c r="N2874" s="44"/>
      <c r="O2874" s="44"/>
      <c r="Q2874" s="44"/>
      <c r="R2874" s="44"/>
      <c r="S2874" s="44"/>
    </row>
    <row r="2875" spans="1:19" ht="13.5" customHeight="1" x14ac:dyDescent="0.25">
      <c r="A2875" s="115"/>
      <c r="B2875" s="115"/>
      <c r="E2875" s="264"/>
      <c r="F2875" s="264"/>
      <c r="G2875" s="264"/>
      <c r="H2875" s="114"/>
      <c r="I2875" s="264"/>
      <c r="J2875" s="264"/>
      <c r="K2875" s="264"/>
      <c r="L2875" s="114"/>
      <c r="M2875" s="44"/>
      <c r="N2875" s="44"/>
      <c r="O2875" s="44"/>
      <c r="P2875" s="114"/>
      <c r="Q2875" s="44"/>
      <c r="R2875" s="44"/>
      <c r="S2875" s="44"/>
    </row>
    <row r="2876" spans="1:19" ht="13.5" customHeight="1" x14ac:dyDescent="0.25">
      <c r="A2876" s="115"/>
      <c r="B2876" s="115"/>
      <c r="E2876" s="264"/>
      <c r="F2876" s="264"/>
      <c r="G2876" s="264"/>
      <c r="H2876" s="114"/>
      <c r="I2876" s="264"/>
      <c r="J2876" s="264"/>
      <c r="K2876" s="264"/>
      <c r="L2876" s="114"/>
      <c r="M2876" s="44"/>
      <c r="N2876" s="44"/>
      <c r="O2876" s="44"/>
      <c r="P2876" s="114"/>
      <c r="Q2876" s="44"/>
      <c r="R2876" s="44"/>
      <c r="S2876" s="44"/>
    </row>
    <row r="2877" spans="1:19" ht="13.5" customHeight="1" x14ac:dyDescent="0.25">
      <c r="E2877" s="264"/>
      <c r="F2877" s="264"/>
      <c r="G2877" s="264"/>
      <c r="H2877" s="1"/>
      <c r="I2877" s="264"/>
      <c r="J2877" s="264"/>
      <c r="K2877" s="264"/>
      <c r="L2877" s="1"/>
      <c r="M2877" s="44"/>
      <c r="N2877" s="44"/>
      <c r="O2877" s="44"/>
      <c r="P2877" s="1"/>
      <c r="Q2877" s="44"/>
      <c r="R2877" s="44"/>
      <c r="S2877" s="44"/>
    </row>
    <row r="2878" spans="1:19" ht="13.5" customHeight="1" x14ac:dyDescent="0.25">
      <c r="E2878" s="264"/>
      <c r="F2878" s="264"/>
      <c r="G2878" s="264"/>
      <c r="I2878" s="264"/>
      <c r="J2878" s="264"/>
      <c r="K2878" s="264"/>
      <c r="M2878" s="44"/>
      <c r="N2878" s="44"/>
      <c r="O2878" s="44"/>
      <c r="Q2878" s="44"/>
      <c r="R2878" s="44"/>
      <c r="S2878" s="44"/>
    </row>
    <row r="2879" spans="1:19" ht="13.5" customHeight="1" x14ac:dyDescent="0.25">
      <c r="E2879" s="264"/>
      <c r="F2879" s="264"/>
      <c r="G2879" s="264"/>
      <c r="H2879" s="114"/>
      <c r="I2879" s="264"/>
      <c r="J2879" s="264"/>
      <c r="K2879" s="264"/>
      <c r="L2879" s="114"/>
      <c r="M2879" s="44"/>
      <c r="N2879" s="44"/>
      <c r="O2879" s="44"/>
      <c r="P2879" s="114"/>
      <c r="Q2879" s="44"/>
      <c r="R2879" s="44"/>
      <c r="S2879" s="44"/>
    </row>
    <row r="2880" spans="1:19" ht="13.5" customHeight="1" x14ac:dyDescent="0.25">
      <c r="A2880" s="115"/>
      <c r="B2880" s="115"/>
      <c r="E2880" s="264"/>
      <c r="F2880" s="264"/>
      <c r="G2880" s="264"/>
      <c r="H2880" s="114"/>
      <c r="I2880" s="264"/>
      <c r="J2880" s="264"/>
      <c r="K2880" s="264"/>
      <c r="L2880" s="114"/>
      <c r="M2880" s="44"/>
      <c r="N2880" s="44"/>
      <c r="O2880" s="44"/>
      <c r="P2880" s="114"/>
      <c r="Q2880" s="44"/>
      <c r="R2880" s="44"/>
      <c r="S2880" s="44"/>
    </row>
    <row r="2881" spans="1:19" ht="7.9" customHeight="1" x14ac:dyDescent="0.25">
      <c r="E2881" s="76"/>
      <c r="F2881" s="76"/>
      <c r="G2881" s="76"/>
      <c r="M2881" s="150"/>
      <c r="N2881" s="150"/>
      <c r="O2881" s="150"/>
      <c r="Q2881" s="150"/>
      <c r="R2881" s="150"/>
      <c r="S2881" s="150"/>
    </row>
    <row r="2882" spans="1:19" ht="13.5" customHeight="1" x14ac:dyDescent="0.25">
      <c r="A2882" s="115"/>
      <c r="B2882" s="115"/>
      <c r="E2882" s="270" t="s">
        <v>1662</v>
      </c>
      <c r="F2882" s="270"/>
      <c r="G2882" s="270"/>
      <c r="H2882" s="140"/>
      <c r="I2882" s="270" t="s">
        <v>1663</v>
      </c>
      <c r="J2882" s="270"/>
      <c r="K2882" s="270"/>
      <c r="L2882" s="114"/>
      <c r="M2882" s="63"/>
      <c r="N2882" s="63"/>
      <c r="O2882" s="63"/>
      <c r="P2882" s="114"/>
      <c r="Q2882" s="63"/>
      <c r="R2882" s="63"/>
      <c r="S2882" s="63"/>
    </row>
    <row r="2883" spans="1:19" ht="13.5" customHeight="1" x14ac:dyDescent="0.25">
      <c r="A2883" s="1">
        <v>4050013</v>
      </c>
      <c r="B2883" s="1">
        <v>4050014</v>
      </c>
      <c r="E2883" s="32" t="s">
        <v>1664</v>
      </c>
      <c r="F2883" s="33"/>
      <c r="G2883" s="34">
        <f>VLOOKUP(A2883,'[2]Tarifs brosserie'!B:H,6,0)*(1+$V$8)</f>
        <v>8.75</v>
      </c>
      <c r="H2883" s="33"/>
      <c r="I2883" s="32" t="s">
        <v>1665</v>
      </c>
      <c r="J2883" s="33"/>
      <c r="K2883" s="34">
        <f>VLOOKUP(B2883,'[2]Tarifs brosserie'!B:H,6,0)*(1+$V$8)</f>
        <v>12.583333333333334</v>
      </c>
      <c r="M2883" s="46"/>
      <c r="O2883" s="39"/>
      <c r="Q2883" s="46"/>
      <c r="S2883" s="39"/>
    </row>
    <row r="2884" spans="1:19" ht="7.9" customHeight="1" x14ac:dyDescent="0.25">
      <c r="E2884" s="1"/>
      <c r="G2884" s="114"/>
      <c r="H2884" s="114"/>
      <c r="I2884" s="114"/>
      <c r="J2884" s="114"/>
      <c r="K2884" s="114"/>
      <c r="L2884" s="114"/>
      <c r="M2884" s="114"/>
      <c r="N2884" s="114"/>
      <c r="O2884" s="36"/>
      <c r="P2884" s="114"/>
      <c r="Q2884" s="114"/>
      <c r="R2884" s="114"/>
      <c r="S2884" s="36"/>
    </row>
    <row r="2885" spans="1:19" ht="33" customHeight="1" x14ac:dyDescent="0.25">
      <c r="A2885" s="115"/>
      <c r="B2885" s="115"/>
      <c r="E2885" s="273" t="s">
        <v>1666</v>
      </c>
      <c r="F2885" s="273"/>
      <c r="G2885" s="273"/>
      <c r="H2885" s="159"/>
      <c r="I2885" s="273" t="s">
        <v>1666</v>
      </c>
      <c r="J2885" s="273"/>
      <c r="K2885" s="273"/>
      <c r="L2885" s="229"/>
      <c r="M2885" s="230"/>
      <c r="N2885" s="230"/>
      <c r="O2885" s="230"/>
      <c r="P2885" s="229"/>
      <c r="Q2885" s="230"/>
      <c r="R2885" s="230"/>
      <c r="S2885" s="230"/>
    </row>
    <row r="2886" spans="1:19" ht="7.9" customHeight="1" x14ac:dyDescent="0.25">
      <c r="E2886" s="1"/>
      <c r="G2886" s="114"/>
      <c r="H2886" s="114"/>
      <c r="I2886" s="114"/>
      <c r="J2886" s="114"/>
      <c r="K2886" s="114"/>
      <c r="L2886" s="114"/>
      <c r="M2886" s="114"/>
      <c r="N2886" s="114"/>
      <c r="O2886" s="36"/>
      <c r="P2886" s="114"/>
      <c r="Q2886" s="114"/>
      <c r="R2886" s="114"/>
      <c r="S2886" s="36"/>
    </row>
    <row r="2887" spans="1:19" ht="13.5" customHeight="1" x14ac:dyDescent="0.25">
      <c r="A2887" s="115"/>
      <c r="B2887" s="115"/>
      <c r="E2887" s="76" t="s">
        <v>1667</v>
      </c>
      <c r="G2887" s="114"/>
      <c r="H2887" s="114"/>
      <c r="I2887" s="114"/>
      <c r="J2887" s="114"/>
      <c r="K2887" s="114"/>
      <c r="L2887" s="114"/>
      <c r="M2887" s="114"/>
      <c r="N2887" s="114"/>
      <c r="O2887" s="36"/>
      <c r="P2887" s="114"/>
      <c r="Q2887" s="114"/>
      <c r="R2887" s="114"/>
      <c r="S2887" s="36"/>
    </row>
    <row r="2888" spans="1:19" ht="7.9" customHeight="1" x14ac:dyDescent="0.25">
      <c r="E2888" s="13"/>
      <c r="G2888" s="114"/>
      <c r="H2888" s="114"/>
      <c r="I2888" s="114"/>
      <c r="J2888" s="114"/>
      <c r="K2888" s="114"/>
      <c r="L2888" s="114"/>
      <c r="M2888" s="114"/>
      <c r="N2888" s="114"/>
      <c r="O2888" s="36"/>
      <c r="P2888" s="114"/>
      <c r="Q2888" s="114"/>
      <c r="R2888" s="114"/>
      <c r="S2888" s="36"/>
    </row>
    <row r="2889" spans="1:19" ht="13.5" customHeight="1" x14ac:dyDescent="0.25">
      <c r="A2889" s="115"/>
      <c r="B2889" s="115"/>
      <c r="E2889" s="264"/>
      <c r="F2889" s="264"/>
      <c r="G2889" s="264"/>
      <c r="H2889" s="114"/>
      <c r="I2889" s="264"/>
      <c r="J2889" s="264"/>
      <c r="K2889" s="264"/>
      <c r="L2889" s="114"/>
      <c r="M2889" s="264"/>
      <c r="N2889" s="264"/>
      <c r="O2889" s="264"/>
      <c r="P2889" s="114"/>
      <c r="Q2889" s="264"/>
      <c r="R2889" s="264"/>
      <c r="S2889" s="264"/>
    </row>
    <row r="2890" spans="1:19" ht="13.5" customHeight="1" x14ac:dyDescent="0.25">
      <c r="E2890" s="264"/>
      <c r="F2890" s="264"/>
      <c r="G2890" s="264"/>
      <c r="I2890" s="264"/>
      <c r="J2890" s="264"/>
      <c r="K2890" s="264"/>
      <c r="M2890" s="264"/>
      <c r="N2890" s="264"/>
      <c r="O2890" s="264"/>
      <c r="Q2890" s="264"/>
      <c r="R2890" s="264"/>
      <c r="S2890" s="264"/>
    </row>
    <row r="2891" spans="1:19" ht="13.5" customHeight="1" x14ac:dyDescent="0.25">
      <c r="A2891" s="115"/>
      <c r="B2891" s="115"/>
      <c r="E2891" s="264"/>
      <c r="F2891" s="264"/>
      <c r="G2891" s="264"/>
      <c r="H2891" s="114"/>
      <c r="I2891" s="264"/>
      <c r="J2891" s="264"/>
      <c r="K2891" s="264"/>
      <c r="L2891" s="114"/>
      <c r="M2891" s="264"/>
      <c r="N2891" s="264"/>
      <c r="O2891" s="264"/>
      <c r="P2891" s="114"/>
      <c r="Q2891" s="264"/>
      <c r="R2891" s="264"/>
      <c r="S2891" s="264"/>
    </row>
    <row r="2892" spans="1:19" ht="13.5" customHeight="1" x14ac:dyDescent="0.25">
      <c r="A2892" s="115"/>
      <c r="B2892" s="115"/>
      <c r="E2892" s="264"/>
      <c r="F2892" s="264"/>
      <c r="G2892" s="264"/>
      <c r="H2892" s="114"/>
      <c r="I2892" s="264"/>
      <c r="J2892" s="264"/>
      <c r="K2892" s="264"/>
      <c r="L2892" s="114"/>
      <c r="M2892" s="264"/>
      <c r="N2892" s="264"/>
      <c r="O2892" s="264"/>
      <c r="P2892" s="114"/>
      <c r="Q2892" s="264"/>
      <c r="R2892" s="264"/>
      <c r="S2892" s="264"/>
    </row>
    <row r="2893" spans="1:19" ht="13.5" customHeight="1" x14ac:dyDescent="0.25">
      <c r="E2893" s="264"/>
      <c r="F2893" s="264"/>
      <c r="G2893" s="264"/>
      <c r="I2893" s="264"/>
      <c r="J2893" s="264"/>
      <c r="K2893" s="264"/>
      <c r="M2893" s="264"/>
      <c r="N2893" s="264"/>
      <c r="O2893" s="264"/>
      <c r="Q2893" s="264"/>
      <c r="R2893" s="264"/>
      <c r="S2893" s="264"/>
    </row>
    <row r="2894" spans="1:19" ht="13.5" customHeight="1" x14ac:dyDescent="0.25">
      <c r="A2894" s="115"/>
      <c r="B2894" s="115"/>
      <c r="E2894" s="264"/>
      <c r="F2894" s="264"/>
      <c r="G2894" s="264"/>
      <c r="H2894" s="114"/>
      <c r="I2894" s="264"/>
      <c r="J2894" s="264"/>
      <c r="K2894" s="264"/>
      <c r="L2894" s="114"/>
      <c r="M2894" s="264"/>
      <c r="N2894" s="264"/>
      <c r="O2894" s="264"/>
      <c r="P2894" s="114"/>
      <c r="Q2894" s="264"/>
      <c r="R2894" s="264"/>
      <c r="S2894" s="264"/>
    </row>
    <row r="2895" spans="1:19" ht="13.5" customHeight="1" x14ac:dyDescent="0.25">
      <c r="E2895" s="264"/>
      <c r="F2895" s="264"/>
      <c r="G2895" s="264"/>
      <c r="H2895" s="114"/>
      <c r="I2895" s="264"/>
      <c r="J2895" s="264"/>
      <c r="K2895" s="264"/>
      <c r="L2895" s="114"/>
      <c r="M2895" s="264"/>
      <c r="N2895" s="264"/>
      <c r="O2895" s="264"/>
      <c r="P2895" s="114"/>
      <c r="Q2895" s="264"/>
      <c r="R2895" s="264"/>
      <c r="S2895" s="264"/>
    </row>
    <row r="2896" spans="1:19" ht="13.5" customHeight="1" x14ac:dyDescent="0.25">
      <c r="A2896" s="115"/>
      <c r="B2896" s="115"/>
      <c r="E2896" s="264"/>
      <c r="F2896" s="264"/>
      <c r="G2896" s="264"/>
      <c r="H2896" s="114"/>
      <c r="I2896" s="264"/>
      <c r="J2896" s="264"/>
      <c r="K2896" s="264"/>
      <c r="L2896" s="114"/>
      <c r="M2896" s="264"/>
      <c r="N2896" s="264"/>
      <c r="O2896" s="264"/>
      <c r="P2896" s="114"/>
      <c r="Q2896" s="264"/>
      <c r="R2896" s="264"/>
      <c r="S2896" s="264"/>
    </row>
    <row r="2897" spans="1:19" ht="7.9" customHeight="1" x14ac:dyDescent="0.25">
      <c r="E2897" s="76"/>
      <c r="F2897" s="76"/>
      <c r="G2897" s="76"/>
      <c r="M2897" s="150"/>
      <c r="N2897" s="150"/>
      <c r="O2897" s="150"/>
      <c r="Q2897" s="150"/>
      <c r="R2897" s="150"/>
      <c r="S2897" s="150"/>
    </row>
    <row r="2898" spans="1:19" ht="13.5" customHeight="1" x14ac:dyDescent="0.25">
      <c r="A2898" s="115"/>
      <c r="B2898" s="115"/>
      <c r="E2898" s="270" t="s">
        <v>1668</v>
      </c>
      <c r="F2898" s="270"/>
      <c r="G2898" s="270"/>
      <c r="H2898" s="140"/>
      <c r="I2898" s="270" t="s">
        <v>1669</v>
      </c>
      <c r="J2898" s="270"/>
      <c r="K2898" s="270"/>
      <c r="L2898" s="140"/>
      <c r="M2898" s="270" t="s">
        <v>1670</v>
      </c>
      <c r="N2898" s="270"/>
      <c r="O2898" s="270"/>
      <c r="P2898" s="140"/>
      <c r="Q2898" s="270" t="s">
        <v>1671</v>
      </c>
      <c r="R2898" s="270"/>
      <c r="S2898" s="270"/>
    </row>
    <row r="2899" spans="1:19" ht="13.5" customHeight="1" x14ac:dyDescent="0.25">
      <c r="A2899" s="1">
        <v>4017028</v>
      </c>
      <c r="B2899" s="1">
        <v>4018024</v>
      </c>
      <c r="C2899" s="1">
        <v>4018027</v>
      </c>
      <c r="D2899" s="1">
        <v>4018026</v>
      </c>
      <c r="E2899" s="32" t="s">
        <v>1672</v>
      </c>
      <c r="F2899" s="33"/>
      <c r="G2899" s="34">
        <f>VLOOKUP(A2899,'[2]Tarifs brosserie'!B:H,6,0)*(1+$V$8)</f>
        <v>9.8333333333333339</v>
      </c>
      <c r="H2899" s="33"/>
      <c r="I2899" s="32" t="s">
        <v>1673</v>
      </c>
      <c r="J2899" s="33"/>
      <c r="K2899" s="34">
        <f>VLOOKUP(B2899,'[2]Tarifs brosserie'!B:H,6,0)*(1+$V$8)</f>
        <v>2.2500000000000004</v>
      </c>
      <c r="L2899" s="33"/>
      <c r="M2899" s="32" t="s">
        <v>1674</v>
      </c>
      <c r="N2899" s="33"/>
      <c r="O2899" s="34">
        <f>VLOOKUP(C2899,'[2]Tarifs brosserie'!B:H,6,0)*(1+$V$8)</f>
        <v>3.75</v>
      </c>
      <c r="P2899" s="33"/>
      <c r="Q2899" s="32" t="s">
        <v>1675</v>
      </c>
      <c r="R2899" s="33"/>
      <c r="S2899" s="34">
        <f>VLOOKUP(D2899,'[2]Tarifs brosserie'!B:H,6,0)*(1+$V$8)</f>
        <v>4.5833333333333339</v>
      </c>
    </row>
    <row r="2900" spans="1:19" ht="7.9" customHeight="1" x14ac:dyDescent="0.25">
      <c r="E2900" s="13"/>
      <c r="G2900" s="114"/>
      <c r="H2900" s="114"/>
      <c r="I2900" s="114"/>
      <c r="J2900" s="114"/>
      <c r="K2900" s="114"/>
      <c r="L2900" s="114"/>
      <c r="M2900" s="114"/>
      <c r="N2900" s="114"/>
      <c r="O2900" s="114"/>
      <c r="P2900" s="114"/>
      <c r="Q2900" s="114"/>
      <c r="R2900" s="114"/>
      <c r="S2900" s="114"/>
    </row>
    <row r="2901" spans="1:19" s="33" customFormat="1" ht="33" customHeight="1" x14ac:dyDescent="0.2">
      <c r="A2901" s="115"/>
      <c r="B2901" s="115"/>
      <c r="C2901" s="1"/>
      <c r="D2901" s="1"/>
      <c r="E2901" s="273" t="s">
        <v>1676</v>
      </c>
      <c r="F2901" s="273"/>
      <c r="G2901" s="273"/>
      <c r="H2901" s="159"/>
      <c r="I2901" s="273" t="s">
        <v>1677</v>
      </c>
      <c r="J2901" s="273"/>
      <c r="K2901" s="273"/>
      <c r="L2901" s="159"/>
      <c r="M2901" s="273" t="s">
        <v>1677</v>
      </c>
      <c r="N2901" s="273"/>
      <c r="O2901" s="273"/>
      <c r="P2901" s="159"/>
      <c r="Q2901" s="273" t="s">
        <v>1678</v>
      </c>
      <c r="R2901" s="273"/>
      <c r="S2901" s="273"/>
    </row>
    <row r="2902" spans="1:19" ht="7.9" customHeight="1" x14ac:dyDescent="0.25">
      <c r="A2902" s="115"/>
      <c r="B2902" s="115"/>
      <c r="E2902" s="13"/>
      <c r="G2902" s="114"/>
      <c r="H2902" s="114"/>
      <c r="I2902" s="114"/>
      <c r="J2902" s="114"/>
      <c r="K2902" s="114"/>
      <c r="L2902" s="114"/>
      <c r="M2902" s="114"/>
      <c r="N2902" s="114"/>
      <c r="O2902" s="36"/>
      <c r="P2902" s="114"/>
      <c r="Q2902" s="114"/>
      <c r="R2902" s="114"/>
      <c r="S2902" s="36"/>
    </row>
    <row r="2903" spans="1:19" ht="13.5" customHeight="1" x14ac:dyDescent="0.25">
      <c r="A2903" s="115"/>
      <c r="B2903" s="115"/>
      <c r="E2903" s="264"/>
      <c r="F2903" s="264"/>
      <c r="G2903" s="264"/>
      <c r="H2903" s="114"/>
      <c r="I2903" s="264"/>
      <c r="J2903" s="264"/>
      <c r="K2903" s="264"/>
      <c r="L2903" s="114"/>
      <c r="M2903" s="264"/>
      <c r="N2903" s="264"/>
      <c r="O2903" s="264"/>
      <c r="P2903" s="114"/>
      <c r="Q2903" s="44"/>
      <c r="R2903" s="44"/>
      <c r="S2903" s="44"/>
    </row>
    <row r="2904" spans="1:19" ht="13.5" customHeight="1" x14ac:dyDescent="0.25">
      <c r="E2904" s="264"/>
      <c r="F2904" s="264"/>
      <c r="G2904" s="264"/>
      <c r="I2904" s="264"/>
      <c r="J2904" s="264"/>
      <c r="K2904" s="264"/>
      <c r="M2904" s="264"/>
      <c r="N2904" s="264"/>
      <c r="O2904" s="264"/>
      <c r="Q2904" s="44"/>
      <c r="R2904" s="44"/>
      <c r="S2904" s="44"/>
    </row>
    <row r="2905" spans="1:19" ht="13.5" customHeight="1" x14ac:dyDescent="0.25">
      <c r="A2905" s="115"/>
      <c r="B2905" s="115"/>
      <c r="E2905" s="264"/>
      <c r="F2905" s="264"/>
      <c r="G2905" s="264"/>
      <c r="H2905" s="114"/>
      <c r="I2905" s="264"/>
      <c r="J2905" s="264"/>
      <c r="K2905" s="264"/>
      <c r="L2905" s="114"/>
      <c r="M2905" s="264"/>
      <c r="N2905" s="264"/>
      <c r="O2905" s="264"/>
      <c r="P2905" s="114"/>
      <c r="Q2905" s="44"/>
      <c r="R2905" s="44"/>
      <c r="S2905" s="44"/>
    </row>
    <row r="2906" spans="1:19" ht="13.5" customHeight="1" x14ac:dyDescent="0.25">
      <c r="A2906" s="115"/>
      <c r="B2906" s="115"/>
      <c r="E2906" s="264"/>
      <c r="F2906" s="264"/>
      <c r="G2906" s="264"/>
      <c r="H2906" s="114"/>
      <c r="I2906" s="264"/>
      <c r="J2906" s="264"/>
      <c r="K2906" s="264"/>
      <c r="L2906" s="114"/>
      <c r="M2906" s="264"/>
      <c r="N2906" s="264"/>
      <c r="O2906" s="264"/>
      <c r="P2906" s="114"/>
      <c r="Q2906" s="44"/>
      <c r="R2906" s="44"/>
      <c r="S2906" s="44"/>
    </row>
    <row r="2907" spans="1:19" ht="13.5" customHeight="1" x14ac:dyDescent="0.25">
      <c r="E2907" s="264"/>
      <c r="F2907" s="264"/>
      <c r="G2907" s="264"/>
      <c r="H2907" s="1"/>
      <c r="I2907" s="264"/>
      <c r="J2907" s="264"/>
      <c r="K2907" s="264"/>
      <c r="L2907" s="1"/>
      <c r="M2907" s="264"/>
      <c r="N2907" s="264"/>
      <c r="O2907" s="264"/>
      <c r="P2907" s="1"/>
      <c r="Q2907" s="44"/>
      <c r="R2907" s="44"/>
      <c r="S2907" s="44"/>
    </row>
    <row r="2908" spans="1:19" ht="13.5" customHeight="1" x14ac:dyDescent="0.25">
      <c r="A2908" s="115"/>
      <c r="B2908" s="115"/>
      <c r="E2908" s="264"/>
      <c r="F2908" s="264"/>
      <c r="G2908" s="264"/>
      <c r="H2908" s="114"/>
      <c r="I2908" s="264"/>
      <c r="J2908" s="264"/>
      <c r="K2908" s="264"/>
      <c r="L2908" s="114"/>
      <c r="M2908" s="264"/>
      <c r="N2908" s="264"/>
      <c r="O2908" s="264"/>
      <c r="P2908" s="114"/>
      <c r="Q2908" s="44"/>
      <c r="R2908" s="44"/>
      <c r="S2908" s="44"/>
    </row>
    <row r="2909" spans="1:19" ht="13.5" customHeight="1" x14ac:dyDescent="0.25">
      <c r="E2909" s="264"/>
      <c r="F2909" s="264"/>
      <c r="G2909" s="264"/>
      <c r="H2909" s="114"/>
      <c r="I2909" s="264"/>
      <c r="J2909" s="264"/>
      <c r="K2909" s="264"/>
      <c r="L2909" s="114"/>
      <c r="M2909" s="264"/>
      <c r="N2909" s="264"/>
      <c r="O2909" s="264"/>
      <c r="P2909" s="114"/>
      <c r="Q2909" s="44"/>
      <c r="R2909" s="44"/>
      <c r="S2909" s="44"/>
    </row>
    <row r="2910" spans="1:19" ht="13.5" customHeight="1" x14ac:dyDescent="0.25">
      <c r="A2910" s="115"/>
      <c r="B2910" s="115"/>
      <c r="E2910" s="264"/>
      <c r="F2910" s="264"/>
      <c r="G2910" s="264"/>
      <c r="H2910" s="114"/>
      <c r="I2910" s="264"/>
      <c r="J2910" s="264"/>
      <c r="K2910" s="264"/>
      <c r="L2910" s="114"/>
      <c r="M2910" s="264"/>
      <c r="N2910" s="264"/>
      <c r="O2910" s="264"/>
      <c r="P2910" s="114"/>
      <c r="Q2910" s="44"/>
      <c r="R2910" s="44"/>
      <c r="S2910" s="44"/>
    </row>
    <row r="2911" spans="1:19" ht="7.9" customHeight="1" x14ac:dyDescent="0.25">
      <c r="E2911" s="76"/>
      <c r="F2911" s="76"/>
      <c r="G2911" s="76"/>
      <c r="M2911" s="150"/>
      <c r="N2911" s="150"/>
      <c r="O2911" s="150"/>
      <c r="Q2911" s="150"/>
      <c r="R2911" s="150"/>
      <c r="S2911" s="150"/>
    </row>
    <row r="2912" spans="1:19" ht="13.5" customHeight="1" x14ac:dyDescent="0.25">
      <c r="A2912" s="115"/>
      <c r="B2912" s="115"/>
      <c r="E2912" s="270" t="s">
        <v>1679</v>
      </c>
      <c r="F2912" s="270"/>
      <c r="G2912" s="270"/>
      <c r="H2912" s="140"/>
      <c r="I2912" s="270" t="s">
        <v>1680</v>
      </c>
      <c r="J2912" s="270"/>
      <c r="K2912" s="270"/>
      <c r="L2912" s="140"/>
      <c r="M2912" s="270" t="s">
        <v>1681</v>
      </c>
      <c r="N2912" s="270"/>
      <c r="O2912" s="270"/>
      <c r="P2912" s="114"/>
      <c r="Q2912" s="63"/>
      <c r="R2912" s="63"/>
      <c r="S2912" s="63"/>
    </row>
    <row r="2913" spans="1:19" ht="13.5" customHeight="1" x14ac:dyDescent="0.25">
      <c r="A2913" s="1">
        <v>4018121</v>
      </c>
      <c r="B2913" s="1">
        <v>4012415</v>
      </c>
      <c r="C2913" s="1">
        <v>4012416</v>
      </c>
      <c r="E2913" s="32" t="s">
        <v>1682</v>
      </c>
      <c r="F2913" s="33"/>
      <c r="G2913" s="34">
        <f>VLOOKUP(A2913,'[2]Tarifs brosserie'!B:H,6,0)*(1+$V$8)</f>
        <v>10.833333333333334</v>
      </c>
      <c r="H2913" s="33"/>
      <c r="I2913" s="32" t="s">
        <v>1683</v>
      </c>
      <c r="J2913" s="33"/>
      <c r="K2913" s="34">
        <f>VLOOKUP(B2913,'[2]Tarifs brosserie'!B:H,6,0)*(1+$V$8)</f>
        <v>2.0833333333333335</v>
      </c>
      <c r="L2913" s="33"/>
      <c r="M2913" s="32" t="s">
        <v>1684</v>
      </c>
      <c r="N2913" s="33"/>
      <c r="O2913" s="34">
        <f>VLOOKUP(C2913,'[2]Tarifs brosserie'!B:H,6,0)*(1+$V$8)</f>
        <v>1.1666666666666667</v>
      </c>
      <c r="Q2913" s="46"/>
      <c r="S2913" s="39"/>
    </row>
    <row r="2914" spans="1:19" ht="7.9" customHeight="1" x14ac:dyDescent="0.25">
      <c r="E2914" s="13"/>
      <c r="G2914" s="114"/>
      <c r="H2914" s="114"/>
      <c r="I2914" s="114"/>
      <c r="J2914" s="114"/>
      <c r="K2914" s="114"/>
      <c r="L2914" s="114"/>
      <c r="M2914" s="114"/>
      <c r="N2914" s="114"/>
      <c r="O2914" s="114"/>
      <c r="P2914" s="114"/>
      <c r="Q2914" s="114"/>
      <c r="R2914" s="114"/>
      <c r="S2914" s="114"/>
    </row>
    <row r="2915" spans="1:19" s="33" customFormat="1" ht="33" customHeight="1" x14ac:dyDescent="0.2">
      <c r="A2915" s="115"/>
      <c r="B2915" s="115"/>
      <c r="C2915" s="1"/>
      <c r="D2915" s="1"/>
      <c r="E2915" s="273" t="s">
        <v>1685</v>
      </c>
      <c r="F2915" s="273"/>
      <c r="G2915" s="273"/>
      <c r="H2915" s="159"/>
      <c r="I2915" s="273" t="s">
        <v>1686</v>
      </c>
      <c r="J2915" s="273"/>
      <c r="K2915" s="273"/>
      <c r="L2915" s="159"/>
      <c r="M2915" s="273" t="s">
        <v>1687</v>
      </c>
      <c r="N2915" s="273"/>
      <c r="O2915" s="273"/>
      <c r="P2915" s="229"/>
      <c r="Q2915" s="230"/>
      <c r="R2915" s="230"/>
      <c r="S2915" s="230"/>
    </row>
    <row r="2916" spans="1:19" ht="7.9" customHeight="1" x14ac:dyDescent="0.25">
      <c r="E2916" s="1"/>
      <c r="G2916" s="114"/>
      <c r="H2916" s="114"/>
      <c r="I2916" s="114"/>
      <c r="J2916" s="114"/>
      <c r="K2916" s="114"/>
      <c r="L2916" s="114"/>
      <c r="M2916" s="114"/>
      <c r="N2916" s="114"/>
      <c r="O2916" s="36"/>
      <c r="P2916" s="114"/>
      <c r="Q2916" s="114"/>
      <c r="R2916" s="114"/>
      <c r="S2916" s="36"/>
    </row>
    <row r="2917" spans="1:19" ht="13.5" customHeight="1" x14ac:dyDescent="0.25">
      <c r="E2917" s="64" t="s">
        <v>1650</v>
      </c>
      <c r="F2917" s="64"/>
      <c r="G2917" s="64"/>
      <c r="H2917" s="67"/>
      <c r="I2917" s="67"/>
      <c r="J2917" s="67"/>
      <c r="K2917" s="68"/>
      <c r="L2917" s="69"/>
      <c r="M2917" s="69"/>
      <c r="N2917" s="69"/>
      <c r="O2917" s="267" t="s">
        <v>0</v>
      </c>
      <c r="P2917" s="267"/>
      <c r="Q2917" s="267"/>
      <c r="R2917" s="267"/>
      <c r="S2917" s="267"/>
    </row>
    <row r="2918" spans="1:19" ht="13.5" customHeight="1" x14ac:dyDescent="0.25">
      <c r="E2918" s="6"/>
      <c r="O2918" s="268"/>
      <c r="P2918" s="268"/>
      <c r="Q2918" s="268"/>
      <c r="R2918" s="268"/>
      <c r="S2918" s="268"/>
    </row>
    <row r="2919" spans="1:19" ht="13.5" customHeight="1" x14ac:dyDescent="0.25">
      <c r="A2919" s="115"/>
      <c r="B2919" s="115"/>
      <c r="E2919" s="76" t="s">
        <v>1688</v>
      </c>
      <c r="G2919" s="114"/>
      <c r="H2919" s="114"/>
      <c r="I2919" s="114"/>
      <c r="J2919" s="114"/>
      <c r="K2919" s="114"/>
      <c r="L2919" s="114"/>
      <c r="M2919" s="114"/>
      <c r="N2919" s="114"/>
      <c r="O2919" s="36"/>
      <c r="P2919" s="114"/>
      <c r="Q2919" s="114"/>
      <c r="R2919" s="114"/>
      <c r="S2919" s="36"/>
    </row>
    <row r="2920" spans="1:19" ht="7.9" customHeight="1" x14ac:dyDescent="0.25">
      <c r="A2920" s="115"/>
      <c r="B2920" s="115"/>
      <c r="E2920" s="13"/>
      <c r="G2920" s="114"/>
      <c r="H2920" s="114"/>
      <c r="I2920" s="114"/>
      <c r="J2920" s="114"/>
      <c r="K2920" s="114"/>
      <c r="L2920" s="114"/>
      <c r="M2920" s="114"/>
      <c r="N2920" s="114"/>
      <c r="O2920" s="36"/>
      <c r="P2920" s="114"/>
      <c r="Q2920" s="114"/>
      <c r="R2920" s="114"/>
      <c r="S2920" s="36"/>
    </row>
    <row r="2921" spans="1:19" ht="13.5" customHeight="1" x14ac:dyDescent="0.25">
      <c r="A2921" s="115"/>
      <c r="B2921" s="115"/>
      <c r="E2921" s="44"/>
      <c r="F2921" s="44"/>
      <c r="G2921" s="44"/>
      <c r="H2921" s="44"/>
      <c r="I2921" s="44"/>
      <c r="J2921" s="44"/>
      <c r="K2921" s="44"/>
      <c r="L2921" s="114"/>
      <c r="M2921" s="44"/>
      <c r="N2921" s="44"/>
      <c r="O2921" s="44"/>
      <c r="P2921" s="44"/>
      <c r="Q2921" s="44"/>
      <c r="R2921" s="44"/>
      <c r="S2921" s="44"/>
    </row>
    <row r="2922" spans="1:19" ht="13.5" customHeight="1" x14ac:dyDescent="0.25">
      <c r="E2922" s="44"/>
      <c r="F2922" s="44"/>
      <c r="G2922" s="44"/>
      <c r="H2922" s="44"/>
      <c r="I2922" s="44"/>
      <c r="J2922" s="44"/>
      <c r="K2922" s="44"/>
      <c r="M2922" s="44"/>
      <c r="N2922" s="44"/>
      <c r="O2922" s="44"/>
      <c r="P2922" s="44"/>
      <c r="Q2922" s="44"/>
      <c r="R2922" s="44"/>
      <c r="S2922" s="44"/>
    </row>
    <row r="2923" spans="1:19" ht="13.5" customHeight="1" x14ac:dyDescent="0.25">
      <c r="A2923" s="115"/>
      <c r="B2923" s="115"/>
      <c r="E2923" s="44"/>
      <c r="F2923" s="44"/>
      <c r="G2923" s="44"/>
      <c r="H2923" s="44"/>
      <c r="I2923" s="44"/>
      <c r="J2923" s="44"/>
      <c r="K2923" s="44"/>
      <c r="L2923" s="114"/>
      <c r="M2923" s="44"/>
      <c r="N2923" s="44"/>
      <c r="O2923" s="44"/>
      <c r="P2923" s="44"/>
      <c r="Q2923" s="44"/>
      <c r="R2923" s="44"/>
      <c r="S2923" s="44"/>
    </row>
    <row r="2924" spans="1:19" ht="13.5" customHeight="1" x14ac:dyDescent="0.25">
      <c r="A2924" s="115"/>
      <c r="B2924" s="115"/>
      <c r="E2924" s="44"/>
      <c r="F2924" s="44"/>
      <c r="G2924" s="44"/>
      <c r="H2924" s="44"/>
      <c r="I2924" s="44"/>
      <c r="J2924" s="44"/>
      <c r="K2924" s="44"/>
      <c r="L2924" s="114"/>
      <c r="M2924" s="44"/>
      <c r="N2924" s="44"/>
      <c r="O2924" s="44"/>
      <c r="P2924" s="44"/>
      <c r="Q2924" s="44"/>
      <c r="R2924" s="44"/>
      <c r="S2924" s="44"/>
    </row>
    <row r="2925" spans="1:19" ht="13.5" customHeight="1" x14ac:dyDescent="0.25">
      <c r="E2925" s="44"/>
      <c r="F2925" s="44"/>
      <c r="G2925" s="44"/>
      <c r="H2925" s="44"/>
      <c r="I2925" s="44"/>
      <c r="J2925" s="44"/>
      <c r="K2925" s="44"/>
      <c r="M2925" s="44"/>
      <c r="N2925" s="44"/>
      <c r="O2925" s="44"/>
      <c r="P2925" s="44"/>
      <c r="Q2925" s="44"/>
      <c r="R2925" s="44"/>
      <c r="S2925" s="44"/>
    </row>
    <row r="2926" spans="1:19" ht="13.5" customHeight="1" x14ac:dyDescent="0.25">
      <c r="A2926" s="115"/>
      <c r="B2926" s="115"/>
      <c r="E2926" s="44"/>
      <c r="F2926" s="44"/>
      <c r="G2926" s="44"/>
      <c r="H2926" s="44"/>
      <c r="I2926" s="44"/>
      <c r="J2926" s="44"/>
      <c r="K2926" s="44"/>
      <c r="L2926" s="114"/>
      <c r="M2926" s="44"/>
      <c r="N2926" s="44"/>
      <c r="O2926" s="44"/>
      <c r="P2926" s="44"/>
      <c r="Q2926" s="44"/>
      <c r="R2926" s="44"/>
      <c r="S2926" s="44"/>
    </row>
    <row r="2927" spans="1:19" ht="13.5" customHeight="1" x14ac:dyDescent="0.25">
      <c r="E2927" s="44"/>
      <c r="F2927" s="44"/>
      <c r="G2927" s="44"/>
      <c r="H2927" s="44"/>
      <c r="I2927" s="44"/>
      <c r="J2927" s="44"/>
      <c r="K2927" s="44"/>
      <c r="L2927" s="114"/>
      <c r="M2927" s="44"/>
      <c r="N2927" s="44"/>
      <c r="O2927" s="44"/>
      <c r="P2927" s="44"/>
      <c r="Q2927" s="44"/>
      <c r="R2927" s="44"/>
      <c r="S2927" s="44"/>
    </row>
    <row r="2928" spans="1:19" ht="13.5" customHeight="1" x14ac:dyDescent="0.25">
      <c r="A2928" s="115"/>
      <c r="B2928" s="115"/>
      <c r="E2928" s="44"/>
      <c r="F2928" s="44"/>
      <c r="G2928" s="44"/>
      <c r="H2928" s="44"/>
      <c r="I2928" s="44"/>
      <c r="J2928" s="44"/>
      <c r="K2928" s="44"/>
      <c r="L2928" s="114"/>
      <c r="M2928" s="44"/>
      <c r="N2928" s="44"/>
      <c r="O2928" s="44"/>
      <c r="P2928" s="44"/>
      <c r="Q2928" s="44"/>
      <c r="R2928" s="44"/>
      <c r="S2928" s="44"/>
    </row>
    <row r="2929" spans="1:19" ht="7.9" customHeight="1" x14ac:dyDescent="0.25">
      <c r="E2929" s="76"/>
      <c r="F2929" s="76"/>
      <c r="G2929" s="76"/>
      <c r="M2929" s="150"/>
      <c r="N2929" s="150"/>
      <c r="O2929" s="150"/>
      <c r="Q2929" s="150"/>
      <c r="R2929" s="150"/>
      <c r="S2929" s="150"/>
    </row>
    <row r="2930" spans="1:19" ht="13.5" customHeight="1" x14ac:dyDescent="0.25">
      <c r="A2930" s="115"/>
      <c r="B2930" s="115"/>
      <c r="E2930" s="270" t="s">
        <v>1689</v>
      </c>
      <c r="F2930" s="270"/>
      <c r="G2930" s="270"/>
      <c r="H2930" s="31"/>
      <c r="I2930" s="31"/>
      <c r="J2930" s="31"/>
      <c r="K2930" s="31"/>
      <c r="L2930" s="140"/>
      <c r="M2930" s="270" t="s">
        <v>1690</v>
      </c>
      <c r="N2930" s="270"/>
      <c r="O2930" s="270"/>
      <c r="P2930" s="31"/>
      <c r="Q2930" s="31"/>
      <c r="R2930" s="31"/>
      <c r="S2930" s="31"/>
    </row>
    <row r="2931" spans="1:19" ht="13.5" customHeight="1" x14ac:dyDescent="0.25">
      <c r="A2931" s="1" t="s">
        <v>1691</v>
      </c>
      <c r="B2931" s="1" t="s">
        <v>1692</v>
      </c>
      <c r="E2931" s="32" t="s">
        <v>1693</v>
      </c>
      <c r="F2931" s="33"/>
      <c r="G2931" s="124">
        <f>VLOOKUP(A2931,'[2]Tarif bases juil-24'!B:H,6,0)*(1+$V$8)</f>
        <v>39.666666666666664</v>
      </c>
      <c r="H2931" s="33"/>
      <c r="I2931" s="32"/>
      <c r="J2931" s="33"/>
      <c r="K2931" s="34"/>
      <c r="L2931" s="33"/>
      <c r="M2931" s="32" t="s">
        <v>1694</v>
      </c>
      <c r="N2931" s="33"/>
      <c r="O2931" s="124">
        <f>VLOOKUP(B2931,'[2]Tarif bases juil-24'!B:H,6,0)*(1+$V$8)</f>
        <v>26.166666666666668</v>
      </c>
      <c r="P2931" s="33"/>
      <c r="Q2931" s="32"/>
      <c r="R2931" s="33"/>
      <c r="S2931" s="34"/>
    </row>
    <row r="2932" spans="1:19" ht="13.5" customHeight="1" x14ac:dyDescent="0.25">
      <c r="E2932" s="13"/>
      <c r="G2932" s="114"/>
      <c r="H2932" s="114"/>
      <c r="I2932" s="114"/>
      <c r="J2932" s="114"/>
      <c r="K2932" s="114"/>
      <c r="L2932" s="114"/>
      <c r="M2932" s="114"/>
      <c r="N2932" s="114"/>
      <c r="O2932" s="114"/>
      <c r="P2932" s="114"/>
      <c r="Q2932" s="114"/>
      <c r="R2932" s="114"/>
      <c r="S2932" s="114"/>
    </row>
    <row r="2933" spans="1:19" ht="8.1" customHeight="1" x14ac:dyDescent="0.25"/>
    <row r="2934" spans="1:19" ht="13.5" customHeight="1" x14ac:dyDescent="0.25">
      <c r="A2934" s="115"/>
      <c r="B2934" s="115"/>
      <c r="E2934" s="117" t="s">
        <v>268</v>
      </c>
      <c r="F2934" s="35"/>
      <c r="G2934" s="35"/>
      <c r="H2934" s="118"/>
      <c r="I2934" s="91"/>
      <c r="J2934" s="118"/>
      <c r="K2934" s="118"/>
      <c r="L2934" s="114"/>
      <c r="M2934" s="117" t="s">
        <v>268</v>
      </c>
      <c r="N2934" s="120"/>
      <c r="O2934" s="120"/>
      <c r="P2934" s="120"/>
      <c r="Q2934" s="120"/>
      <c r="R2934" s="120"/>
      <c r="S2934" s="120"/>
    </row>
    <row r="2935" spans="1:19" ht="13.5" customHeight="1" x14ac:dyDescent="0.25">
      <c r="E2935" s="121" t="s">
        <v>296</v>
      </c>
      <c r="F2935" s="35"/>
      <c r="G2935" s="35"/>
      <c r="H2935" s="118"/>
      <c r="I2935" s="91"/>
      <c r="J2935" s="118"/>
      <c r="K2935" s="118"/>
      <c r="M2935" s="121" t="s">
        <v>296</v>
      </c>
      <c r="N2935" s="120"/>
      <c r="O2935" s="120"/>
      <c r="P2935" s="120"/>
      <c r="Q2935" s="120"/>
      <c r="R2935" s="120"/>
      <c r="S2935" s="120"/>
    </row>
    <row r="2936" spans="1:19" ht="13.5" customHeight="1" x14ac:dyDescent="0.25">
      <c r="E2936" s="121" t="s">
        <v>331</v>
      </c>
      <c r="F2936" s="35"/>
      <c r="G2936" s="35"/>
      <c r="H2936" s="118"/>
      <c r="I2936" s="91"/>
      <c r="J2936" s="118"/>
      <c r="K2936" s="118"/>
      <c r="M2936" s="121" t="s">
        <v>331</v>
      </c>
      <c r="N2936" s="120"/>
      <c r="O2936" s="120"/>
      <c r="P2936" s="120"/>
      <c r="Q2936" s="120"/>
      <c r="R2936" s="120"/>
      <c r="S2936" s="120"/>
    </row>
    <row r="2937" spans="1:19" ht="13.5" customHeight="1" x14ac:dyDescent="0.25">
      <c r="E2937" s="121" t="s">
        <v>590</v>
      </c>
      <c r="F2937" s="35"/>
      <c r="G2937" s="35"/>
      <c r="H2937" s="118"/>
      <c r="I2937" s="91"/>
      <c r="J2937" s="118"/>
      <c r="K2937" s="118"/>
      <c r="M2937" s="121" t="s">
        <v>1695</v>
      </c>
      <c r="N2937" s="120"/>
      <c r="O2937" s="120"/>
      <c r="P2937" s="120"/>
      <c r="Q2937" s="120"/>
      <c r="R2937" s="120"/>
      <c r="S2937" s="120"/>
    </row>
    <row r="2938" spans="1:19" ht="13.5" customHeight="1" x14ac:dyDescent="0.25">
      <c r="A2938" s="115"/>
      <c r="B2938" s="115"/>
      <c r="E2938" s="121" t="s">
        <v>1696</v>
      </c>
      <c r="F2938" s="35"/>
      <c r="G2938" s="35"/>
      <c r="H2938" s="118"/>
      <c r="I2938" s="91"/>
      <c r="J2938" s="118"/>
      <c r="K2938" s="118"/>
      <c r="L2938" s="114"/>
      <c r="M2938" s="121" t="s">
        <v>1697</v>
      </c>
      <c r="N2938" s="120"/>
      <c r="O2938" s="120"/>
      <c r="P2938" s="120"/>
      <c r="Q2938" s="120"/>
      <c r="R2938" s="120"/>
      <c r="S2938" s="120"/>
    </row>
    <row r="2939" spans="1:19" ht="13.5" customHeight="1" x14ac:dyDescent="0.25">
      <c r="A2939" s="115"/>
      <c r="B2939" s="115"/>
      <c r="E2939" s="121" t="s">
        <v>1698</v>
      </c>
      <c r="F2939" s="35"/>
      <c r="G2939" s="35"/>
      <c r="H2939" s="118"/>
      <c r="I2939" s="91"/>
      <c r="J2939" s="118"/>
      <c r="K2939" s="118"/>
      <c r="L2939" s="114"/>
      <c r="M2939" s="121" t="s">
        <v>1699</v>
      </c>
      <c r="N2939" s="120"/>
      <c r="O2939" s="120"/>
      <c r="P2939" s="120"/>
      <c r="Q2939" s="120"/>
      <c r="R2939" s="120"/>
      <c r="S2939" s="120"/>
    </row>
    <row r="2940" spans="1:19" ht="13.5" customHeight="1" x14ac:dyDescent="0.25">
      <c r="E2940" s="121" t="s">
        <v>1699</v>
      </c>
      <c r="F2940" s="35"/>
      <c r="G2940" s="35"/>
      <c r="H2940" s="118"/>
      <c r="I2940" s="91"/>
      <c r="J2940" s="118"/>
      <c r="K2940" s="118"/>
      <c r="L2940" s="1"/>
      <c r="M2940" s="121"/>
      <c r="N2940" s="120"/>
      <c r="O2940" s="120"/>
      <c r="P2940" s="120"/>
      <c r="Q2940" s="120"/>
      <c r="R2940" s="120"/>
      <c r="S2940" s="120"/>
    </row>
    <row r="2941" spans="1:19" ht="13.5" customHeight="1" x14ac:dyDescent="0.25">
      <c r="E2941" s="121" t="s">
        <v>1700</v>
      </c>
      <c r="F2941" s="35"/>
      <c r="G2941" s="35"/>
      <c r="H2941" s="118"/>
      <c r="I2941" s="91"/>
      <c r="J2941" s="118"/>
      <c r="K2941" s="118"/>
      <c r="L2941" s="1"/>
      <c r="M2941" s="121"/>
      <c r="N2941" s="120"/>
      <c r="O2941" s="120"/>
      <c r="P2941" s="120"/>
      <c r="Q2941" s="120"/>
      <c r="R2941" s="120"/>
      <c r="S2941" s="120"/>
    </row>
    <row r="2942" spans="1:19" ht="8.1" customHeight="1" x14ac:dyDescent="0.25">
      <c r="E2942" s="76"/>
      <c r="F2942" s="76"/>
      <c r="G2942" s="76"/>
      <c r="M2942" s="36"/>
      <c r="N2942" s="36"/>
      <c r="O2942" s="36"/>
      <c r="P2942" s="36"/>
      <c r="Q2942" s="36"/>
      <c r="R2942" s="36"/>
      <c r="S2942" s="36"/>
    </row>
    <row r="2943" spans="1:19" ht="13.5" customHeight="1" x14ac:dyDescent="0.25">
      <c r="E2943" s="64" t="s">
        <v>1650</v>
      </c>
      <c r="F2943" s="64"/>
      <c r="G2943" s="64"/>
      <c r="H2943" s="67"/>
      <c r="I2943" s="67"/>
      <c r="J2943" s="67"/>
      <c r="K2943" s="68"/>
      <c r="L2943" s="69"/>
      <c r="M2943" s="69"/>
      <c r="N2943" s="69"/>
      <c r="O2943" s="267" t="s">
        <v>0</v>
      </c>
      <c r="P2943" s="267"/>
      <c r="Q2943" s="267"/>
      <c r="R2943" s="267"/>
      <c r="S2943" s="267"/>
    </row>
    <row r="2944" spans="1:19" ht="13.5" customHeight="1" x14ac:dyDescent="0.25">
      <c r="E2944" s="6"/>
      <c r="O2944" s="268"/>
      <c r="P2944" s="268"/>
      <c r="Q2944" s="268"/>
      <c r="R2944" s="268"/>
      <c r="S2944" s="268"/>
    </row>
    <row r="2945" spans="1:19" ht="13.5" customHeight="1" x14ac:dyDescent="0.25">
      <c r="A2945" s="115"/>
      <c r="B2945" s="115"/>
      <c r="E2945" s="76" t="s">
        <v>1701</v>
      </c>
      <c r="G2945" s="114"/>
      <c r="H2945" s="114"/>
      <c r="I2945" s="114"/>
      <c r="J2945" s="114"/>
      <c r="K2945" s="114"/>
      <c r="L2945" s="114"/>
      <c r="M2945" s="114"/>
      <c r="N2945" s="114"/>
      <c r="O2945" s="36"/>
      <c r="P2945" s="114"/>
      <c r="Q2945" s="114"/>
      <c r="R2945" s="114"/>
      <c r="S2945" s="36"/>
    </row>
    <row r="2946" spans="1:19" ht="7.9" customHeight="1" x14ac:dyDescent="0.25">
      <c r="E2946" s="13"/>
      <c r="G2946" s="114"/>
      <c r="H2946" s="114"/>
      <c r="I2946" s="114"/>
      <c r="J2946" s="114"/>
      <c r="K2946" s="114"/>
      <c r="L2946" s="114"/>
      <c r="M2946" s="114"/>
      <c r="N2946" s="114"/>
      <c r="O2946" s="36"/>
      <c r="P2946" s="114"/>
      <c r="Q2946" s="114"/>
      <c r="R2946" s="114"/>
      <c r="S2946" s="36"/>
    </row>
    <row r="2947" spans="1:19" ht="13.5" customHeight="1" x14ac:dyDescent="0.25">
      <c r="A2947" s="115"/>
      <c r="B2947" s="115"/>
      <c r="E2947" s="264"/>
      <c r="F2947" s="264"/>
      <c r="G2947" s="264"/>
      <c r="H2947" s="114"/>
      <c r="I2947" s="264"/>
      <c r="J2947" s="264"/>
      <c r="K2947" s="264"/>
      <c r="L2947" s="114"/>
      <c r="M2947" s="264"/>
      <c r="N2947" s="264"/>
      <c r="O2947" s="264"/>
      <c r="P2947" s="114"/>
      <c r="Q2947" s="264"/>
      <c r="R2947" s="264"/>
      <c r="S2947" s="264"/>
    </row>
    <row r="2948" spans="1:19" ht="13.5" customHeight="1" x14ac:dyDescent="0.25">
      <c r="E2948" s="264"/>
      <c r="F2948" s="264"/>
      <c r="G2948" s="264"/>
      <c r="I2948" s="264"/>
      <c r="J2948" s="264"/>
      <c r="K2948" s="264"/>
      <c r="M2948" s="264"/>
      <c r="N2948" s="264"/>
      <c r="O2948" s="264"/>
      <c r="Q2948" s="264"/>
      <c r="R2948" s="264"/>
      <c r="S2948" s="264"/>
    </row>
    <row r="2949" spans="1:19" ht="13.5" customHeight="1" x14ac:dyDescent="0.25">
      <c r="A2949" s="115"/>
      <c r="B2949" s="115"/>
      <c r="E2949" s="264"/>
      <c r="F2949" s="264"/>
      <c r="G2949" s="264"/>
      <c r="H2949" s="114"/>
      <c r="I2949" s="264"/>
      <c r="J2949" s="264"/>
      <c r="K2949" s="264"/>
      <c r="L2949" s="114"/>
      <c r="M2949" s="264"/>
      <c r="N2949" s="264"/>
      <c r="O2949" s="264"/>
      <c r="P2949" s="114"/>
      <c r="Q2949" s="264"/>
      <c r="R2949" s="264"/>
      <c r="S2949" s="264"/>
    </row>
    <row r="2950" spans="1:19" ht="13.5" customHeight="1" x14ac:dyDescent="0.25">
      <c r="E2950" s="264"/>
      <c r="F2950" s="264"/>
      <c r="G2950" s="264"/>
      <c r="H2950" s="1"/>
      <c r="I2950" s="264"/>
      <c r="J2950" s="264"/>
      <c r="K2950" s="264"/>
      <c r="L2950" s="1"/>
      <c r="M2950" s="264"/>
      <c r="N2950" s="264"/>
      <c r="O2950" s="264"/>
      <c r="P2950" s="1"/>
      <c r="Q2950" s="264"/>
      <c r="R2950" s="264"/>
      <c r="S2950" s="264"/>
    </row>
    <row r="2951" spans="1:19" ht="13.5" customHeight="1" x14ac:dyDescent="0.25">
      <c r="E2951" s="264"/>
      <c r="F2951" s="264"/>
      <c r="G2951" s="264"/>
      <c r="I2951" s="264"/>
      <c r="J2951" s="264"/>
      <c r="K2951" s="264"/>
      <c r="M2951" s="264"/>
      <c r="N2951" s="264"/>
      <c r="O2951" s="264"/>
      <c r="Q2951" s="264"/>
      <c r="R2951" s="264"/>
      <c r="S2951" s="264"/>
    </row>
    <row r="2952" spans="1:19" ht="13.5" customHeight="1" x14ac:dyDescent="0.25">
      <c r="A2952" s="115"/>
      <c r="B2952" s="115"/>
      <c r="E2952" s="264"/>
      <c r="F2952" s="264"/>
      <c r="G2952" s="264"/>
      <c r="H2952" s="114"/>
      <c r="I2952" s="264"/>
      <c r="J2952" s="264"/>
      <c r="K2952" s="264"/>
      <c r="L2952" s="114"/>
      <c r="M2952" s="264"/>
      <c r="N2952" s="264"/>
      <c r="O2952" s="264"/>
      <c r="P2952" s="114"/>
      <c r="Q2952" s="264"/>
      <c r="R2952" s="264"/>
      <c r="S2952" s="264"/>
    </row>
    <row r="2953" spans="1:19" ht="13.5" customHeight="1" x14ac:dyDescent="0.25">
      <c r="E2953" s="264"/>
      <c r="F2953" s="264"/>
      <c r="G2953" s="264"/>
      <c r="H2953" s="114"/>
      <c r="I2953" s="264"/>
      <c r="J2953" s="264"/>
      <c r="K2953" s="264"/>
      <c r="L2953" s="114"/>
      <c r="M2953" s="264"/>
      <c r="N2953" s="264"/>
      <c r="O2953" s="264"/>
      <c r="P2953" s="114"/>
      <c r="Q2953" s="264"/>
      <c r="R2953" s="264"/>
      <c r="S2953" s="264"/>
    </row>
    <row r="2954" spans="1:19" ht="13.5" customHeight="1" x14ac:dyDescent="0.25">
      <c r="A2954" s="115"/>
      <c r="B2954" s="115"/>
      <c r="E2954" s="264"/>
      <c r="F2954" s="264"/>
      <c r="G2954" s="264"/>
      <c r="H2954" s="114"/>
      <c r="I2954" s="264"/>
      <c r="J2954" s="264"/>
      <c r="K2954" s="264"/>
      <c r="L2954" s="114"/>
      <c r="M2954" s="264"/>
      <c r="N2954" s="264"/>
      <c r="O2954" s="264"/>
      <c r="P2954" s="114"/>
      <c r="Q2954" s="264"/>
      <c r="R2954" s="264"/>
      <c r="S2954" s="264"/>
    </row>
    <row r="2955" spans="1:19" ht="7.9" customHeight="1" x14ac:dyDescent="0.25">
      <c r="E2955" s="76"/>
      <c r="F2955" s="76"/>
      <c r="G2955" s="76"/>
      <c r="M2955" s="150"/>
      <c r="N2955" s="150"/>
      <c r="O2955" s="150"/>
      <c r="Q2955" s="150"/>
      <c r="R2955" s="150"/>
      <c r="S2955" s="150"/>
    </row>
    <row r="2956" spans="1:19" ht="21" customHeight="1" x14ac:dyDescent="0.25">
      <c r="A2956" s="115"/>
      <c r="B2956" s="115"/>
      <c r="E2956" s="270" t="s">
        <v>1702</v>
      </c>
      <c r="F2956" s="270"/>
      <c r="G2956" s="270"/>
      <c r="H2956" s="140"/>
      <c r="I2956" s="270" t="s">
        <v>355</v>
      </c>
      <c r="J2956" s="270"/>
      <c r="K2956" s="270"/>
      <c r="L2956" s="140"/>
      <c r="M2956" s="270" t="s">
        <v>1703</v>
      </c>
      <c r="N2956" s="270"/>
      <c r="O2956" s="270"/>
      <c r="P2956" s="140"/>
      <c r="Q2956" s="270" t="s">
        <v>353</v>
      </c>
      <c r="R2956" s="270"/>
      <c r="S2956" s="270"/>
    </row>
    <row r="2957" spans="1:19" ht="13.5" customHeight="1" x14ac:dyDescent="0.25">
      <c r="A2957" s="1">
        <v>4018049</v>
      </c>
      <c r="B2957" s="1">
        <v>4015001</v>
      </c>
      <c r="C2957" s="1">
        <v>4079001</v>
      </c>
      <c r="D2957" s="1">
        <v>4054002</v>
      </c>
      <c r="E2957" s="32" t="s">
        <v>1704</v>
      </c>
      <c r="F2957" s="33"/>
      <c r="G2957" s="34">
        <f>VLOOKUP(A2957,'[2]Tarifs brosserie'!B:H,6,0)*(1+$V$8)</f>
        <v>9.5</v>
      </c>
      <c r="H2957" s="33"/>
      <c r="I2957" s="32" t="s">
        <v>1705</v>
      </c>
      <c r="J2957" s="33"/>
      <c r="K2957" s="34">
        <f>VLOOKUP(B2957,'[2]Tarifs brosserie'!B:H,6,0)*(1+$V$8)</f>
        <v>4.75</v>
      </c>
      <c r="L2957" s="33"/>
      <c r="M2957" s="32" t="s">
        <v>1706</v>
      </c>
      <c r="N2957" s="33"/>
      <c r="O2957" s="34">
        <f>VLOOKUP(C2957,'[2]Tarifs brosserie'!B:H,6,0)*(1+$V$8)</f>
        <v>13.75</v>
      </c>
      <c r="P2957" s="33"/>
      <c r="Q2957" s="32" t="s">
        <v>1707</v>
      </c>
      <c r="R2957" s="33"/>
      <c r="S2957" s="34">
        <f>VLOOKUP(D2957,'[2]Tarifs brosserie'!B:H,6,0)*(1+$V$8)</f>
        <v>22.916666666666668</v>
      </c>
    </row>
    <row r="2958" spans="1:19" ht="7.9" customHeight="1" x14ac:dyDescent="0.25">
      <c r="E2958" s="43"/>
      <c r="F2958" s="33"/>
      <c r="G2958" s="140"/>
      <c r="H2958" s="140"/>
      <c r="I2958" s="140"/>
      <c r="J2958" s="140"/>
      <c r="K2958" s="140"/>
      <c r="L2958" s="140"/>
      <c r="M2958" s="140"/>
      <c r="N2958" s="140"/>
      <c r="O2958" s="140"/>
      <c r="P2958" s="140"/>
      <c r="Q2958" s="140"/>
      <c r="R2958" s="140"/>
      <c r="S2958" s="140"/>
    </row>
    <row r="2959" spans="1:19" s="33" customFormat="1" ht="33" customHeight="1" x14ac:dyDescent="0.2">
      <c r="A2959" s="115"/>
      <c r="B2959" s="115"/>
      <c r="C2959" s="1"/>
      <c r="D2959" s="1"/>
      <c r="E2959" s="273" t="s">
        <v>1708</v>
      </c>
      <c r="F2959" s="273"/>
      <c r="G2959" s="273"/>
      <c r="H2959" s="159"/>
      <c r="I2959" s="273" t="s">
        <v>1709</v>
      </c>
      <c r="J2959" s="273"/>
      <c r="K2959" s="273"/>
      <c r="L2959" s="159"/>
      <c r="M2959" s="273" t="s">
        <v>1710</v>
      </c>
      <c r="N2959" s="273"/>
      <c r="O2959" s="273"/>
      <c r="P2959" s="229"/>
      <c r="Q2959" s="273" t="s">
        <v>1711</v>
      </c>
      <c r="R2959" s="273"/>
      <c r="S2959" s="273"/>
    </row>
    <row r="2960" spans="1:19" ht="7.9" customHeight="1" x14ac:dyDescent="0.25">
      <c r="A2960" s="115"/>
      <c r="B2960" s="115"/>
      <c r="E2960" s="43"/>
      <c r="F2960" s="33"/>
      <c r="G2960" s="140"/>
      <c r="H2960" s="140"/>
      <c r="I2960" s="140"/>
      <c r="J2960" s="140"/>
      <c r="K2960" s="140"/>
      <c r="L2960" s="140"/>
      <c r="M2960" s="140"/>
      <c r="N2960" s="140"/>
      <c r="O2960" s="129"/>
      <c r="P2960" s="140"/>
      <c r="Q2960" s="140"/>
      <c r="R2960" s="140"/>
      <c r="S2960" s="129"/>
    </row>
    <row r="2961" spans="1:19" ht="13.5" customHeight="1" x14ac:dyDescent="0.25">
      <c r="A2961" s="115"/>
      <c r="B2961" s="115"/>
      <c r="E2961" s="275"/>
      <c r="F2961" s="275"/>
      <c r="G2961" s="275"/>
      <c r="H2961" s="140"/>
      <c r="I2961" s="275"/>
      <c r="J2961" s="275"/>
      <c r="K2961" s="275"/>
      <c r="L2961" s="140"/>
      <c r="M2961" s="275"/>
      <c r="N2961" s="275"/>
      <c r="O2961" s="275"/>
      <c r="P2961" s="140"/>
      <c r="Q2961" s="275"/>
      <c r="R2961" s="275"/>
      <c r="S2961" s="275"/>
    </row>
    <row r="2962" spans="1:19" ht="13.5" customHeight="1" x14ac:dyDescent="0.25">
      <c r="A2962" s="115"/>
      <c r="B2962" s="115"/>
      <c r="E2962" s="275"/>
      <c r="F2962" s="275"/>
      <c r="G2962" s="275"/>
      <c r="H2962" s="140"/>
      <c r="I2962" s="275"/>
      <c r="J2962" s="275"/>
      <c r="K2962" s="275"/>
      <c r="L2962" s="140"/>
      <c r="M2962" s="275"/>
      <c r="N2962" s="275"/>
      <c r="O2962" s="275"/>
      <c r="P2962" s="140"/>
      <c r="Q2962" s="275"/>
      <c r="R2962" s="275"/>
      <c r="S2962" s="275"/>
    </row>
    <row r="2963" spans="1:19" ht="13.5" customHeight="1" x14ac:dyDescent="0.25">
      <c r="A2963" s="115"/>
      <c r="B2963" s="115"/>
      <c r="E2963" s="275"/>
      <c r="F2963" s="275"/>
      <c r="G2963" s="275"/>
      <c r="H2963" s="140"/>
      <c r="I2963" s="275"/>
      <c r="J2963" s="275"/>
      <c r="K2963" s="275"/>
      <c r="L2963" s="140"/>
      <c r="M2963" s="275"/>
      <c r="N2963" s="275"/>
      <c r="O2963" s="275"/>
      <c r="P2963" s="140"/>
      <c r="Q2963" s="275"/>
      <c r="R2963" s="275"/>
      <c r="S2963" s="275"/>
    </row>
    <row r="2964" spans="1:19" ht="13.5" customHeight="1" x14ac:dyDescent="0.25">
      <c r="E2964" s="275"/>
      <c r="F2964" s="275"/>
      <c r="G2964" s="275"/>
      <c r="H2964" s="41"/>
      <c r="I2964" s="275"/>
      <c r="J2964" s="275"/>
      <c r="K2964" s="275"/>
      <c r="L2964" s="41"/>
      <c r="M2964" s="275"/>
      <c r="N2964" s="275"/>
      <c r="O2964" s="275"/>
      <c r="P2964" s="41"/>
      <c r="Q2964" s="275"/>
      <c r="R2964" s="275"/>
      <c r="S2964" s="275"/>
    </row>
    <row r="2965" spans="1:19" ht="13.5" customHeight="1" x14ac:dyDescent="0.25">
      <c r="E2965" s="275"/>
      <c r="F2965" s="275"/>
      <c r="G2965" s="275"/>
      <c r="H2965" s="33"/>
      <c r="I2965" s="275"/>
      <c r="J2965" s="275"/>
      <c r="K2965" s="275"/>
      <c r="L2965" s="33"/>
      <c r="M2965" s="275"/>
      <c r="N2965" s="275"/>
      <c r="O2965" s="275"/>
      <c r="P2965" s="33"/>
      <c r="Q2965" s="275"/>
      <c r="R2965" s="275"/>
      <c r="S2965" s="275"/>
    </row>
    <row r="2966" spans="1:19" ht="13.5" customHeight="1" x14ac:dyDescent="0.25">
      <c r="A2966" s="115"/>
      <c r="B2966" s="115"/>
      <c r="E2966" s="275"/>
      <c r="F2966" s="275"/>
      <c r="G2966" s="275"/>
      <c r="H2966" s="140"/>
      <c r="I2966" s="275"/>
      <c r="J2966" s="275"/>
      <c r="K2966" s="275"/>
      <c r="L2966" s="140"/>
      <c r="M2966" s="275"/>
      <c r="N2966" s="275"/>
      <c r="O2966" s="275"/>
      <c r="P2966" s="140"/>
      <c r="Q2966" s="275"/>
      <c r="R2966" s="275"/>
      <c r="S2966" s="275"/>
    </row>
    <row r="2967" spans="1:19" ht="13.5" customHeight="1" x14ac:dyDescent="0.25">
      <c r="E2967" s="275"/>
      <c r="F2967" s="275"/>
      <c r="G2967" s="275"/>
      <c r="H2967" s="140"/>
      <c r="I2967" s="275"/>
      <c r="J2967" s="275"/>
      <c r="K2967" s="275"/>
      <c r="L2967" s="140"/>
      <c r="M2967" s="275"/>
      <c r="N2967" s="275"/>
      <c r="O2967" s="275"/>
      <c r="P2967" s="140"/>
      <c r="Q2967" s="275"/>
      <c r="R2967" s="275"/>
      <c r="S2967" s="275"/>
    </row>
    <row r="2968" spans="1:19" ht="13.5" customHeight="1" x14ac:dyDescent="0.25">
      <c r="A2968" s="115"/>
      <c r="B2968" s="115"/>
      <c r="E2968" s="275"/>
      <c r="F2968" s="275"/>
      <c r="G2968" s="275"/>
      <c r="H2968" s="140"/>
      <c r="I2968" s="275"/>
      <c r="J2968" s="275"/>
      <c r="K2968" s="275"/>
      <c r="L2968" s="140"/>
      <c r="M2968" s="275"/>
      <c r="N2968" s="275"/>
      <c r="O2968" s="275"/>
      <c r="P2968" s="140"/>
      <c r="Q2968" s="275"/>
      <c r="R2968" s="275"/>
      <c r="S2968" s="275"/>
    </row>
    <row r="2969" spans="1:19" ht="7.9" customHeight="1" x14ac:dyDescent="0.25">
      <c r="E2969" s="143"/>
      <c r="F2969" s="143"/>
      <c r="G2969" s="143"/>
      <c r="H2969" s="33"/>
      <c r="I2969" s="33"/>
      <c r="J2969" s="33"/>
      <c r="K2969" s="33"/>
      <c r="L2969" s="33"/>
      <c r="M2969" s="195"/>
      <c r="N2969" s="195"/>
      <c r="O2969" s="195"/>
      <c r="P2969" s="33"/>
      <c r="Q2969" s="195"/>
      <c r="R2969" s="195"/>
      <c r="S2969" s="195"/>
    </row>
    <row r="2970" spans="1:19" ht="13.5" customHeight="1" x14ac:dyDescent="0.25">
      <c r="A2970" s="115"/>
      <c r="B2970" s="115"/>
      <c r="E2970" s="270" t="s">
        <v>1712</v>
      </c>
      <c r="F2970" s="270"/>
      <c r="G2970" s="270"/>
      <c r="H2970" s="140"/>
      <c r="I2970" s="270" t="s">
        <v>280</v>
      </c>
      <c r="J2970" s="270"/>
      <c r="K2970" s="270"/>
      <c r="L2970" s="140"/>
      <c r="M2970" s="270" t="s">
        <v>291</v>
      </c>
      <c r="N2970" s="270"/>
      <c r="O2970" s="270"/>
      <c r="P2970" s="140"/>
      <c r="Q2970" s="270" t="s">
        <v>1713</v>
      </c>
      <c r="R2970" s="270"/>
      <c r="S2970" s="270"/>
    </row>
    <row r="2971" spans="1:19" ht="13.5" customHeight="1" x14ac:dyDescent="0.25">
      <c r="A2971" s="1">
        <v>4054005</v>
      </c>
      <c r="B2971" s="1">
        <v>4054001</v>
      </c>
      <c r="C2971" s="1">
        <v>4054003</v>
      </c>
      <c r="D2971" s="1">
        <v>4003042</v>
      </c>
      <c r="E2971" s="32" t="s">
        <v>1714</v>
      </c>
      <c r="F2971" s="33"/>
      <c r="G2971" s="34">
        <f>VLOOKUP(A2971,'[2]Tarifs brosserie'!B:H,6,0)*(1+$V$8)</f>
        <v>22.916666666666668</v>
      </c>
      <c r="H2971" s="33"/>
      <c r="I2971" s="32" t="s">
        <v>1715</v>
      </c>
      <c r="J2971" s="33"/>
      <c r="K2971" s="34">
        <f>VLOOKUP(B2971,'[2]Tarifs brosserie'!B:H,6,0)*(1+$V$8)</f>
        <v>13.75</v>
      </c>
      <c r="L2971" s="33"/>
      <c r="M2971" s="32" t="s">
        <v>1716</v>
      </c>
      <c r="N2971" s="33"/>
      <c r="O2971" s="34">
        <f>VLOOKUP(C2971,'[2]Tarifs brosserie'!B:H,6,0)*(1+$V$8)</f>
        <v>34.666666666666671</v>
      </c>
      <c r="P2971" s="33"/>
      <c r="Q2971" s="32" t="s">
        <v>1717</v>
      </c>
      <c r="R2971" s="33"/>
      <c r="S2971" s="34">
        <f>VLOOKUP(D2971,'[2]Tarifs brosserie'!B:H,6,0)*(1+$V$8)</f>
        <v>22.083333333333336</v>
      </c>
    </row>
    <row r="2972" spans="1:19" ht="7.9" customHeight="1" x14ac:dyDescent="0.25">
      <c r="E2972" s="43"/>
      <c r="F2972" s="33"/>
      <c r="G2972" s="140"/>
      <c r="H2972" s="140"/>
      <c r="I2972" s="140"/>
      <c r="J2972" s="140"/>
      <c r="K2972" s="140"/>
      <c r="L2972" s="140"/>
      <c r="M2972" s="140"/>
      <c r="N2972" s="140"/>
      <c r="O2972" s="140"/>
      <c r="P2972" s="140"/>
      <c r="Q2972" s="43"/>
      <c r="R2972" s="33"/>
      <c r="S2972" s="140"/>
    </row>
    <row r="2973" spans="1:19" s="33" customFormat="1" ht="33" customHeight="1" x14ac:dyDescent="0.2">
      <c r="A2973" s="115"/>
      <c r="B2973" s="115"/>
      <c r="C2973" s="1"/>
      <c r="D2973" s="1"/>
      <c r="E2973" s="273" t="s">
        <v>1718</v>
      </c>
      <c r="F2973" s="273"/>
      <c r="G2973" s="273"/>
      <c r="H2973" s="159"/>
      <c r="I2973" s="273" t="s">
        <v>1719</v>
      </c>
      <c r="J2973" s="273"/>
      <c r="K2973" s="273"/>
      <c r="L2973" s="159"/>
      <c r="M2973" s="273" t="s">
        <v>1720</v>
      </c>
      <c r="N2973" s="273"/>
      <c r="O2973" s="273"/>
      <c r="P2973" s="159"/>
      <c r="Q2973" s="273" t="s">
        <v>1721</v>
      </c>
      <c r="R2973" s="273"/>
      <c r="S2973" s="273"/>
    </row>
    <row r="2974" spans="1:19" ht="7.9" customHeight="1" x14ac:dyDescent="0.25">
      <c r="E2974" s="43"/>
      <c r="F2974" s="33"/>
      <c r="G2974" s="140"/>
      <c r="H2974" s="140"/>
      <c r="I2974" s="140"/>
      <c r="J2974" s="140"/>
      <c r="K2974" s="140"/>
      <c r="L2974" s="140"/>
      <c r="M2974" s="140"/>
      <c r="N2974" s="140"/>
      <c r="O2974" s="129"/>
      <c r="P2974" s="140"/>
      <c r="Q2974" s="140"/>
      <c r="R2974" s="140"/>
      <c r="S2974" s="129"/>
    </row>
    <row r="2975" spans="1:19" ht="13.5" customHeight="1" x14ac:dyDescent="0.25">
      <c r="A2975" s="115"/>
      <c r="B2975" s="115"/>
      <c r="E2975" s="275"/>
      <c r="F2975" s="275"/>
      <c r="G2975" s="275"/>
      <c r="H2975" s="140"/>
      <c r="I2975" s="275"/>
      <c r="J2975" s="275"/>
      <c r="K2975" s="275"/>
      <c r="L2975" s="140"/>
      <c r="M2975" s="275"/>
      <c r="N2975" s="275"/>
      <c r="O2975" s="275"/>
      <c r="P2975" s="140"/>
      <c r="Q2975" s="253"/>
      <c r="R2975" s="253"/>
      <c r="S2975" s="253"/>
    </row>
    <row r="2976" spans="1:19" ht="13.5" customHeight="1" x14ac:dyDescent="0.25">
      <c r="E2976" s="275"/>
      <c r="F2976" s="275"/>
      <c r="G2976" s="275"/>
      <c r="H2976" s="33"/>
      <c r="I2976" s="275"/>
      <c r="J2976" s="275"/>
      <c r="K2976" s="275"/>
      <c r="L2976" s="33"/>
      <c r="M2976" s="275"/>
      <c r="N2976" s="275"/>
      <c r="O2976" s="275"/>
      <c r="P2976" s="33"/>
      <c r="Q2976" s="253"/>
      <c r="R2976" s="253"/>
      <c r="S2976" s="253"/>
    </row>
    <row r="2977" spans="1:19" ht="13.5" customHeight="1" x14ac:dyDescent="0.25">
      <c r="A2977" s="115"/>
      <c r="B2977" s="115"/>
      <c r="E2977" s="275"/>
      <c r="F2977" s="275"/>
      <c r="G2977" s="275"/>
      <c r="H2977" s="140"/>
      <c r="I2977" s="275"/>
      <c r="J2977" s="275"/>
      <c r="K2977" s="275"/>
      <c r="L2977" s="140"/>
      <c r="M2977" s="275"/>
      <c r="N2977" s="275"/>
      <c r="O2977" s="275"/>
      <c r="P2977" s="140"/>
      <c r="Q2977" s="253"/>
      <c r="R2977" s="253"/>
      <c r="S2977" s="253"/>
    </row>
    <row r="2978" spans="1:19" ht="13.5" customHeight="1" x14ac:dyDescent="0.25">
      <c r="A2978" s="115"/>
      <c r="B2978" s="115"/>
      <c r="E2978" s="275"/>
      <c r="F2978" s="275"/>
      <c r="G2978" s="275"/>
      <c r="H2978" s="140"/>
      <c r="I2978" s="275"/>
      <c r="J2978" s="275"/>
      <c r="K2978" s="275"/>
      <c r="L2978" s="140"/>
      <c r="M2978" s="275"/>
      <c r="N2978" s="275"/>
      <c r="O2978" s="275"/>
      <c r="P2978" s="140"/>
      <c r="Q2978" s="253"/>
      <c r="R2978" s="253"/>
      <c r="S2978" s="253"/>
    </row>
    <row r="2979" spans="1:19" ht="13.5" customHeight="1" x14ac:dyDescent="0.25">
      <c r="E2979" s="275"/>
      <c r="F2979" s="275"/>
      <c r="G2979" s="275"/>
      <c r="H2979" s="41"/>
      <c r="I2979" s="275"/>
      <c r="J2979" s="275"/>
      <c r="K2979" s="275"/>
      <c r="L2979" s="41"/>
      <c r="M2979" s="275"/>
      <c r="N2979" s="275"/>
      <c r="O2979" s="275"/>
      <c r="P2979" s="41"/>
      <c r="Q2979" s="253"/>
      <c r="R2979" s="253"/>
      <c r="S2979" s="253"/>
    </row>
    <row r="2980" spans="1:19" ht="13.5" customHeight="1" x14ac:dyDescent="0.25">
      <c r="A2980" s="115"/>
      <c r="B2980" s="115"/>
      <c r="E2980" s="275"/>
      <c r="F2980" s="275"/>
      <c r="G2980" s="275"/>
      <c r="H2980" s="140"/>
      <c r="I2980" s="275"/>
      <c r="J2980" s="275"/>
      <c r="K2980" s="275"/>
      <c r="L2980" s="140"/>
      <c r="M2980" s="275"/>
      <c r="N2980" s="275"/>
      <c r="O2980" s="275"/>
      <c r="P2980" s="140"/>
      <c r="Q2980" s="253"/>
      <c r="R2980" s="253"/>
      <c r="S2980" s="253"/>
    </row>
    <row r="2981" spans="1:19" ht="13.5" customHeight="1" x14ac:dyDescent="0.25">
      <c r="E2981" s="275"/>
      <c r="F2981" s="275"/>
      <c r="G2981" s="275"/>
      <c r="H2981" s="140"/>
      <c r="I2981" s="275"/>
      <c r="J2981" s="275"/>
      <c r="K2981" s="275"/>
      <c r="L2981" s="140"/>
      <c r="M2981" s="275"/>
      <c r="N2981" s="275"/>
      <c r="O2981" s="275"/>
      <c r="P2981" s="140"/>
      <c r="Q2981" s="253"/>
      <c r="R2981" s="253"/>
      <c r="S2981" s="253"/>
    </row>
    <row r="2982" spans="1:19" ht="13.5" customHeight="1" x14ac:dyDescent="0.25">
      <c r="A2982" s="115"/>
      <c r="B2982" s="115"/>
      <c r="E2982" s="275"/>
      <c r="F2982" s="275"/>
      <c r="G2982" s="275"/>
      <c r="H2982" s="140"/>
      <c r="I2982" s="275"/>
      <c r="J2982" s="275"/>
      <c r="K2982" s="275"/>
      <c r="L2982" s="140"/>
      <c r="M2982" s="275"/>
      <c r="N2982" s="275"/>
      <c r="O2982" s="275"/>
      <c r="P2982" s="140"/>
      <c r="Q2982" s="253"/>
      <c r="R2982" s="253"/>
      <c r="S2982" s="253"/>
    </row>
    <row r="2983" spans="1:19" ht="7.9" customHeight="1" x14ac:dyDescent="0.25">
      <c r="E2983" s="143"/>
      <c r="F2983" s="143"/>
      <c r="G2983" s="143"/>
      <c r="H2983" s="33"/>
      <c r="I2983" s="33"/>
      <c r="J2983" s="33"/>
      <c r="K2983" s="33"/>
      <c r="L2983" s="33"/>
      <c r="M2983" s="195"/>
      <c r="N2983" s="195"/>
      <c r="O2983" s="195"/>
      <c r="P2983" s="33"/>
      <c r="Q2983" s="195"/>
      <c r="R2983" s="195"/>
      <c r="S2983" s="195"/>
    </row>
    <row r="2984" spans="1:19" ht="13.5" customHeight="1" x14ac:dyDescent="0.25">
      <c r="A2984" s="115"/>
      <c r="B2984" s="115"/>
      <c r="E2984" s="229" t="s">
        <v>1722</v>
      </c>
      <c r="F2984" s="229"/>
      <c r="G2984" s="229"/>
      <c r="H2984" s="140"/>
      <c r="I2984" s="229" t="s">
        <v>1723</v>
      </c>
      <c r="J2984" s="229"/>
      <c r="K2984" s="229"/>
      <c r="L2984" s="140"/>
      <c r="M2984" s="271" t="s">
        <v>1724</v>
      </c>
      <c r="N2984" s="271"/>
      <c r="O2984" s="271"/>
    </row>
    <row r="2985" spans="1:19" ht="13.5" customHeight="1" x14ac:dyDescent="0.25">
      <c r="B2985" s="1">
        <v>4017026</v>
      </c>
      <c r="C2985" s="1">
        <v>4017023</v>
      </c>
      <c r="D2985" s="1">
        <v>4017022</v>
      </c>
      <c r="E2985" s="32" t="s">
        <v>1725</v>
      </c>
      <c r="F2985" s="33"/>
      <c r="G2985" s="34">
        <f>VLOOKUP(B2985,'[2]Tarifs brosserie'!B:H,6,0)*(1+$V$8)</f>
        <v>5.5833333333333339</v>
      </c>
      <c r="H2985" s="33"/>
      <c r="I2985" s="32" t="s">
        <v>1726</v>
      </c>
      <c r="J2985" s="33"/>
      <c r="K2985" s="34">
        <f>VLOOKUP(C2985,'[2]Tarifs brosserie'!B:H,6,0)*(1+$V$8)</f>
        <v>12.916666666666668</v>
      </c>
      <c r="L2985" s="33"/>
      <c r="M2985" s="32" t="s">
        <v>1727</v>
      </c>
      <c r="N2985" s="33"/>
      <c r="O2985" s="34">
        <f>VLOOKUP(D2985,'[2]Tarifs brosserie'!B:H,6,0)*(1+$V$8)</f>
        <v>21.083333333333336</v>
      </c>
    </row>
    <row r="2986" spans="1:19" ht="7.9" customHeight="1" x14ac:dyDescent="0.25">
      <c r="E2986" s="140"/>
      <c r="F2986" s="140"/>
      <c r="G2986" s="140"/>
      <c r="H2986" s="140"/>
      <c r="I2986" s="140"/>
      <c r="J2986" s="140"/>
      <c r="K2986" s="140"/>
      <c r="L2986" s="140"/>
      <c r="M2986" s="140"/>
      <c r="N2986" s="140"/>
      <c r="O2986" s="140"/>
    </row>
    <row r="2987" spans="1:19" s="33" customFormat="1" ht="33" customHeight="1" x14ac:dyDescent="0.2">
      <c r="A2987" s="115"/>
      <c r="B2987" s="115"/>
      <c r="C2987" s="1"/>
      <c r="D2987" s="1"/>
      <c r="E2987" s="273" t="s">
        <v>1728</v>
      </c>
      <c r="F2987" s="273"/>
      <c r="G2987" s="273"/>
      <c r="H2987" s="159"/>
      <c r="I2987" s="273" t="s">
        <v>1729</v>
      </c>
      <c r="J2987" s="273"/>
      <c r="K2987" s="273"/>
      <c r="L2987" s="159"/>
      <c r="M2987" s="273" t="s">
        <v>1729</v>
      </c>
      <c r="N2987" s="273"/>
      <c r="O2987" s="273"/>
    </row>
    <row r="2988" spans="1:19" ht="13.5" customHeight="1" x14ac:dyDescent="0.25">
      <c r="A2988" s="115"/>
      <c r="B2988" s="115"/>
      <c r="E2988" s="43"/>
      <c r="F2988" s="33"/>
      <c r="G2988" s="140"/>
      <c r="H2988" s="140"/>
      <c r="I2988" s="140"/>
      <c r="J2988" s="140"/>
      <c r="K2988" s="140"/>
      <c r="L2988" s="140"/>
      <c r="M2988" s="140"/>
      <c r="N2988" s="140"/>
      <c r="O2988" s="129"/>
      <c r="P2988" s="140"/>
      <c r="Q2988" s="140"/>
      <c r="R2988" s="140"/>
      <c r="S2988" s="129"/>
    </row>
    <row r="2989" spans="1:19" ht="13.5" customHeight="1" x14ac:dyDescent="0.25">
      <c r="E2989" s="64" t="s">
        <v>1650</v>
      </c>
      <c r="F2989" s="64"/>
      <c r="G2989" s="64"/>
      <c r="H2989" s="67"/>
      <c r="I2989" s="67"/>
      <c r="J2989" s="67"/>
      <c r="K2989" s="68"/>
      <c r="L2989" s="69"/>
      <c r="M2989" s="69"/>
      <c r="N2989" s="69"/>
      <c r="O2989" s="267" t="s">
        <v>0</v>
      </c>
      <c r="P2989" s="267"/>
      <c r="Q2989" s="267"/>
      <c r="R2989" s="267"/>
      <c r="S2989" s="267"/>
    </row>
    <row r="2990" spans="1:19" ht="13.5" customHeight="1" x14ac:dyDescent="0.25">
      <c r="E2990" s="6"/>
      <c r="O2990" s="6"/>
      <c r="P2990" s="6"/>
      <c r="Q2990" s="6"/>
      <c r="R2990" s="6"/>
      <c r="S2990" s="6"/>
    </row>
    <row r="2991" spans="1:19" ht="13.5" customHeight="1" x14ac:dyDescent="0.25">
      <c r="A2991" s="115"/>
      <c r="B2991" s="115"/>
      <c r="E2991" s="76" t="s">
        <v>1688</v>
      </c>
      <c r="G2991" s="114"/>
      <c r="H2991" s="114"/>
      <c r="I2991" s="114"/>
      <c r="J2991" s="114"/>
      <c r="K2991" s="114"/>
      <c r="L2991" s="114"/>
      <c r="M2991" s="114"/>
      <c r="N2991" s="114"/>
      <c r="O2991" s="36"/>
      <c r="P2991" s="114"/>
      <c r="Q2991" s="114"/>
      <c r="R2991" s="114"/>
      <c r="S2991" s="36"/>
    </row>
    <row r="2992" spans="1:19" ht="7.9" customHeight="1" x14ac:dyDescent="0.25">
      <c r="A2992" s="115"/>
      <c r="B2992" s="115"/>
      <c r="E2992" s="13"/>
      <c r="G2992" s="114"/>
      <c r="H2992" s="114"/>
      <c r="I2992" s="114"/>
      <c r="J2992" s="114"/>
      <c r="K2992" s="114"/>
      <c r="L2992" s="114"/>
      <c r="M2992" s="114"/>
      <c r="N2992" s="114"/>
      <c r="O2992" s="36"/>
      <c r="P2992" s="114"/>
      <c r="Q2992" s="114"/>
      <c r="R2992" s="114"/>
      <c r="S2992" s="36"/>
    </row>
    <row r="2993" spans="1:19" ht="13.5" customHeight="1" x14ac:dyDescent="0.25">
      <c r="A2993" s="115"/>
      <c r="B2993" s="115"/>
      <c r="E2993" s="44"/>
      <c r="F2993" s="44"/>
      <c r="G2993" s="44"/>
      <c r="H2993" s="44"/>
      <c r="I2993" s="44"/>
      <c r="J2993" s="44"/>
      <c r="K2993" s="44"/>
      <c r="L2993" s="114"/>
      <c r="M2993" s="44"/>
      <c r="N2993" s="44"/>
      <c r="O2993" s="44"/>
      <c r="P2993" s="44"/>
      <c r="Q2993" s="44"/>
      <c r="R2993" s="44"/>
      <c r="S2993" s="44"/>
    </row>
    <row r="2994" spans="1:19" ht="13.5" customHeight="1" x14ac:dyDescent="0.25">
      <c r="E2994" s="44"/>
      <c r="F2994" s="44"/>
      <c r="G2994" s="44"/>
      <c r="H2994" s="44"/>
      <c r="J2994" s="44"/>
      <c r="K2994" s="44"/>
      <c r="M2994" s="44"/>
      <c r="N2994" s="44"/>
      <c r="O2994" s="44"/>
      <c r="P2994" s="44"/>
      <c r="Q2994" s="44"/>
      <c r="R2994" s="44"/>
      <c r="S2994" s="44"/>
    </row>
    <row r="2995" spans="1:19" ht="13.5" customHeight="1" x14ac:dyDescent="0.25">
      <c r="A2995" s="115"/>
      <c r="B2995" s="115"/>
      <c r="E2995" s="44"/>
      <c r="F2995" s="44"/>
      <c r="G2995" s="44"/>
      <c r="H2995" s="44"/>
      <c r="J2995" s="44"/>
      <c r="K2995" s="44"/>
      <c r="L2995" s="114"/>
      <c r="M2995" s="44"/>
      <c r="N2995" s="44"/>
      <c r="O2995" s="44"/>
      <c r="P2995" s="44"/>
      <c r="Q2995" s="44"/>
      <c r="R2995" s="44"/>
      <c r="S2995" s="44"/>
    </row>
    <row r="2996" spans="1:19" ht="13.5" customHeight="1" x14ac:dyDescent="0.25">
      <c r="A2996" s="115"/>
      <c r="B2996" s="115"/>
      <c r="E2996" s="44"/>
      <c r="F2996" s="44"/>
      <c r="G2996" s="44"/>
      <c r="H2996" s="44"/>
      <c r="J2996" s="44"/>
      <c r="K2996" s="44"/>
      <c r="L2996" s="114"/>
      <c r="M2996" s="44"/>
      <c r="N2996" s="44"/>
      <c r="O2996" s="44"/>
      <c r="P2996" s="44"/>
      <c r="Q2996" s="44"/>
      <c r="R2996" s="44"/>
      <c r="S2996" s="44"/>
    </row>
    <row r="2997" spans="1:19" ht="13.5" customHeight="1" x14ac:dyDescent="0.25">
      <c r="E2997" s="44"/>
      <c r="F2997" s="44"/>
      <c r="G2997" s="44"/>
      <c r="H2997" s="44"/>
      <c r="J2997" s="44"/>
      <c r="K2997" s="44"/>
      <c r="L2997" s="1"/>
      <c r="M2997" s="44"/>
      <c r="N2997" s="44"/>
      <c r="O2997" s="44"/>
      <c r="P2997" s="44"/>
      <c r="Q2997" s="44"/>
      <c r="R2997" s="44"/>
      <c r="S2997" s="44"/>
    </row>
    <row r="2998" spans="1:19" ht="13.5" customHeight="1" x14ac:dyDescent="0.25">
      <c r="E2998" s="44"/>
      <c r="F2998" s="44"/>
      <c r="G2998" s="44"/>
      <c r="H2998" s="44"/>
      <c r="J2998" s="44"/>
      <c r="K2998" s="44"/>
      <c r="M2998" s="44"/>
      <c r="N2998" s="44"/>
      <c r="O2998" s="44"/>
      <c r="P2998" s="44"/>
      <c r="Q2998" s="44"/>
      <c r="R2998" s="44"/>
      <c r="S2998" s="44"/>
    </row>
    <row r="2999" spans="1:19" ht="13.5" customHeight="1" x14ac:dyDescent="0.25">
      <c r="A2999" s="115"/>
      <c r="B2999" s="115"/>
      <c r="E2999" s="44"/>
      <c r="F2999" s="44"/>
      <c r="G2999" s="44"/>
      <c r="H2999" s="44"/>
      <c r="J2999" s="44"/>
      <c r="K2999" s="44"/>
      <c r="L2999" s="114"/>
      <c r="M2999" s="44"/>
      <c r="N2999" s="44"/>
      <c r="O2999" s="44"/>
      <c r="P2999" s="44"/>
      <c r="Q2999" s="44"/>
      <c r="R2999" s="44"/>
      <c r="S2999" s="44"/>
    </row>
    <row r="3000" spans="1:19" ht="13.5" customHeight="1" x14ac:dyDescent="0.25">
      <c r="E3000" s="44"/>
      <c r="F3000" s="44"/>
      <c r="G3000" s="44"/>
      <c r="H3000" s="44"/>
      <c r="J3000" s="44"/>
      <c r="K3000" s="44"/>
      <c r="L3000" s="114"/>
      <c r="M3000" s="44"/>
      <c r="N3000" s="44"/>
      <c r="O3000" s="44"/>
      <c r="P3000" s="44"/>
      <c r="Q3000" s="44"/>
      <c r="R3000" s="44"/>
      <c r="S3000" s="44"/>
    </row>
    <row r="3001" spans="1:19" ht="7.9" customHeight="1" x14ac:dyDescent="0.25">
      <c r="E3001" s="76"/>
      <c r="F3001" s="76"/>
      <c r="G3001" s="76"/>
      <c r="M3001" s="150"/>
      <c r="N3001" s="150"/>
      <c r="O3001" s="150"/>
      <c r="Q3001" s="150"/>
      <c r="R3001" s="150"/>
      <c r="S3001" s="150"/>
    </row>
    <row r="3002" spans="1:19" ht="13.5" customHeight="1" x14ac:dyDescent="0.25">
      <c r="A3002" s="115"/>
      <c r="B3002" s="115"/>
      <c r="E3002" s="270" t="s">
        <v>298</v>
      </c>
      <c r="F3002" s="270"/>
      <c r="G3002" s="270"/>
      <c r="H3002" s="31"/>
      <c r="I3002" s="31"/>
      <c r="J3002" s="31"/>
      <c r="K3002" s="31"/>
      <c r="L3002" s="140"/>
      <c r="M3002" s="270" t="s">
        <v>307</v>
      </c>
      <c r="N3002" s="270"/>
      <c r="O3002" s="270"/>
      <c r="P3002" s="31"/>
      <c r="Q3002" s="31"/>
      <c r="R3002" s="31"/>
      <c r="S3002" s="31"/>
    </row>
    <row r="3003" spans="1:19" ht="13.5" customHeight="1" x14ac:dyDescent="0.25">
      <c r="A3003" s="1" t="s">
        <v>299</v>
      </c>
      <c r="B3003" s="1" t="s">
        <v>308</v>
      </c>
      <c r="E3003" s="32" t="s">
        <v>300</v>
      </c>
      <c r="F3003" s="33"/>
      <c r="G3003" s="124">
        <f>VLOOKUP(A3003,'[2]Tarif bases juil-24'!B:H,6,0)*(1+$V$8)</f>
        <v>30.25</v>
      </c>
      <c r="H3003" s="33"/>
      <c r="I3003" s="32"/>
      <c r="J3003" s="33"/>
      <c r="K3003" s="34"/>
      <c r="L3003" s="114"/>
      <c r="M3003" s="32" t="s">
        <v>309</v>
      </c>
      <c r="N3003" s="33"/>
      <c r="O3003" s="124">
        <f>VLOOKUP(B3003,'[2]Tarif bases juil-24'!B:H,6,0)*(1+$V$8)</f>
        <v>51.166666666666664</v>
      </c>
      <c r="P3003" s="33"/>
      <c r="Q3003" s="32"/>
      <c r="R3003" s="33"/>
      <c r="S3003" s="34"/>
    </row>
    <row r="3004" spans="1:19" ht="7.9" customHeight="1" x14ac:dyDescent="0.25">
      <c r="E3004" s="13"/>
      <c r="G3004" s="114"/>
      <c r="H3004" s="114"/>
      <c r="I3004" s="114"/>
      <c r="J3004" s="114"/>
      <c r="K3004" s="114"/>
      <c r="M3004" s="114"/>
      <c r="N3004" s="114"/>
      <c r="O3004" s="114"/>
      <c r="P3004" s="114"/>
      <c r="Q3004" s="114"/>
      <c r="R3004" s="114"/>
      <c r="S3004" s="114"/>
    </row>
    <row r="3005" spans="1:19" ht="13.5" customHeight="1" x14ac:dyDescent="0.25">
      <c r="A3005" s="115"/>
      <c r="B3005" s="115"/>
      <c r="E3005" s="117" t="s">
        <v>268</v>
      </c>
      <c r="F3005" s="231"/>
      <c r="G3005" s="231"/>
      <c r="H3005" s="231"/>
      <c r="I3005" s="231"/>
      <c r="J3005" s="231"/>
      <c r="K3005" s="231"/>
      <c r="L3005" s="114"/>
      <c r="M3005" s="117" t="s">
        <v>268</v>
      </c>
      <c r="N3005" s="117"/>
      <c r="O3005" s="117"/>
      <c r="P3005" s="117"/>
      <c r="Q3005" s="117"/>
      <c r="R3005" s="117"/>
      <c r="S3005" s="117"/>
    </row>
    <row r="3006" spans="1:19" ht="13.5" customHeight="1" x14ac:dyDescent="0.25">
      <c r="A3006" s="115"/>
      <c r="B3006" s="115"/>
      <c r="E3006" s="121" t="s">
        <v>269</v>
      </c>
      <c r="F3006" s="231"/>
      <c r="G3006" s="231"/>
      <c r="H3006" s="231"/>
      <c r="I3006" s="231"/>
      <c r="J3006" s="231"/>
      <c r="K3006" s="231"/>
      <c r="M3006" s="121" t="s">
        <v>269</v>
      </c>
      <c r="N3006" s="117"/>
      <c r="O3006" s="117"/>
      <c r="P3006" s="117"/>
      <c r="Q3006" s="117"/>
      <c r="R3006" s="117"/>
      <c r="S3006" s="117"/>
    </row>
    <row r="3007" spans="1:19" ht="13.5" customHeight="1" x14ac:dyDescent="0.25">
      <c r="A3007" s="115"/>
      <c r="B3007" s="115"/>
      <c r="E3007" s="121" t="s">
        <v>270</v>
      </c>
      <c r="F3007" s="231"/>
      <c r="G3007" s="231"/>
      <c r="H3007" s="231"/>
      <c r="I3007" s="231"/>
      <c r="J3007" s="231"/>
      <c r="K3007" s="231"/>
      <c r="M3007" s="121" t="s">
        <v>270</v>
      </c>
      <c r="N3007" s="117"/>
      <c r="O3007" s="117"/>
      <c r="P3007" s="117"/>
      <c r="Q3007" s="117"/>
      <c r="R3007" s="117"/>
      <c r="S3007" s="117"/>
    </row>
    <row r="3008" spans="1:19" ht="13.5" customHeight="1" x14ac:dyDescent="0.25">
      <c r="A3008" s="115"/>
      <c r="B3008" s="115"/>
      <c r="E3008" s="121" t="s">
        <v>294</v>
      </c>
      <c r="F3008" s="231"/>
      <c r="G3008" s="231"/>
      <c r="H3008" s="231"/>
      <c r="I3008" s="231"/>
      <c r="J3008" s="231"/>
      <c r="K3008" s="231"/>
      <c r="M3008" s="121" t="s">
        <v>294</v>
      </c>
      <c r="N3008" s="117"/>
      <c r="O3008" s="117"/>
      <c r="P3008" s="117"/>
      <c r="Q3008" s="117"/>
      <c r="R3008" s="117"/>
      <c r="S3008" s="117"/>
    </row>
    <row r="3009" spans="1:19" ht="13.5" customHeight="1" x14ac:dyDescent="0.25">
      <c r="A3009" s="115"/>
      <c r="B3009" s="115"/>
      <c r="E3009" s="121" t="s">
        <v>295</v>
      </c>
      <c r="F3009" s="231"/>
      <c r="G3009" s="231"/>
      <c r="H3009" s="231"/>
      <c r="I3009" s="231"/>
      <c r="J3009" s="231"/>
      <c r="K3009" s="231"/>
      <c r="L3009" s="114"/>
      <c r="M3009" s="121" t="s">
        <v>295</v>
      </c>
      <c r="N3009" s="117"/>
      <c r="O3009" s="117"/>
      <c r="P3009" s="117"/>
      <c r="Q3009" s="117"/>
      <c r="R3009" s="117"/>
      <c r="S3009" s="117"/>
    </row>
    <row r="3010" spans="1:19" ht="13.5" customHeight="1" x14ac:dyDescent="0.25">
      <c r="A3010" s="115"/>
      <c r="B3010" s="115"/>
      <c r="E3010" s="121" t="s">
        <v>296</v>
      </c>
      <c r="F3010" s="231"/>
      <c r="G3010" s="231"/>
      <c r="H3010" s="231"/>
      <c r="I3010" s="231"/>
      <c r="J3010" s="231"/>
      <c r="K3010" s="231"/>
      <c r="L3010" s="114"/>
      <c r="M3010" s="121" t="s">
        <v>296</v>
      </c>
      <c r="N3010" s="117"/>
      <c r="O3010" s="117"/>
      <c r="P3010" s="117"/>
      <c r="Q3010" s="117"/>
      <c r="R3010" s="117"/>
      <c r="S3010" s="117"/>
    </row>
    <row r="3011" spans="1:19" ht="13.5" customHeight="1" x14ac:dyDescent="0.25">
      <c r="A3011" s="115"/>
      <c r="B3011" s="115"/>
      <c r="E3011" s="121" t="s">
        <v>1730</v>
      </c>
      <c r="F3011" s="231"/>
      <c r="G3011" s="231"/>
      <c r="H3011" s="231"/>
      <c r="I3011" s="231"/>
      <c r="J3011" s="231"/>
      <c r="K3011" s="231"/>
      <c r="L3011" s="1"/>
      <c r="M3011" s="121" t="s">
        <v>306</v>
      </c>
      <c r="N3011" s="117"/>
      <c r="O3011" s="117"/>
      <c r="P3011" s="117"/>
      <c r="Q3011" s="117"/>
      <c r="R3011" s="117"/>
      <c r="S3011" s="117"/>
    </row>
    <row r="3012" spans="1:19" ht="13.5" customHeight="1" x14ac:dyDescent="0.25">
      <c r="A3012" s="115"/>
      <c r="B3012" s="115"/>
      <c r="E3012" s="121"/>
      <c r="F3012" s="231"/>
      <c r="G3012" s="231"/>
      <c r="H3012" s="231"/>
      <c r="I3012" s="231"/>
      <c r="J3012" s="231"/>
      <c r="K3012" s="231"/>
      <c r="L3012" s="1"/>
      <c r="M3012" s="121"/>
      <c r="N3012" s="117"/>
      <c r="O3012" s="117"/>
      <c r="P3012" s="117"/>
      <c r="Q3012" s="117"/>
      <c r="R3012" s="117"/>
      <c r="S3012" s="117"/>
    </row>
    <row r="3013" spans="1:19" ht="13.5" customHeight="1" x14ac:dyDescent="0.25">
      <c r="A3013" s="115"/>
      <c r="B3013" s="115"/>
      <c r="E3013" s="13"/>
      <c r="G3013" s="114"/>
      <c r="H3013" s="114"/>
      <c r="I3013" s="114"/>
      <c r="J3013" s="114"/>
      <c r="K3013" s="114"/>
      <c r="M3013" s="114"/>
      <c r="N3013" s="114"/>
      <c r="O3013" s="36"/>
      <c r="P3013" s="114"/>
      <c r="Q3013" s="114"/>
      <c r="R3013" s="114"/>
      <c r="S3013" s="36"/>
    </row>
    <row r="3014" spans="1:19" ht="13.5" customHeight="1" x14ac:dyDescent="0.25">
      <c r="A3014" s="115"/>
      <c r="B3014" s="115"/>
      <c r="E3014" s="44"/>
      <c r="F3014" s="44"/>
      <c r="G3014" s="44"/>
      <c r="H3014" s="44"/>
      <c r="I3014" s="44"/>
      <c r="J3014" s="44"/>
      <c r="K3014" s="44"/>
      <c r="L3014" s="114"/>
      <c r="M3014" s="44"/>
      <c r="N3014" s="44"/>
      <c r="O3014" s="44"/>
      <c r="P3014" s="44"/>
      <c r="Q3014" s="44"/>
      <c r="R3014" s="44"/>
      <c r="S3014" s="44"/>
    </row>
    <row r="3015" spans="1:19" ht="13.5" customHeight="1" x14ac:dyDescent="0.25">
      <c r="E3015" s="44"/>
      <c r="F3015" s="44"/>
      <c r="G3015" s="44"/>
      <c r="H3015" s="44"/>
      <c r="I3015" s="44"/>
      <c r="J3015" s="44"/>
      <c r="K3015" s="44"/>
      <c r="M3015" s="44"/>
      <c r="N3015" s="44"/>
      <c r="O3015" s="44"/>
      <c r="P3015" s="44"/>
      <c r="Q3015" s="44"/>
      <c r="R3015" s="44"/>
      <c r="S3015" s="44"/>
    </row>
    <row r="3016" spans="1:19" ht="13.5" customHeight="1" x14ac:dyDescent="0.25">
      <c r="A3016" s="115"/>
      <c r="B3016" s="115"/>
      <c r="E3016" s="44"/>
      <c r="F3016" s="44"/>
      <c r="G3016" s="44"/>
      <c r="H3016" s="44"/>
      <c r="I3016" s="44"/>
      <c r="J3016" s="44"/>
      <c r="K3016" s="44"/>
      <c r="L3016" s="114"/>
      <c r="M3016" s="44"/>
      <c r="N3016" s="44"/>
      <c r="O3016" s="44"/>
      <c r="P3016" s="44"/>
      <c r="Q3016" s="44"/>
      <c r="R3016" s="44"/>
      <c r="S3016" s="44"/>
    </row>
    <row r="3017" spans="1:19" ht="13.5" customHeight="1" x14ac:dyDescent="0.25">
      <c r="A3017" s="115"/>
      <c r="B3017" s="115"/>
      <c r="E3017" s="44"/>
      <c r="F3017" s="44"/>
      <c r="G3017" s="44"/>
      <c r="H3017" s="44"/>
      <c r="I3017" s="44"/>
      <c r="J3017" s="44"/>
      <c r="K3017" s="44"/>
      <c r="L3017" s="114"/>
      <c r="M3017" s="44"/>
      <c r="N3017" s="44"/>
      <c r="O3017" s="44"/>
      <c r="P3017" s="44"/>
      <c r="Q3017" s="44"/>
      <c r="R3017" s="44"/>
      <c r="S3017" s="44"/>
    </row>
    <row r="3018" spans="1:19" ht="13.5" customHeight="1" x14ac:dyDescent="0.25">
      <c r="E3018" s="44"/>
      <c r="F3018" s="44"/>
      <c r="G3018" s="44"/>
      <c r="H3018" s="44"/>
      <c r="I3018" s="44"/>
      <c r="J3018" s="44"/>
      <c r="K3018" s="44"/>
      <c r="L3018" s="1"/>
      <c r="M3018" s="44"/>
      <c r="N3018" s="44"/>
      <c r="O3018" s="44"/>
      <c r="P3018" s="44"/>
      <c r="Q3018" s="44"/>
      <c r="R3018" s="44"/>
      <c r="S3018" s="44"/>
    </row>
    <row r="3019" spans="1:19" ht="13.5" customHeight="1" x14ac:dyDescent="0.25">
      <c r="E3019" s="44"/>
      <c r="F3019" s="44"/>
      <c r="G3019" s="44"/>
      <c r="H3019" s="44"/>
      <c r="I3019" s="44"/>
      <c r="J3019" s="44"/>
      <c r="K3019" s="44"/>
      <c r="M3019" s="44"/>
      <c r="N3019" s="44"/>
      <c r="O3019" s="44"/>
      <c r="P3019" s="44"/>
      <c r="Q3019" s="44"/>
      <c r="R3019" s="44"/>
      <c r="S3019" s="44"/>
    </row>
    <row r="3020" spans="1:19" ht="13.5" customHeight="1" x14ac:dyDescent="0.25">
      <c r="A3020" s="115"/>
      <c r="B3020" s="115"/>
      <c r="E3020" s="44"/>
      <c r="F3020" s="44"/>
      <c r="G3020" s="44"/>
      <c r="H3020" s="44"/>
      <c r="I3020" s="44"/>
      <c r="J3020" s="44"/>
      <c r="K3020" s="44"/>
      <c r="L3020" s="114"/>
      <c r="M3020" s="44"/>
      <c r="N3020" s="44"/>
      <c r="O3020" s="44"/>
      <c r="P3020" s="44"/>
      <c r="Q3020" s="44"/>
      <c r="R3020" s="44"/>
      <c r="S3020" s="44"/>
    </row>
    <row r="3021" spans="1:19" ht="13.5" customHeight="1" x14ac:dyDescent="0.25">
      <c r="E3021" s="44"/>
      <c r="F3021" s="44"/>
      <c r="G3021" s="44"/>
      <c r="H3021" s="44"/>
      <c r="I3021" s="44"/>
      <c r="J3021" s="44"/>
      <c r="K3021" s="44"/>
      <c r="L3021" s="114"/>
      <c r="M3021" s="44"/>
      <c r="N3021" s="44"/>
      <c r="O3021" s="44"/>
      <c r="P3021" s="44"/>
      <c r="Q3021" s="44"/>
      <c r="R3021" s="44"/>
      <c r="S3021" s="44"/>
    </row>
    <row r="3022" spans="1:19" ht="7.9" customHeight="1" x14ac:dyDescent="0.25">
      <c r="E3022" s="76"/>
      <c r="F3022" s="76"/>
      <c r="G3022" s="76"/>
      <c r="M3022" s="150"/>
      <c r="N3022" s="150"/>
      <c r="O3022" s="150"/>
      <c r="Q3022" s="150"/>
      <c r="R3022" s="150"/>
      <c r="S3022" s="150"/>
    </row>
    <row r="3023" spans="1:19" ht="13.5" customHeight="1" x14ac:dyDescent="0.25">
      <c r="A3023" s="115"/>
      <c r="B3023" s="115"/>
      <c r="E3023" s="270" t="s">
        <v>273</v>
      </c>
      <c r="F3023" s="270"/>
      <c r="G3023" s="270"/>
      <c r="H3023" s="31"/>
      <c r="I3023" s="31"/>
      <c r="J3023" s="31"/>
      <c r="K3023" s="31"/>
      <c r="L3023" s="140"/>
      <c r="M3023" s="270" t="s">
        <v>335</v>
      </c>
      <c r="N3023" s="270"/>
      <c r="O3023" s="270"/>
      <c r="P3023" s="31"/>
      <c r="Q3023" s="63"/>
      <c r="R3023" s="63"/>
      <c r="S3023" s="63"/>
    </row>
    <row r="3024" spans="1:19" ht="13.5" customHeight="1" x14ac:dyDescent="0.25">
      <c r="A3024" s="1" t="s">
        <v>274</v>
      </c>
      <c r="B3024" s="1" t="s">
        <v>275</v>
      </c>
      <c r="E3024" s="32" t="s">
        <v>276</v>
      </c>
      <c r="F3024" s="33"/>
      <c r="G3024" s="124">
        <f>VLOOKUP(A3024,'[2]Tarif bases juil-24'!B:H,6,0)*(1+$V$8)</f>
        <v>34.916666666666664</v>
      </c>
      <c r="H3024" s="33"/>
      <c r="I3024" s="32"/>
      <c r="J3024" s="33"/>
      <c r="K3024" s="34"/>
      <c r="L3024" s="33"/>
      <c r="M3024" s="32" t="s">
        <v>336</v>
      </c>
      <c r="N3024" s="33"/>
      <c r="O3024" s="124">
        <f>VLOOKUP(B3024,'[2]Tarif bases juil-24'!B:H,6,0)*(1+$V$8)</f>
        <v>50</v>
      </c>
      <c r="P3024" s="33"/>
      <c r="Q3024" s="46"/>
      <c r="S3024" s="39"/>
    </row>
    <row r="3025" spans="1:19" ht="7.9" customHeight="1" x14ac:dyDescent="0.25">
      <c r="E3025" s="43"/>
      <c r="F3025" s="33"/>
      <c r="G3025" s="140"/>
      <c r="H3025" s="140"/>
      <c r="I3025" s="140"/>
      <c r="J3025" s="140"/>
      <c r="K3025" s="140"/>
      <c r="L3025" s="114"/>
      <c r="M3025" s="140"/>
      <c r="N3025" s="140"/>
      <c r="O3025" s="140"/>
      <c r="P3025" s="140"/>
      <c r="Q3025" s="114"/>
      <c r="R3025" s="114"/>
      <c r="S3025" s="114"/>
    </row>
    <row r="3026" spans="1:19" ht="13.5" customHeight="1" x14ac:dyDescent="0.25">
      <c r="A3026" s="115"/>
      <c r="B3026" s="115"/>
      <c r="E3026" s="117" t="s">
        <v>268</v>
      </c>
      <c r="F3026" s="232"/>
      <c r="G3026" s="232"/>
      <c r="H3026" s="232"/>
      <c r="I3026" s="232"/>
      <c r="J3026" s="232"/>
      <c r="K3026" s="232"/>
      <c r="M3026" s="117" t="s">
        <v>268</v>
      </c>
      <c r="N3026" s="232"/>
      <c r="O3026" s="232"/>
      <c r="P3026" s="232"/>
      <c r="Q3026" s="232"/>
      <c r="R3026" s="232"/>
      <c r="S3026" s="232"/>
    </row>
    <row r="3027" spans="1:19" ht="13.5" customHeight="1" x14ac:dyDescent="0.25">
      <c r="A3027" s="115"/>
      <c r="B3027" s="115"/>
      <c r="E3027" s="121" t="s">
        <v>269</v>
      </c>
      <c r="F3027" s="232"/>
      <c r="G3027" s="232"/>
      <c r="H3027" s="232"/>
      <c r="I3027" s="232"/>
      <c r="J3027" s="232"/>
      <c r="K3027" s="232"/>
      <c r="L3027" s="114"/>
      <c r="M3027" s="121" t="s">
        <v>296</v>
      </c>
      <c r="N3027" s="232"/>
      <c r="O3027" s="232"/>
      <c r="P3027" s="232"/>
      <c r="Q3027" s="232"/>
      <c r="R3027" s="232"/>
      <c r="S3027" s="232"/>
    </row>
    <row r="3028" spans="1:19" ht="13.5" customHeight="1" x14ac:dyDescent="0.25">
      <c r="A3028" s="115"/>
      <c r="B3028" s="115"/>
      <c r="E3028" s="121" t="s">
        <v>270</v>
      </c>
      <c r="F3028" s="232"/>
      <c r="G3028" s="232"/>
      <c r="H3028" s="232"/>
      <c r="I3028" s="232"/>
      <c r="J3028" s="232"/>
      <c r="K3028" s="232"/>
      <c r="M3028" s="121" t="s">
        <v>331</v>
      </c>
      <c r="N3028" s="232"/>
      <c r="O3028" s="232"/>
      <c r="P3028" s="232"/>
      <c r="Q3028" s="232"/>
      <c r="R3028" s="232"/>
      <c r="S3028" s="232"/>
    </row>
    <row r="3029" spans="1:19" ht="13.5" customHeight="1" x14ac:dyDescent="0.25">
      <c r="A3029" s="115"/>
      <c r="B3029" s="115"/>
      <c r="E3029" s="121" t="s">
        <v>296</v>
      </c>
      <c r="F3029" s="232"/>
      <c r="G3029" s="232"/>
      <c r="H3029" s="232"/>
      <c r="I3029" s="232"/>
      <c r="J3029" s="232"/>
      <c r="K3029" s="232"/>
      <c r="M3029" s="121" t="s">
        <v>270</v>
      </c>
      <c r="N3029" s="232"/>
      <c r="O3029" s="232"/>
      <c r="P3029" s="232"/>
      <c r="Q3029" s="232"/>
      <c r="R3029" s="232"/>
      <c r="S3029" s="232"/>
    </row>
    <row r="3030" spans="1:19" ht="13.5" customHeight="1" x14ac:dyDescent="0.25">
      <c r="A3030" s="115"/>
      <c r="B3030" s="115"/>
      <c r="E3030" s="121" t="s">
        <v>272</v>
      </c>
      <c r="F3030" s="232"/>
      <c r="G3030" s="232"/>
      <c r="H3030" s="232"/>
      <c r="I3030" s="232"/>
      <c r="J3030" s="232"/>
      <c r="K3030" s="232"/>
      <c r="M3030" s="121" t="s">
        <v>332</v>
      </c>
      <c r="N3030" s="232"/>
      <c r="O3030" s="232"/>
      <c r="P3030" s="232"/>
      <c r="Q3030" s="232"/>
      <c r="R3030" s="232"/>
      <c r="S3030" s="232"/>
    </row>
    <row r="3031" spans="1:19" ht="13.5" customHeight="1" x14ac:dyDescent="0.25">
      <c r="A3031" s="115"/>
      <c r="B3031" s="115"/>
      <c r="E3031" s="232"/>
      <c r="F3031" s="232"/>
      <c r="G3031" s="232"/>
      <c r="H3031" s="232"/>
      <c r="I3031" s="232"/>
      <c r="J3031" s="232"/>
      <c r="K3031" s="232"/>
      <c r="L3031" s="114"/>
      <c r="M3031" s="121" t="s">
        <v>333</v>
      </c>
      <c r="N3031" s="232"/>
      <c r="O3031" s="232"/>
      <c r="P3031" s="232"/>
      <c r="Q3031" s="232"/>
      <c r="R3031" s="232"/>
      <c r="S3031" s="232"/>
    </row>
    <row r="3032" spans="1:19" ht="13.5" customHeight="1" x14ac:dyDescent="0.25">
      <c r="A3032" s="115"/>
      <c r="B3032" s="115"/>
      <c r="E3032" s="232"/>
      <c r="F3032" s="232"/>
      <c r="G3032" s="232"/>
      <c r="H3032" s="232"/>
      <c r="I3032" s="232"/>
      <c r="J3032" s="232"/>
      <c r="K3032" s="232"/>
      <c r="L3032" s="114"/>
      <c r="M3032" s="121" t="s">
        <v>334</v>
      </c>
      <c r="N3032" s="232"/>
      <c r="O3032" s="232"/>
      <c r="P3032" s="232"/>
      <c r="Q3032" s="232"/>
      <c r="R3032" s="232"/>
      <c r="S3032" s="232"/>
    </row>
    <row r="3033" spans="1:19" ht="13.5" customHeight="1" x14ac:dyDescent="0.25">
      <c r="A3033" s="115"/>
      <c r="B3033" s="115"/>
      <c r="E3033" s="232"/>
      <c r="F3033" s="232"/>
      <c r="G3033" s="232"/>
      <c r="H3033" s="232"/>
      <c r="I3033" s="232"/>
      <c r="J3033" s="232"/>
      <c r="K3033" s="232"/>
      <c r="L3033" s="1"/>
      <c r="M3033" s="121"/>
      <c r="N3033" s="232"/>
      <c r="O3033" s="232"/>
      <c r="P3033" s="232"/>
      <c r="Q3033" s="232"/>
      <c r="R3033" s="232"/>
      <c r="S3033" s="232"/>
    </row>
    <row r="3034" spans="1:19" ht="13.5" customHeight="1" x14ac:dyDescent="0.25">
      <c r="A3034" s="115"/>
      <c r="B3034" s="115"/>
      <c r="E3034" s="13"/>
      <c r="G3034" s="114"/>
      <c r="H3034" s="114"/>
      <c r="I3034" s="114"/>
      <c r="J3034" s="114"/>
      <c r="K3034" s="114"/>
      <c r="L3034" s="1"/>
      <c r="M3034" s="114"/>
      <c r="N3034" s="114"/>
      <c r="O3034" s="36"/>
      <c r="P3034" s="114"/>
      <c r="Q3034" s="114"/>
      <c r="R3034" s="114"/>
      <c r="S3034" s="36"/>
    </row>
    <row r="3035" spans="1:19" ht="13.5" customHeight="1" x14ac:dyDescent="0.25">
      <c r="A3035" s="115"/>
      <c r="B3035" s="115"/>
      <c r="E3035" s="44"/>
      <c r="F3035" s="44"/>
      <c r="G3035" s="44"/>
      <c r="H3035" s="44"/>
      <c r="I3035" s="44"/>
      <c r="J3035" s="44"/>
      <c r="K3035" s="44"/>
      <c r="M3035" s="44"/>
      <c r="N3035" s="44"/>
      <c r="O3035" s="44"/>
      <c r="P3035" s="44"/>
      <c r="Q3035" s="44"/>
      <c r="R3035" s="44"/>
      <c r="S3035" s="44"/>
    </row>
    <row r="3036" spans="1:19" ht="13.5" customHeight="1" x14ac:dyDescent="0.25">
      <c r="E3036" s="44"/>
      <c r="F3036" s="44"/>
      <c r="G3036" s="44"/>
      <c r="H3036" s="44"/>
      <c r="I3036" s="44"/>
      <c r="J3036" s="44"/>
      <c r="K3036" s="44"/>
      <c r="M3036" s="44"/>
      <c r="N3036" s="44"/>
      <c r="O3036" s="44"/>
      <c r="P3036" s="44"/>
      <c r="Q3036" s="44"/>
      <c r="R3036" s="44"/>
      <c r="S3036" s="44"/>
    </row>
    <row r="3037" spans="1:19" ht="13.5" customHeight="1" x14ac:dyDescent="0.25">
      <c r="A3037" s="115"/>
      <c r="B3037" s="115"/>
      <c r="E3037" s="44"/>
      <c r="F3037" s="44"/>
      <c r="G3037" s="44"/>
      <c r="H3037" s="44"/>
      <c r="I3037" s="44"/>
      <c r="J3037" s="44"/>
      <c r="K3037" s="44"/>
      <c r="L3037" s="114"/>
      <c r="M3037" s="44"/>
      <c r="N3037" s="44"/>
      <c r="O3037" s="44"/>
      <c r="P3037" s="44"/>
      <c r="Q3037" s="44"/>
      <c r="R3037" s="44"/>
      <c r="S3037" s="44"/>
    </row>
    <row r="3038" spans="1:19" ht="13.5" customHeight="1" x14ac:dyDescent="0.25">
      <c r="A3038" s="115"/>
      <c r="B3038" s="115"/>
      <c r="E3038" s="44"/>
      <c r="F3038" s="44"/>
      <c r="G3038" s="44"/>
      <c r="H3038" s="44"/>
      <c r="I3038" s="44"/>
      <c r="J3038" s="44"/>
      <c r="K3038" s="44"/>
      <c r="L3038" s="114"/>
      <c r="M3038" s="44"/>
      <c r="N3038" s="44"/>
      <c r="O3038" s="44"/>
      <c r="P3038" s="44"/>
      <c r="Q3038" s="44"/>
      <c r="R3038" s="44"/>
      <c r="S3038" s="44"/>
    </row>
    <row r="3039" spans="1:19" ht="13.5" customHeight="1" x14ac:dyDescent="0.25">
      <c r="E3039" s="44"/>
      <c r="F3039" s="44"/>
      <c r="G3039" s="44"/>
      <c r="H3039" s="44"/>
      <c r="I3039" s="44"/>
      <c r="J3039" s="44"/>
      <c r="K3039" s="44"/>
      <c r="L3039" s="1"/>
      <c r="M3039" s="44"/>
      <c r="N3039" s="44"/>
      <c r="O3039" s="44"/>
      <c r="P3039" s="44"/>
      <c r="Q3039" s="44"/>
      <c r="R3039" s="44"/>
      <c r="S3039" s="44"/>
    </row>
    <row r="3040" spans="1:19" ht="13.5" customHeight="1" x14ac:dyDescent="0.25">
      <c r="E3040" s="44"/>
      <c r="F3040" s="44"/>
      <c r="G3040" s="44"/>
      <c r="H3040" s="44"/>
      <c r="I3040" s="44"/>
      <c r="J3040" s="44"/>
      <c r="K3040" s="44"/>
      <c r="M3040" s="44"/>
      <c r="N3040" s="44"/>
      <c r="O3040" s="44"/>
      <c r="P3040" s="44"/>
      <c r="Q3040" s="44"/>
      <c r="R3040" s="44"/>
      <c r="S3040" s="44"/>
    </row>
    <row r="3041" spans="1:19" ht="13.5" customHeight="1" x14ac:dyDescent="0.25">
      <c r="A3041" s="115"/>
      <c r="B3041" s="115"/>
      <c r="E3041" s="44"/>
      <c r="F3041" s="44"/>
      <c r="G3041" s="44"/>
      <c r="H3041" s="44"/>
      <c r="I3041" s="44"/>
      <c r="J3041" s="44"/>
      <c r="K3041" s="44"/>
      <c r="L3041" s="114"/>
      <c r="M3041" s="44"/>
      <c r="N3041" s="44"/>
      <c r="O3041" s="44"/>
      <c r="P3041" s="44"/>
      <c r="Q3041" s="44"/>
      <c r="R3041" s="44"/>
      <c r="S3041" s="44"/>
    </row>
    <row r="3042" spans="1:19" ht="13.5" customHeight="1" x14ac:dyDescent="0.25">
      <c r="E3042" s="44"/>
      <c r="F3042" s="44"/>
      <c r="G3042" s="44"/>
      <c r="H3042" s="44"/>
      <c r="I3042" s="44"/>
      <c r="J3042" s="44"/>
      <c r="K3042" s="44"/>
      <c r="L3042" s="114"/>
      <c r="M3042" s="44"/>
      <c r="N3042" s="44"/>
      <c r="O3042" s="44"/>
      <c r="P3042" s="44"/>
      <c r="Q3042" s="44"/>
      <c r="R3042" s="44"/>
      <c r="S3042" s="44"/>
    </row>
    <row r="3043" spans="1:19" ht="7.9" customHeight="1" x14ac:dyDescent="0.25">
      <c r="E3043" s="76"/>
      <c r="F3043" s="76"/>
      <c r="G3043" s="76"/>
      <c r="M3043" s="150"/>
      <c r="N3043" s="150"/>
      <c r="O3043" s="150"/>
      <c r="Q3043" s="150"/>
      <c r="R3043" s="150"/>
      <c r="S3043" s="150"/>
    </row>
    <row r="3044" spans="1:19" ht="13.5" customHeight="1" x14ac:dyDescent="0.25">
      <c r="A3044" s="115"/>
      <c r="B3044" s="115"/>
      <c r="E3044" s="270" t="s">
        <v>346</v>
      </c>
      <c r="F3044" s="270"/>
      <c r="G3044" s="270"/>
      <c r="H3044" s="270"/>
      <c r="I3044" s="270"/>
      <c r="J3044" s="270"/>
      <c r="K3044" s="270"/>
      <c r="L3044" s="140"/>
      <c r="M3044" s="270" t="s">
        <v>362</v>
      </c>
      <c r="N3044" s="270"/>
      <c r="O3044" s="270"/>
      <c r="P3044" s="270"/>
      <c r="Q3044" s="270"/>
      <c r="R3044" s="270"/>
      <c r="S3044" s="270"/>
    </row>
    <row r="3045" spans="1:19" ht="13.5" customHeight="1" x14ac:dyDescent="0.25">
      <c r="A3045" s="1" t="s">
        <v>347</v>
      </c>
      <c r="B3045" s="1" t="s">
        <v>363</v>
      </c>
      <c r="E3045" s="32" t="s">
        <v>348</v>
      </c>
      <c r="F3045" s="33"/>
      <c r="G3045" s="124">
        <f>VLOOKUP(A3045,'[2]Tarif bases juil-24'!B:H,6,0)*(1+$V$8)</f>
        <v>45.25</v>
      </c>
      <c r="H3045" s="33"/>
      <c r="I3045" s="32"/>
      <c r="J3045" s="33"/>
      <c r="K3045" s="34"/>
      <c r="L3045" s="114"/>
      <c r="M3045" s="32" t="s">
        <v>364</v>
      </c>
      <c r="N3045" s="33"/>
      <c r="O3045" s="124">
        <f>VLOOKUP(B3045,'[2]Tarif bases juil-24'!B:H,6,0)*(1+$V$8)</f>
        <v>63.416666666666664</v>
      </c>
      <c r="P3045" s="33"/>
      <c r="Q3045" s="32"/>
      <c r="R3045" s="33"/>
      <c r="S3045" s="34"/>
    </row>
    <row r="3046" spans="1:19" ht="7.9" customHeight="1" x14ac:dyDescent="0.25">
      <c r="E3046" s="13"/>
      <c r="G3046" s="114"/>
      <c r="H3046" s="114"/>
      <c r="I3046" s="114"/>
      <c r="J3046" s="114"/>
      <c r="K3046" s="114"/>
      <c r="M3046" s="114"/>
      <c r="N3046" s="114"/>
      <c r="O3046" s="114"/>
      <c r="P3046" s="114"/>
      <c r="Q3046" s="114"/>
      <c r="R3046" s="114"/>
      <c r="S3046" s="114"/>
    </row>
    <row r="3047" spans="1:19" ht="13.5" customHeight="1" x14ac:dyDescent="0.25">
      <c r="A3047" s="115"/>
      <c r="B3047" s="115"/>
      <c r="E3047" s="117" t="s">
        <v>268</v>
      </c>
      <c r="F3047" s="232"/>
      <c r="G3047" s="232"/>
      <c r="H3047" s="232"/>
      <c r="I3047" s="232"/>
      <c r="J3047" s="232"/>
      <c r="K3047" s="232"/>
      <c r="L3047" s="114"/>
      <c r="M3047" s="117" t="s">
        <v>268</v>
      </c>
      <c r="N3047" s="118"/>
      <c r="O3047" s="118"/>
      <c r="P3047" s="119"/>
      <c r="Q3047" s="120"/>
      <c r="R3047" s="120"/>
      <c r="S3047" s="232"/>
    </row>
    <row r="3048" spans="1:19" ht="13.5" customHeight="1" x14ac:dyDescent="0.25">
      <c r="A3048" s="115"/>
      <c r="B3048" s="115"/>
      <c r="E3048" s="121" t="s">
        <v>296</v>
      </c>
      <c r="F3048" s="232"/>
      <c r="G3048" s="232"/>
      <c r="H3048" s="232"/>
      <c r="I3048" s="232"/>
      <c r="J3048" s="232"/>
      <c r="K3048" s="232"/>
      <c r="M3048" s="121" t="s">
        <v>296</v>
      </c>
      <c r="N3048" s="118"/>
      <c r="O3048" s="118"/>
      <c r="P3048" s="91"/>
      <c r="Q3048" s="120"/>
      <c r="R3048" s="120"/>
      <c r="S3048" s="232"/>
    </row>
    <row r="3049" spans="1:19" ht="13.5" customHeight="1" x14ac:dyDescent="0.25">
      <c r="A3049" s="115"/>
      <c r="B3049" s="115"/>
      <c r="E3049" s="121" t="s">
        <v>331</v>
      </c>
      <c r="F3049" s="232"/>
      <c r="G3049" s="232"/>
      <c r="H3049" s="232"/>
      <c r="I3049" s="232"/>
      <c r="J3049" s="232"/>
      <c r="K3049" s="232"/>
      <c r="M3049" s="121" t="s">
        <v>331</v>
      </c>
      <c r="N3049" s="118"/>
      <c r="O3049" s="118"/>
      <c r="P3049" s="91"/>
      <c r="Q3049" s="120"/>
      <c r="R3049" s="120"/>
      <c r="S3049" s="232"/>
    </row>
    <row r="3050" spans="1:19" ht="13.5" customHeight="1" x14ac:dyDescent="0.25">
      <c r="A3050" s="115"/>
      <c r="B3050" s="115"/>
      <c r="E3050" s="121" t="s">
        <v>270</v>
      </c>
      <c r="F3050" s="232"/>
      <c r="G3050" s="232"/>
      <c r="H3050" s="232"/>
      <c r="I3050" s="232"/>
      <c r="J3050" s="232"/>
      <c r="K3050" s="232"/>
      <c r="M3050" s="121" t="s">
        <v>270</v>
      </c>
      <c r="N3050" s="118"/>
      <c r="O3050" s="118"/>
      <c r="P3050" s="91"/>
      <c r="Q3050" s="120"/>
      <c r="R3050" s="120"/>
      <c r="S3050" s="232"/>
    </row>
    <row r="3051" spans="1:19" ht="13.5" customHeight="1" x14ac:dyDescent="0.25">
      <c r="A3051" s="115"/>
      <c r="B3051" s="115"/>
      <c r="E3051" s="121" t="s">
        <v>332</v>
      </c>
      <c r="F3051" s="232"/>
      <c r="G3051" s="232"/>
      <c r="H3051" s="232"/>
      <c r="I3051" s="232"/>
      <c r="J3051" s="232"/>
      <c r="K3051" s="232"/>
      <c r="L3051" s="114"/>
      <c r="M3051" s="121" t="s">
        <v>332</v>
      </c>
      <c r="N3051" s="118"/>
      <c r="O3051" s="118"/>
      <c r="P3051" s="119"/>
      <c r="Q3051" s="120"/>
      <c r="R3051" s="120"/>
      <c r="S3051" s="232"/>
    </row>
    <row r="3052" spans="1:19" ht="13.5" customHeight="1" x14ac:dyDescent="0.25">
      <c r="A3052" s="115"/>
      <c r="B3052" s="115"/>
      <c r="E3052" s="121" t="s">
        <v>333</v>
      </c>
      <c r="F3052" s="232"/>
      <c r="G3052" s="232"/>
      <c r="H3052" s="232"/>
      <c r="I3052" s="232"/>
      <c r="J3052" s="232"/>
      <c r="K3052" s="232"/>
      <c r="L3052" s="114"/>
      <c r="M3052" s="121" t="s">
        <v>333</v>
      </c>
      <c r="N3052" s="118"/>
      <c r="O3052" s="118"/>
      <c r="P3052" s="119"/>
      <c r="Q3052" s="120"/>
      <c r="R3052" s="120"/>
      <c r="S3052" s="232"/>
    </row>
    <row r="3053" spans="1:19" ht="13.5" customHeight="1" x14ac:dyDescent="0.25">
      <c r="A3053" s="115"/>
      <c r="B3053" s="115"/>
      <c r="E3053" s="121"/>
      <c r="F3053" s="232"/>
      <c r="G3053" s="232"/>
      <c r="H3053" s="232"/>
      <c r="I3053" s="232"/>
      <c r="J3053" s="232"/>
      <c r="K3053" s="232"/>
      <c r="L3053" s="1"/>
      <c r="M3053" s="121" t="s">
        <v>1731</v>
      </c>
      <c r="N3053" s="117"/>
      <c r="O3053" s="117"/>
      <c r="P3053" s="117"/>
      <c r="Q3053" s="117"/>
      <c r="R3053" s="117"/>
      <c r="S3053" s="232"/>
    </row>
    <row r="3054" spans="1:19" ht="13.5" customHeight="1" x14ac:dyDescent="0.25">
      <c r="A3054" s="115"/>
      <c r="B3054" s="115"/>
      <c r="E3054" s="121"/>
      <c r="F3054" s="232"/>
      <c r="G3054" s="232"/>
      <c r="H3054" s="232"/>
      <c r="I3054" s="232"/>
      <c r="J3054" s="232"/>
      <c r="K3054" s="232"/>
      <c r="L3054" s="1"/>
      <c r="M3054" s="121" t="s">
        <v>1732</v>
      </c>
      <c r="N3054" s="117"/>
      <c r="O3054" s="117"/>
      <c r="P3054" s="117"/>
      <c r="Q3054" s="117"/>
      <c r="R3054" s="117"/>
      <c r="S3054" s="232"/>
    </row>
    <row r="3055" spans="1:19" ht="13.5" customHeight="1" x14ac:dyDescent="0.25">
      <c r="A3055" s="115"/>
      <c r="B3055" s="115"/>
      <c r="E3055" s="232"/>
      <c r="F3055" s="232"/>
      <c r="G3055" s="232"/>
      <c r="H3055" s="232"/>
      <c r="I3055" s="232"/>
      <c r="J3055" s="232"/>
      <c r="K3055" s="232"/>
      <c r="M3055" s="121" t="s">
        <v>1733</v>
      </c>
      <c r="N3055" s="117"/>
      <c r="O3055" s="117"/>
      <c r="P3055" s="117"/>
      <c r="Q3055" s="117"/>
      <c r="R3055" s="117"/>
      <c r="S3055" s="232"/>
    </row>
    <row r="3056" spans="1:19" ht="13.5" customHeight="1" x14ac:dyDescent="0.25">
      <c r="E3056" s="64" t="s">
        <v>1650</v>
      </c>
      <c r="F3056" s="64"/>
      <c r="G3056" s="64"/>
      <c r="H3056" s="67"/>
      <c r="I3056" s="67"/>
      <c r="J3056" s="67"/>
      <c r="K3056" s="68"/>
      <c r="L3056" s="69"/>
      <c r="M3056" s="69"/>
      <c r="N3056" s="69"/>
      <c r="O3056" s="267" t="s">
        <v>0</v>
      </c>
      <c r="P3056" s="267"/>
      <c r="Q3056" s="267"/>
      <c r="R3056" s="267"/>
      <c r="S3056" s="267"/>
    </row>
    <row r="3057" spans="1:19" ht="13.5" customHeight="1" x14ac:dyDescent="0.25">
      <c r="E3057" s="6"/>
      <c r="O3057" s="268"/>
      <c r="P3057" s="268"/>
      <c r="Q3057" s="268"/>
      <c r="R3057" s="268"/>
      <c r="S3057" s="268"/>
    </row>
    <row r="3058" spans="1:19" ht="13.5" customHeight="1" x14ac:dyDescent="0.25">
      <c r="A3058" s="115"/>
      <c r="B3058" s="115"/>
      <c r="E3058" s="76" t="s">
        <v>1688</v>
      </c>
      <c r="G3058" s="114"/>
      <c r="H3058" s="114"/>
      <c r="I3058" s="114"/>
      <c r="J3058" s="114"/>
      <c r="K3058" s="114"/>
      <c r="L3058" s="114"/>
      <c r="M3058" s="114"/>
      <c r="N3058" s="114"/>
      <c r="O3058" s="36"/>
      <c r="P3058" s="114"/>
      <c r="Q3058" s="114"/>
      <c r="R3058" s="114"/>
      <c r="S3058" s="36"/>
    </row>
    <row r="3059" spans="1:19" ht="13.5" customHeight="1" x14ac:dyDescent="0.25">
      <c r="A3059" s="115"/>
      <c r="B3059" s="115"/>
      <c r="E3059" s="13"/>
      <c r="G3059" s="114"/>
      <c r="H3059" s="114"/>
      <c r="I3059" s="114"/>
      <c r="J3059" s="114"/>
      <c r="K3059" s="114"/>
      <c r="L3059" s="114"/>
      <c r="M3059" s="114"/>
      <c r="N3059" s="114"/>
      <c r="O3059" s="36"/>
      <c r="P3059" s="114"/>
      <c r="Q3059" s="114"/>
      <c r="R3059" s="114"/>
      <c r="S3059" s="36"/>
    </row>
    <row r="3060" spans="1:19" ht="13.5" customHeight="1" x14ac:dyDescent="0.25">
      <c r="A3060" s="115"/>
      <c r="B3060" s="115"/>
      <c r="E3060" s="44"/>
      <c r="F3060" s="44"/>
      <c r="G3060" s="44"/>
      <c r="H3060" s="44"/>
      <c r="I3060" s="44"/>
      <c r="J3060" s="44"/>
      <c r="K3060" s="44"/>
      <c r="L3060" s="114"/>
      <c r="M3060" s="44"/>
      <c r="N3060" s="44"/>
      <c r="O3060" s="44"/>
      <c r="P3060" s="44"/>
      <c r="Q3060" s="44"/>
      <c r="R3060" s="44"/>
      <c r="S3060" s="44"/>
    </row>
    <row r="3061" spans="1:19" ht="13.5" customHeight="1" x14ac:dyDescent="0.25">
      <c r="E3061" s="44"/>
      <c r="F3061" s="44"/>
      <c r="G3061" s="44"/>
      <c r="H3061" s="44"/>
      <c r="I3061" s="44"/>
      <c r="J3061" s="44"/>
      <c r="K3061" s="44"/>
      <c r="M3061" s="44"/>
      <c r="N3061" s="44"/>
      <c r="O3061" s="44"/>
      <c r="P3061" s="44"/>
      <c r="Q3061" s="44"/>
      <c r="R3061" s="44"/>
      <c r="S3061" s="44"/>
    </row>
    <row r="3062" spans="1:19" ht="13.5" customHeight="1" x14ac:dyDescent="0.25">
      <c r="A3062" s="115"/>
      <c r="B3062" s="115"/>
      <c r="E3062" s="44"/>
      <c r="F3062" s="44"/>
      <c r="G3062" s="44"/>
      <c r="H3062" s="44"/>
      <c r="I3062" s="44"/>
      <c r="J3062" s="44"/>
      <c r="K3062" s="44"/>
      <c r="L3062" s="114"/>
      <c r="M3062" s="44"/>
      <c r="N3062" s="44"/>
      <c r="O3062" s="44"/>
      <c r="P3062" s="44"/>
      <c r="Q3062" s="44"/>
      <c r="R3062" s="44"/>
      <c r="S3062" s="44"/>
    </row>
    <row r="3063" spans="1:19" ht="13.5" customHeight="1" x14ac:dyDescent="0.25">
      <c r="A3063" s="115"/>
      <c r="B3063" s="115"/>
      <c r="E3063" s="44"/>
      <c r="F3063" s="44"/>
      <c r="G3063" s="44"/>
      <c r="H3063" s="44"/>
      <c r="I3063" s="44"/>
      <c r="J3063" s="44"/>
      <c r="K3063" s="44"/>
      <c r="L3063" s="114"/>
      <c r="M3063" s="44"/>
      <c r="N3063" s="44"/>
      <c r="O3063" s="44"/>
      <c r="P3063" s="44"/>
      <c r="Q3063" s="44"/>
      <c r="R3063" s="44"/>
      <c r="S3063" s="44"/>
    </row>
    <row r="3064" spans="1:19" ht="13.5" customHeight="1" x14ac:dyDescent="0.25">
      <c r="E3064" s="44"/>
      <c r="F3064" s="44"/>
      <c r="G3064" s="44"/>
      <c r="H3064" s="44"/>
      <c r="I3064" s="44"/>
      <c r="J3064" s="44"/>
      <c r="K3064" s="44"/>
      <c r="L3064" s="1"/>
      <c r="M3064" s="44"/>
      <c r="N3064" s="44"/>
      <c r="O3064" s="44"/>
      <c r="P3064" s="44"/>
      <c r="Q3064" s="44"/>
      <c r="R3064" s="44"/>
      <c r="S3064" s="44"/>
    </row>
    <row r="3065" spans="1:19" ht="13.5" customHeight="1" x14ac:dyDescent="0.25">
      <c r="E3065" s="44"/>
      <c r="F3065" s="44"/>
      <c r="G3065" s="44"/>
      <c r="H3065" s="44"/>
      <c r="I3065" s="44"/>
      <c r="J3065" s="44"/>
      <c r="K3065" s="44"/>
      <c r="M3065" s="44"/>
      <c r="N3065" s="44"/>
      <c r="O3065" s="44"/>
      <c r="P3065" s="44"/>
      <c r="Q3065" s="44"/>
      <c r="R3065" s="44"/>
      <c r="S3065" s="44"/>
    </row>
    <row r="3066" spans="1:19" ht="13.5" customHeight="1" x14ac:dyDescent="0.25">
      <c r="A3066" s="115"/>
      <c r="B3066" s="115"/>
      <c r="E3066" s="44"/>
      <c r="F3066" s="44"/>
      <c r="G3066" s="44"/>
      <c r="H3066" s="44"/>
      <c r="I3066" s="44"/>
      <c r="J3066" s="44"/>
      <c r="K3066" s="44"/>
      <c r="L3066" s="114"/>
      <c r="M3066" s="44"/>
      <c r="N3066" s="44"/>
      <c r="O3066" s="44"/>
      <c r="P3066" s="44"/>
      <c r="Q3066" s="44"/>
      <c r="R3066" s="44"/>
      <c r="S3066" s="44"/>
    </row>
    <row r="3067" spans="1:19" ht="13.5" customHeight="1" x14ac:dyDescent="0.25">
      <c r="E3067" s="44"/>
      <c r="F3067" s="44"/>
      <c r="G3067" s="44"/>
      <c r="H3067" s="44"/>
      <c r="I3067" s="44"/>
      <c r="J3067" s="44"/>
      <c r="K3067" s="44"/>
      <c r="L3067" s="114"/>
      <c r="M3067" s="44"/>
      <c r="N3067" s="44"/>
      <c r="O3067" s="44"/>
      <c r="P3067" s="44"/>
      <c r="Q3067" s="44"/>
      <c r="R3067" s="44"/>
      <c r="S3067" s="44"/>
    </row>
    <row r="3068" spans="1:19" ht="7.9" customHeight="1" x14ac:dyDescent="0.25">
      <c r="E3068" s="76"/>
      <c r="F3068" s="76"/>
      <c r="G3068" s="76"/>
      <c r="M3068" s="150"/>
      <c r="N3068" s="150"/>
      <c r="O3068" s="150"/>
      <c r="Q3068" s="150"/>
      <c r="R3068" s="150"/>
      <c r="S3068" s="150"/>
    </row>
    <row r="3069" spans="1:19" ht="13.5" customHeight="1" x14ac:dyDescent="0.25">
      <c r="A3069" s="115"/>
      <c r="B3069" s="115"/>
      <c r="E3069" s="270" t="s">
        <v>377</v>
      </c>
      <c r="F3069" s="270"/>
      <c r="G3069" s="270"/>
      <c r="H3069" s="270"/>
      <c r="I3069" s="270"/>
      <c r="J3069" s="270"/>
      <c r="K3069" s="270"/>
      <c r="L3069" s="114"/>
      <c r="M3069" s="274"/>
      <c r="N3069" s="274"/>
      <c r="O3069" s="274"/>
      <c r="P3069" s="274"/>
      <c r="Q3069" s="274"/>
      <c r="R3069" s="274"/>
      <c r="S3069" s="274"/>
    </row>
    <row r="3070" spans="1:19" ht="13.5" customHeight="1" x14ac:dyDescent="0.25">
      <c r="A3070" s="1" t="s">
        <v>378</v>
      </c>
      <c r="E3070" s="32" t="s">
        <v>1734</v>
      </c>
      <c r="F3070" s="33"/>
      <c r="G3070" s="124">
        <f>VLOOKUP(A3070,'[2]Tarif bases juil-24'!B:H,6,0)*(1+$V$8)</f>
        <v>62.916666666666671</v>
      </c>
      <c r="H3070" s="33"/>
      <c r="I3070" s="32"/>
      <c r="J3070" s="33"/>
      <c r="K3070" s="34"/>
      <c r="M3070" s="46"/>
      <c r="O3070" s="39"/>
      <c r="Q3070" s="46"/>
      <c r="S3070" s="39"/>
    </row>
    <row r="3071" spans="1:19" ht="7.9" customHeight="1" x14ac:dyDescent="0.25">
      <c r="E3071" s="13"/>
      <c r="G3071" s="114"/>
      <c r="H3071" s="114"/>
      <c r="I3071" s="114"/>
      <c r="J3071" s="114"/>
      <c r="K3071" s="114"/>
      <c r="L3071" s="114"/>
      <c r="M3071" s="114"/>
      <c r="N3071" s="114"/>
      <c r="O3071" s="114"/>
      <c r="P3071" s="114"/>
      <c r="Q3071" s="114"/>
      <c r="R3071" s="114"/>
      <c r="S3071" s="114"/>
    </row>
    <row r="3072" spans="1:19" ht="13.5" customHeight="1" x14ac:dyDescent="0.25">
      <c r="A3072" s="115"/>
      <c r="B3072" s="115"/>
      <c r="E3072" s="117" t="s">
        <v>268</v>
      </c>
      <c r="F3072" s="118"/>
      <c r="G3072" s="118"/>
      <c r="H3072" s="119"/>
      <c r="I3072" s="120"/>
      <c r="J3072" s="120"/>
      <c r="K3072" s="232"/>
      <c r="L3072" s="114"/>
      <c r="M3072" s="233"/>
      <c r="N3072" s="234"/>
      <c r="O3072" s="234"/>
      <c r="P3072" s="234"/>
      <c r="Q3072" s="234"/>
      <c r="R3072" s="234"/>
      <c r="S3072" s="234"/>
    </row>
    <row r="3073" spans="1:19" ht="13.5" customHeight="1" x14ac:dyDescent="0.25">
      <c r="A3073" s="115"/>
      <c r="B3073" s="115"/>
      <c r="E3073" s="121" t="s">
        <v>296</v>
      </c>
      <c r="F3073" s="118"/>
      <c r="G3073" s="118"/>
      <c r="H3073" s="91"/>
      <c r="I3073" s="120"/>
      <c r="J3073" s="120"/>
      <c r="K3073" s="232"/>
      <c r="L3073" s="114"/>
      <c r="M3073" s="235"/>
      <c r="N3073" s="234"/>
      <c r="O3073" s="234"/>
      <c r="P3073" s="234"/>
      <c r="Q3073" s="234"/>
      <c r="R3073" s="234"/>
      <c r="S3073" s="234"/>
    </row>
    <row r="3074" spans="1:19" ht="13.5" customHeight="1" x14ac:dyDescent="0.25">
      <c r="A3074" s="115"/>
      <c r="B3074" s="115"/>
      <c r="E3074" s="121" t="s">
        <v>331</v>
      </c>
      <c r="F3074" s="118"/>
      <c r="G3074" s="118"/>
      <c r="H3074" s="91"/>
      <c r="I3074" s="120"/>
      <c r="J3074" s="120"/>
      <c r="K3074" s="232"/>
      <c r="L3074" s="114"/>
      <c r="M3074" s="235"/>
      <c r="N3074" s="234"/>
      <c r="O3074" s="234"/>
      <c r="P3074" s="234"/>
      <c r="Q3074" s="234"/>
      <c r="R3074" s="234"/>
      <c r="S3074" s="234"/>
    </row>
    <row r="3075" spans="1:19" ht="13.5" customHeight="1" x14ac:dyDescent="0.25">
      <c r="A3075" s="115"/>
      <c r="B3075" s="115"/>
      <c r="E3075" s="121" t="s">
        <v>270</v>
      </c>
      <c r="F3075" s="118"/>
      <c r="G3075" s="118"/>
      <c r="H3075" s="91"/>
      <c r="I3075" s="120"/>
      <c r="J3075" s="120"/>
      <c r="K3075" s="232"/>
      <c r="L3075" s="114"/>
      <c r="M3075" s="235"/>
      <c r="N3075" s="234"/>
      <c r="O3075" s="234"/>
      <c r="P3075" s="234"/>
      <c r="Q3075" s="234"/>
      <c r="R3075" s="234"/>
      <c r="S3075" s="234"/>
    </row>
    <row r="3076" spans="1:19" ht="13.5" customHeight="1" x14ac:dyDescent="0.25">
      <c r="A3076" s="115"/>
      <c r="B3076" s="115"/>
      <c r="E3076" s="121" t="s">
        <v>332</v>
      </c>
      <c r="F3076" s="118"/>
      <c r="G3076" s="118"/>
      <c r="H3076" s="119"/>
      <c r="I3076" s="120"/>
      <c r="J3076" s="120"/>
      <c r="K3076" s="232"/>
      <c r="L3076" s="114"/>
      <c r="M3076" s="235"/>
      <c r="N3076" s="234"/>
      <c r="O3076" s="234"/>
      <c r="P3076" s="234"/>
      <c r="Q3076" s="234"/>
      <c r="R3076" s="234"/>
      <c r="S3076" s="234"/>
    </row>
    <row r="3077" spans="1:19" ht="13.5" customHeight="1" x14ac:dyDescent="0.25">
      <c r="A3077" s="115"/>
      <c r="B3077" s="115"/>
      <c r="E3077" s="121" t="s">
        <v>333</v>
      </c>
      <c r="F3077" s="118"/>
      <c r="G3077" s="118"/>
      <c r="H3077" s="119"/>
      <c r="I3077" s="120"/>
      <c r="J3077" s="120"/>
      <c r="K3077" s="232"/>
      <c r="L3077" s="114"/>
      <c r="M3077" s="235"/>
      <c r="N3077" s="234"/>
      <c r="O3077" s="234"/>
      <c r="P3077" s="234"/>
      <c r="Q3077" s="234"/>
      <c r="R3077" s="234"/>
      <c r="S3077" s="234"/>
    </row>
    <row r="3078" spans="1:19" ht="13.5" customHeight="1" x14ac:dyDescent="0.25">
      <c r="A3078" s="115"/>
      <c r="B3078" s="115"/>
      <c r="E3078" s="121" t="s">
        <v>1731</v>
      </c>
      <c r="F3078" s="117"/>
      <c r="G3078" s="117"/>
      <c r="H3078" s="117"/>
      <c r="I3078" s="117"/>
      <c r="J3078" s="117"/>
      <c r="K3078" s="232"/>
      <c r="L3078" s="114"/>
      <c r="M3078" s="235"/>
      <c r="N3078" s="234"/>
      <c r="O3078" s="234"/>
      <c r="P3078" s="234"/>
      <c r="Q3078" s="234"/>
      <c r="R3078" s="234"/>
      <c r="S3078" s="234"/>
    </row>
    <row r="3079" spans="1:19" ht="13.5" customHeight="1" x14ac:dyDescent="0.25">
      <c r="E3079" s="121" t="s">
        <v>1732</v>
      </c>
      <c r="F3079" s="117"/>
      <c r="G3079" s="117"/>
      <c r="H3079" s="117"/>
      <c r="I3079" s="117"/>
      <c r="J3079" s="117"/>
      <c r="K3079" s="232"/>
      <c r="L3079" s="114"/>
      <c r="M3079" s="114"/>
      <c r="N3079" s="114"/>
      <c r="O3079" s="114"/>
      <c r="P3079" s="114"/>
      <c r="Q3079" s="114"/>
      <c r="R3079" s="114"/>
      <c r="S3079" s="114"/>
    </row>
    <row r="3080" spans="1:19" ht="13.5" customHeight="1" x14ac:dyDescent="0.25">
      <c r="A3080" s="115"/>
      <c r="B3080" s="115"/>
      <c r="E3080" s="121" t="s">
        <v>1735</v>
      </c>
      <c r="F3080" s="117"/>
      <c r="G3080" s="117"/>
      <c r="H3080" s="117"/>
      <c r="I3080" s="117"/>
      <c r="J3080" s="117"/>
      <c r="K3080" s="232"/>
      <c r="L3080" s="114"/>
      <c r="M3080" s="234"/>
      <c r="N3080" s="234"/>
      <c r="O3080" s="234"/>
      <c r="P3080" s="234"/>
      <c r="Q3080" s="234"/>
      <c r="R3080" s="234"/>
      <c r="S3080" s="234"/>
    </row>
    <row r="3081" spans="1:19" ht="13.5" customHeight="1" x14ac:dyDescent="0.25">
      <c r="E3081" s="234"/>
      <c r="F3081" s="234"/>
      <c r="G3081" s="234"/>
      <c r="H3081" s="234"/>
      <c r="I3081" s="234"/>
      <c r="J3081" s="234"/>
      <c r="K3081" s="234"/>
      <c r="L3081" s="114"/>
      <c r="M3081" s="234"/>
      <c r="N3081" s="234"/>
      <c r="O3081" s="234"/>
      <c r="P3081" s="234"/>
      <c r="Q3081" s="234"/>
      <c r="R3081" s="234"/>
      <c r="S3081" s="234"/>
    </row>
    <row r="3082" spans="1:19" ht="13.5" customHeight="1" x14ac:dyDescent="0.25">
      <c r="E3082" s="156"/>
      <c r="G3082" s="114"/>
      <c r="H3082" s="114"/>
      <c r="I3082" s="114"/>
      <c r="J3082" s="114"/>
      <c r="K3082" s="114"/>
      <c r="L3082" s="114"/>
      <c r="M3082" s="114"/>
      <c r="N3082" s="114"/>
      <c r="O3082" s="36"/>
      <c r="P3082" s="114"/>
      <c r="Q3082" s="114"/>
      <c r="R3082" s="114"/>
      <c r="S3082" s="36"/>
    </row>
    <row r="3083" spans="1:19" ht="13.5" customHeight="1" x14ac:dyDescent="0.25">
      <c r="E3083" s="64" t="s">
        <v>1650</v>
      </c>
      <c r="F3083" s="64"/>
      <c r="G3083" s="64"/>
      <c r="H3083" s="67"/>
      <c r="I3083" s="67"/>
      <c r="J3083" s="67"/>
      <c r="K3083" s="68"/>
      <c r="L3083" s="69"/>
      <c r="M3083" s="69"/>
      <c r="N3083" s="69"/>
      <c r="O3083" s="267" t="s">
        <v>0</v>
      </c>
      <c r="P3083" s="267"/>
      <c r="Q3083" s="267"/>
      <c r="R3083" s="267"/>
      <c r="S3083" s="267"/>
    </row>
    <row r="3084" spans="1:19" ht="13.5" customHeight="1" x14ac:dyDescent="0.25">
      <c r="E3084" s="6"/>
      <c r="O3084" s="268"/>
      <c r="P3084" s="268"/>
      <c r="Q3084" s="268"/>
      <c r="R3084" s="268"/>
      <c r="S3084" s="268"/>
    </row>
    <row r="3085" spans="1:19" ht="13.5" customHeight="1" x14ac:dyDescent="0.25">
      <c r="A3085" s="115"/>
      <c r="B3085" s="115"/>
      <c r="E3085" s="76" t="s">
        <v>1736</v>
      </c>
      <c r="G3085" s="114"/>
      <c r="H3085" s="114"/>
      <c r="I3085" s="114"/>
      <c r="J3085" s="114"/>
      <c r="K3085" s="114"/>
      <c r="L3085" s="114"/>
      <c r="M3085" s="114"/>
      <c r="N3085" s="114"/>
      <c r="O3085" s="36"/>
      <c r="P3085" s="114"/>
      <c r="Q3085" s="114"/>
      <c r="R3085" s="114"/>
      <c r="S3085" s="36"/>
    </row>
    <row r="3086" spans="1:19" ht="7.9" customHeight="1" x14ac:dyDescent="0.25">
      <c r="E3086" s="13"/>
      <c r="G3086" s="114"/>
      <c r="H3086" s="114"/>
      <c r="I3086" s="114"/>
      <c r="J3086" s="114"/>
      <c r="K3086" s="114"/>
      <c r="L3086" s="114"/>
      <c r="M3086" s="114"/>
      <c r="N3086" s="114"/>
      <c r="O3086" s="36"/>
      <c r="P3086" s="114"/>
      <c r="Q3086" s="114"/>
      <c r="R3086" s="114"/>
      <c r="S3086" s="36"/>
    </row>
    <row r="3087" spans="1:19" ht="13.5" customHeight="1" x14ac:dyDescent="0.25">
      <c r="A3087" s="115"/>
      <c r="B3087" s="115"/>
      <c r="E3087" s="264"/>
      <c r="F3087" s="264"/>
      <c r="G3087" s="264"/>
      <c r="H3087" s="114"/>
      <c r="I3087" s="264"/>
      <c r="J3087" s="264"/>
      <c r="K3087" s="264"/>
      <c r="L3087" s="114"/>
      <c r="M3087" s="264"/>
      <c r="N3087" s="264"/>
      <c r="O3087" s="264"/>
      <c r="P3087" s="114"/>
      <c r="Q3087" s="264"/>
      <c r="R3087" s="264"/>
      <c r="S3087" s="264"/>
    </row>
    <row r="3088" spans="1:19" ht="13.5" customHeight="1" x14ac:dyDescent="0.25">
      <c r="E3088" s="264"/>
      <c r="F3088" s="264"/>
      <c r="G3088" s="264"/>
      <c r="I3088" s="264"/>
      <c r="J3088" s="264"/>
      <c r="K3088" s="264"/>
      <c r="M3088" s="264"/>
      <c r="N3088" s="264"/>
      <c r="O3088" s="264"/>
      <c r="Q3088" s="264"/>
      <c r="R3088" s="264"/>
      <c r="S3088" s="264"/>
    </row>
    <row r="3089" spans="1:19" ht="13.5" customHeight="1" x14ac:dyDescent="0.25">
      <c r="A3089" s="115"/>
      <c r="B3089" s="115"/>
      <c r="E3089" s="264"/>
      <c r="F3089" s="264"/>
      <c r="G3089" s="264"/>
      <c r="H3089" s="114"/>
      <c r="I3089" s="264"/>
      <c r="J3089" s="264"/>
      <c r="K3089" s="264"/>
      <c r="L3089" s="114"/>
      <c r="M3089" s="264"/>
      <c r="N3089" s="264"/>
      <c r="O3089" s="264"/>
      <c r="P3089" s="114"/>
      <c r="Q3089" s="264"/>
      <c r="R3089" s="264"/>
      <c r="S3089" s="264"/>
    </row>
    <row r="3090" spans="1:19" ht="13.5" customHeight="1" x14ac:dyDescent="0.25">
      <c r="E3090" s="264"/>
      <c r="F3090" s="264"/>
      <c r="G3090" s="264"/>
      <c r="H3090" s="1"/>
      <c r="I3090" s="264"/>
      <c r="J3090" s="264"/>
      <c r="K3090" s="264"/>
      <c r="L3090" s="1"/>
      <c r="M3090" s="264"/>
      <c r="N3090" s="264"/>
      <c r="O3090" s="264"/>
      <c r="P3090" s="1"/>
      <c r="Q3090" s="264"/>
      <c r="R3090" s="264"/>
      <c r="S3090" s="264"/>
    </row>
    <row r="3091" spans="1:19" ht="13.5" customHeight="1" x14ac:dyDescent="0.25">
      <c r="E3091" s="264"/>
      <c r="F3091" s="264"/>
      <c r="G3091" s="264"/>
      <c r="I3091" s="264"/>
      <c r="J3091" s="264"/>
      <c r="K3091" s="264"/>
      <c r="M3091" s="264"/>
      <c r="N3091" s="264"/>
      <c r="O3091" s="264"/>
      <c r="Q3091" s="264"/>
      <c r="R3091" s="264"/>
      <c r="S3091" s="264"/>
    </row>
    <row r="3092" spans="1:19" ht="13.5" customHeight="1" x14ac:dyDescent="0.25">
      <c r="A3092" s="115"/>
      <c r="B3092" s="115"/>
      <c r="E3092" s="264"/>
      <c r="F3092" s="264"/>
      <c r="G3092" s="264"/>
      <c r="H3092" s="114"/>
      <c r="I3092" s="264"/>
      <c r="J3092" s="264"/>
      <c r="K3092" s="264"/>
      <c r="L3092" s="114"/>
      <c r="M3092" s="264"/>
      <c r="N3092" s="264"/>
      <c r="O3092" s="264"/>
      <c r="P3092" s="114"/>
      <c r="Q3092" s="264"/>
      <c r="R3092" s="264"/>
      <c r="S3092" s="264"/>
    </row>
    <row r="3093" spans="1:19" ht="13.5" customHeight="1" x14ac:dyDescent="0.25">
      <c r="E3093" s="264"/>
      <c r="F3093" s="264"/>
      <c r="G3093" s="264"/>
      <c r="H3093" s="114"/>
      <c r="I3093" s="264"/>
      <c r="J3093" s="264"/>
      <c r="K3093" s="264"/>
      <c r="L3093" s="114"/>
      <c r="M3093" s="264"/>
      <c r="N3093" s="264"/>
      <c r="O3093" s="264"/>
      <c r="P3093" s="114"/>
      <c r="Q3093" s="264"/>
      <c r="R3093" s="264"/>
      <c r="S3093" s="264"/>
    </row>
    <row r="3094" spans="1:19" ht="13.5" customHeight="1" x14ac:dyDescent="0.25">
      <c r="A3094" s="115"/>
      <c r="B3094" s="115"/>
      <c r="E3094" s="264"/>
      <c r="F3094" s="264"/>
      <c r="G3094" s="264"/>
      <c r="H3094" s="114"/>
      <c r="I3094" s="264"/>
      <c r="J3094" s="264"/>
      <c r="K3094" s="264"/>
      <c r="L3094" s="114"/>
      <c r="M3094" s="264"/>
      <c r="N3094" s="264"/>
      <c r="O3094" s="264"/>
      <c r="P3094" s="114"/>
      <c r="Q3094" s="264"/>
      <c r="R3094" s="264"/>
      <c r="S3094" s="264"/>
    </row>
    <row r="3095" spans="1:19" ht="7.9" customHeight="1" x14ac:dyDescent="0.25">
      <c r="E3095" s="76"/>
      <c r="F3095" s="76"/>
      <c r="G3095" s="76"/>
      <c r="M3095" s="150"/>
      <c r="N3095" s="150"/>
      <c r="O3095" s="150"/>
      <c r="Q3095" s="150"/>
      <c r="R3095" s="150"/>
      <c r="S3095" s="150"/>
    </row>
    <row r="3096" spans="1:19" ht="13.5" customHeight="1" x14ac:dyDescent="0.25">
      <c r="A3096" s="115"/>
      <c r="B3096" s="115"/>
      <c r="E3096" s="270" t="s">
        <v>1737</v>
      </c>
      <c r="F3096" s="270"/>
      <c r="G3096" s="270"/>
      <c r="H3096" s="140"/>
      <c r="I3096" s="270" t="s">
        <v>1738</v>
      </c>
      <c r="J3096" s="270"/>
      <c r="K3096" s="270"/>
      <c r="L3096" s="140"/>
      <c r="M3096" s="270" t="s">
        <v>1739</v>
      </c>
      <c r="N3096" s="270"/>
      <c r="O3096" s="270"/>
      <c r="P3096" s="140"/>
      <c r="Q3096" s="270" t="s">
        <v>1740</v>
      </c>
      <c r="R3096" s="270"/>
      <c r="S3096" s="270"/>
    </row>
    <row r="3097" spans="1:19" ht="13.5" customHeight="1" x14ac:dyDescent="0.25">
      <c r="A3097" s="1">
        <v>4018122</v>
      </c>
      <c r="B3097" s="1">
        <v>4018123</v>
      </c>
      <c r="C3097" s="1">
        <v>4018125</v>
      </c>
      <c r="D3097" s="1">
        <v>4018126</v>
      </c>
      <c r="E3097" s="32" t="s">
        <v>1741</v>
      </c>
      <c r="F3097" s="33"/>
      <c r="G3097" s="34">
        <f>VLOOKUP(A3097,'[2]Tarifs brosserie'!B:H,6,0)*(1+$V$8)</f>
        <v>4.3333333333333339</v>
      </c>
      <c r="H3097" s="33"/>
      <c r="I3097" s="32" t="s">
        <v>1742</v>
      </c>
      <c r="J3097" s="33"/>
      <c r="K3097" s="34">
        <f>VLOOKUP(B3097,'[2]Tarifs brosserie'!B:H,6,0)*(1+$V$8)</f>
        <v>5.666666666666667</v>
      </c>
      <c r="L3097" s="33"/>
      <c r="M3097" s="32" t="s">
        <v>1743</v>
      </c>
      <c r="N3097" s="33"/>
      <c r="O3097" s="34">
        <f>VLOOKUP(C3097,'[2]Tarifs brosserie'!B:H,6,0)*(1+$V$8)</f>
        <v>3.25</v>
      </c>
      <c r="P3097" s="33"/>
      <c r="Q3097" s="32" t="s">
        <v>1744</v>
      </c>
      <c r="R3097" s="33"/>
      <c r="S3097" s="34">
        <f>VLOOKUP(D3097,'[2]Tarifs brosserie'!B:H,6,0)*(1+$V$8)</f>
        <v>9.75</v>
      </c>
    </row>
    <row r="3098" spans="1:19" ht="7.9" customHeight="1" x14ac:dyDescent="0.25">
      <c r="E3098" s="13"/>
      <c r="G3098" s="114"/>
      <c r="H3098" s="114"/>
      <c r="I3098" s="114"/>
      <c r="J3098" s="114"/>
      <c r="K3098" s="114"/>
      <c r="L3098" s="114"/>
      <c r="M3098" s="114"/>
      <c r="N3098" s="114"/>
      <c r="O3098" s="114"/>
      <c r="P3098" s="114"/>
      <c r="Q3098" s="114"/>
      <c r="R3098" s="114"/>
      <c r="S3098" s="114"/>
    </row>
    <row r="3099" spans="1:19" s="33" customFormat="1" ht="33" customHeight="1" x14ac:dyDescent="0.2">
      <c r="A3099" s="115"/>
      <c r="B3099" s="115"/>
      <c r="C3099" s="1"/>
      <c r="D3099" s="1"/>
      <c r="E3099" s="273" t="s">
        <v>1745</v>
      </c>
      <c r="F3099" s="273"/>
      <c r="G3099" s="273"/>
      <c r="H3099" s="159"/>
      <c r="I3099" s="273" t="s">
        <v>1746</v>
      </c>
      <c r="J3099" s="273"/>
      <c r="K3099" s="273"/>
      <c r="L3099" s="159"/>
      <c r="M3099" s="273" t="s">
        <v>1747</v>
      </c>
      <c r="N3099" s="273"/>
      <c r="O3099" s="273"/>
      <c r="P3099" s="159"/>
      <c r="Q3099" s="273" t="s">
        <v>1748</v>
      </c>
      <c r="R3099" s="273"/>
      <c r="S3099" s="273"/>
    </row>
    <row r="3100" spans="1:19" ht="13.5" customHeight="1" x14ac:dyDescent="0.25">
      <c r="A3100" s="115"/>
      <c r="B3100" s="115"/>
      <c r="E3100" s="1"/>
      <c r="G3100" s="114"/>
      <c r="H3100" s="114"/>
      <c r="I3100" s="114"/>
      <c r="J3100" s="114"/>
      <c r="K3100" s="114"/>
      <c r="L3100" s="114"/>
      <c r="M3100" s="114"/>
      <c r="N3100" s="114"/>
      <c r="O3100" s="36"/>
      <c r="P3100" s="114"/>
      <c r="Q3100" s="114"/>
      <c r="R3100" s="114"/>
      <c r="S3100" s="36"/>
    </row>
    <row r="3101" spans="1:19" ht="13.5" customHeight="1" x14ac:dyDescent="0.25">
      <c r="A3101" s="115"/>
      <c r="B3101" s="115"/>
      <c r="E3101" s="44"/>
      <c r="F3101" s="44"/>
      <c r="G3101" s="44"/>
      <c r="H3101" s="44"/>
      <c r="I3101" s="44"/>
      <c r="J3101" s="44"/>
      <c r="K3101" s="44"/>
      <c r="L3101" s="114"/>
      <c r="M3101" s="44"/>
      <c r="N3101" s="44"/>
      <c r="O3101" s="44"/>
      <c r="P3101" s="44"/>
      <c r="Q3101" s="44"/>
      <c r="R3101" s="44"/>
      <c r="S3101" s="44"/>
    </row>
    <row r="3102" spans="1:19" ht="13.5" customHeight="1" x14ac:dyDescent="0.25">
      <c r="E3102" s="44"/>
      <c r="F3102" s="44"/>
      <c r="G3102" s="44"/>
      <c r="H3102" s="44"/>
      <c r="I3102" s="44"/>
      <c r="J3102" s="44"/>
      <c r="K3102" s="44"/>
      <c r="M3102" s="44"/>
      <c r="N3102" s="44"/>
      <c r="O3102" s="44"/>
      <c r="P3102" s="44"/>
      <c r="Q3102" s="44"/>
      <c r="R3102" s="44"/>
      <c r="S3102" s="44"/>
    </row>
    <row r="3103" spans="1:19" ht="13.5" customHeight="1" x14ac:dyDescent="0.25">
      <c r="A3103" s="115"/>
      <c r="B3103" s="115"/>
      <c r="E3103" s="44"/>
      <c r="F3103" s="44"/>
      <c r="G3103" s="44"/>
      <c r="H3103" s="44"/>
      <c r="I3103" s="44"/>
      <c r="J3103" s="44"/>
      <c r="K3103" s="44"/>
      <c r="L3103" s="114"/>
      <c r="M3103" s="44"/>
      <c r="N3103" s="44"/>
      <c r="O3103" s="44"/>
      <c r="P3103" s="44"/>
      <c r="Q3103" s="44"/>
      <c r="R3103" s="44"/>
      <c r="S3103" s="44"/>
    </row>
    <row r="3104" spans="1:19" ht="13.5" customHeight="1" x14ac:dyDescent="0.25">
      <c r="A3104" s="115"/>
      <c r="B3104" s="115"/>
      <c r="E3104" s="44"/>
      <c r="F3104" s="44"/>
      <c r="G3104" s="44"/>
      <c r="H3104" s="44"/>
      <c r="I3104" s="44"/>
      <c r="J3104" s="44"/>
      <c r="K3104" s="44"/>
      <c r="L3104" s="114"/>
      <c r="M3104" s="44"/>
      <c r="N3104" s="44"/>
      <c r="O3104" s="44"/>
      <c r="P3104" s="44"/>
      <c r="Q3104" s="44"/>
      <c r="R3104" s="44"/>
      <c r="S3104" s="44"/>
    </row>
    <row r="3105" spans="1:19" ht="13.5" customHeight="1" x14ac:dyDescent="0.25">
      <c r="E3105" s="44"/>
      <c r="F3105" s="44"/>
      <c r="G3105" s="44"/>
      <c r="H3105" s="44"/>
      <c r="I3105" s="44"/>
      <c r="J3105" s="44"/>
      <c r="K3105" s="44"/>
      <c r="L3105" s="1"/>
      <c r="M3105" s="44"/>
      <c r="N3105" s="44"/>
      <c r="O3105" s="44"/>
      <c r="P3105" s="44"/>
      <c r="Q3105" s="44"/>
      <c r="R3105" s="44"/>
      <c r="S3105" s="44"/>
    </row>
    <row r="3106" spans="1:19" ht="13.5" customHeight="1" x14ac:dyDescent="0.25">
      <c r="E3106" s="44"/>
      <c r="F3106" s="44"/>
      <c r="G3106" s="44"/>
      <c r="H3106" s="44"/>
      <c r="I3106" s="44"/>
      <c r="J3106" s="44"/>
      <c r="K3106" s="44"/>
      <c r="M3106" s="44"/>
      <c r="N3106" s="44"/>
      <c r="O3106" s="44"/>
      <c r="P3106" s="44"/>
      <c r="Q3106" s="44"/>
      <c r="R3106" s="44"/>
      <c r="S3106" s="44"/>
    </row>
    <row r="3107" spans="1:19" ht="13.5" customHeight="1" x14ac:dyDescent="0.25">
      <c r="A3107" s="115"/>
      <c r="B3107" s="115"/>
      <c r="E3107" s="44"/>
      <c r="F3107" s="44"/>
      <c r="G3107" s="44"/>
      <c r="H3107" s="44"/>
      <c r="I3107" s="44"/>
      <c r="J3107" s="44"/>
      <c r="K3107" s="44"/>
      <c r="L3107" s="114"/>
      <c r="M3107" s="44"/>
      <c r="N3107" s="44"/>
      <c r="O3107" s="44"/>
      <c r="P3107" s="44"/>
      <c r="Q3107" s="44"/>
      <c r="R3107" s="44"/>
      <c r="S3107" s="44"/>
    </row>
    <row r="3108" spans="1:19" ht="13.5" customHeight="1" x14ac:dyDescent="0.25">
      <c r="E3108" s="44"/>
      <c r="F3108" s="44"/>
      <c r="G3108" s="44"/>
      <c r="H3108" s="44"/>
      <c r="I3108" s="44"/>
      <c r="J3108" s="44"/>
      <c r="K3108" s="44"/>
      <c r="L3108" s="114"/>
      <c r="M3108" s="44"/>
      <c r="N3108" s="44"/>
      <c r="O3108" s="44"/>
      <c r="P3108" s="44"/>
      <c r="Q3108" s="44"/>
      <c r="R3108" s="44"/>
      <c r="S3108" s="44"/>
    </row>
    <row r="3109" spans="1:19" ht="7.9" customHeight="1" x14ac:dyDescent="0.25">
      <c r="A3109" s="115"/>
      <c r="B3109" s="115"/>
      <c r="E3109" s="44"/>
      <c r="F3109" s="44"/>
      <c r="G3109" s="44"/>
      <c r="H3109" s="44"/>
      <c r="I3109" s="44"/>
      <c r="J3109" s="44"/>
      <c r="K3109" s="44"/>
      <c r="L3109" s="114"/>
      <c r="M3109" s="44"/>
      <c r="N3109" s="44"/>
      <c r="O3109" s="44"/>
      <c r="P3109" s="44"/>
      <c r="Q3109" s="44"/>
      <c r="R3109" s="44"/>
      <c r="S3109" s="44"/>
    </row>
    <row r="3110" spans="1:19" ht="13.5" customHeight="1" x14ac:dyDescent="0.25">
      <c r="A3110" s="115"/>
      <c r="B3110" s="115"/>
      <c r="E3110" s="270" t="s">
        <v>594</v>
      </c>
      <c r="F3110" s="270"/>
      <c r="G3110" s="270"/>
      <c r="H3110" s="270"/>
      <c r="I3110" s="270"/>
      <c r="J3110" s="270"/>
      <c r="K3110" s="270"/>
      <c r="L3110" s="114"/>
      <c r="M3110" s="63"/>
      <c r="N3110" s="63"/>
      <c r="O3110" s="63"/>
      <c r="P3110" s="63"/>
      <c r="Q3110" s="63"/>
      <c r="R3110" s="63"/>
      <c r="S3110" s="63"/>
    </row>
    <row r="3111" spans="1:19" ht="13.5" customHeight="1" x14ac:dyDescent="0.25">
      <c r="A3111" s="1" t="s">
        <v>595</v>
      </c>
      <c r="E3111" s="32" t="s">
        <v>596</v>
      </c>
      <c r="F3111" s="33"/>
      <c r="G3111" s="124">
        <f>VLOOKUP(A3111,'[2]Tarif bases juil-24'!B:H,6,0)*(1+$V$8)</f>
        <v>41.75</v>
      </c>
      <c r="H3111" s="33"/>
      <c r="I3111" s="32"/>
      <c r="J3111" s="33"/>
      <c r="K3111" s="34"/>
      <c r="M3111" s="46"/>
      <c r="O3111" s="39"/>
      <c r="Q3111" s="46"/>
      <c r="S3111" s="39"/>
    </row>
    <row r="3112" spans="1:19" ht="7.9" customHeight="1" x14ac:dyDescent="0.25">
      <c r="E3112" s="43"/>
      <c r="F3112" s="33"/>
      <c r="G3112" s="140"/>
      <c r="H3112" s="140"/>
      <c r="I3112" s="140"/>
      <c r="J3112" s="140"/>
      <c r="K3112" s="140"/>
      <c r="L3112" s="114"/>
      <c r="M3112" s="114"/>
      <c r="N3112" s="114"/>
      <c r="O3112" s="114"/>
      <c r="P3112" s="114"/>
      <c r="Q3112" s="114"/>
      <c r="R3112" s="114"/>
      <c r="S3112" s="114"/>
    </row>
    <row r="3113" spans="1:19" ht="13.5" customHeight="1" x14ac:dyDescent="0.25">
      <c r="A3113" s="115"/>
      <c r="B3113" s="115"/>
      <c r="E3113" s="117" t="s">
        <v>268</v>
      </c>
      <c r="F3113" s="118"/>
      <c r="G3113" s="118"/>
      <c r="H3113" s="119"/>
      <c r="I3113" s="120"/>
      <c r="J3113" s="120"/>
      <c r="K3113" s="120"/>
      <c r="L3113" s="36"/>
      <c r="M3113" s="36"/>
      <c r="N3113" s="36"/>
      <c r="O3113" s="36"/>
      <c r="P3113" s="234"/>
      <c r="Q3113" s="234"/>
      <c r="R3113" s="234"/>
      <c r="S3113" s="234"/>
    </row>
    <row r="3114" spans="1:19" ht="13.5" customHeight="1" x14ac:dyDescent="0.25">
      <c r="E3114" s="121" t="s">
        <v>296</v>
      </c>
      <c r="F3114" s="118"/>
      <c r="G3114" s="118"/>
      <c r="H3114" s="91"/>
      <c r="I3114" s="120"/>
      <c r="J3114" s="120"/>
      <c r="K3114" s="120"/>
      <c r="L3114" s="36"/>
      <c r="M3114" s="36"/>
      <c r="N3114" s="36"/>
      <c r="O3114" s="36"/>
      <c r="P3114" s="234"/>
      <c r="Q3114" s="234"/>
      <c r="R3114" s="234"/>
      <c r="S3114" s="234"/>
    </row>
    <row r="3115" spans="1:19" ht="13.5" customHeight="1" x14ac:dyDescent="0.25">
      <c r="E3115" s="121" t="s">
        <v>331</v>
      </c>
      <c r="F3115" s="118"/>
      <c r="G3115" s="118"/>
      <c r="H3115" s="91"/>
      <c r="I3115" s="120"/>
      <c r="J3115" s="120"/>
      <c r="K3115" s="120"/>
      <c r="L3115" s="36"/>
      <c r="M3115" s="36"/>
      <c r="N3115" s="36"/>
      <c r="O3115" s="36"/>
      <c r="P3115" s="114"/>
      <c r="Q3115" s="114"/>
      <c r="R3115" s="114"/>
      <c r="S3115" s="36"/>
    </row>
    <row r="3116" spans="1:19" ht="13.5" customHeight="1" x14ac:dyDescent="0.25">
      <c r="A3116" s="115"/>
      <c r="B3116" s="115"/>
      <c r="E3116" s="121" t="s">
        <v>590</v>
      </c>
      <c r="F3116" s="118"/>
      <c r="G3116" s="118"/>
      <c r="H3116" s="91"/>
      <c r="I3116" s="120"/>
      <c r="J3116" s="120"/>
      <c r="K3116" s="120"/>
      <c r="L3116" s="36"/>
      <c r="M3116" s="36"/>
      <c r="N3116" s="36"/>
      <c r="O3116" s="36"/>
      <c r="P3116" s="114"/>
      <c r="Q3116" s="114"/>
      <c r="R3116" s="114"/>
      <c r="S3116" s="36"/>
    </row>
    <row r="3117" spans="1:19" ht="13.5" customHeight="1" x14ac:dyDescent="0.25">
      <c r="E3117" s="121" t="s">
        <v>591</v>
      </c>
      <c r="F3117" s="118"/>
      <c r="G3117" s="118"/>
      <c r="H3117" s="119"/>
      <c r="I3117" s="120"/>
      <c r="J3117" s="120"/>
      <c r="K3117" s="120"/>
      <c r="L3117" s="36"/>
      <c r="M3117" s="36"/>
      <c r="N3117" s="36"/>
      <c r="O3117" s="36"/>
      <c r="P3117" s="114"/>
      <c r="Q3117" s="114"/>
      <c r="R3117" s="114"/>
      <c r="S3117" s="36"/>
    </row>
    <row r="3118" spans="1:19" ht="13.5" customHeight="1" x14ac:dyDescent="0.25">
      <c r="A3118" s="115"/>
      <c r="B3118" s="115"/>
      <c r="E3118" s="121" t="s">
        <v>592</v>
      </c>
      <c r="F3118" s="118"/>
      <c r="G3118" s="118"/>
      <c r="H3118" s="119"/>
      <c r="I3118" s="120"/>
      <c r="J3118" s="120"/>
      <c r="K3118" s="120"/>
      <c r="L3118" s="36"/>
      <c r="M3118" s="36"/>
      <c r="N3118" s="36"/>
      <c r="O3118" s="36"/>
      <c r="P3118" s="114"/>
      <c r="Q3118" s="114"/>
      <c r="R3118" s="114"/>
      <c r="S3118" s="36"/>
    </row>
    <row r="3119" spans="1:19" ht="13.5" customHeight="1" x14ac:dyDescent="0.25">
      <c r="E3119" s="121" t="s">
        <v>1696</v>
      </c>
      <c r="F3119" s="117"/>
      <c r="G3119" s="117"/>
      <c r="H3119" s="117"/>
      <c r="I3119" s="117"/>
      <c r="J3119" s="117"/>
      <c r="K3119" s="117"/>
      <c r="L3119" s="233"/>
      <c r="M3119" s="233"/>
      <c r="N3119" s="233"/>
      <c r="O3119" s="233"/>
      <c r="P3119" s="114"/>
      <c r="Q3119" s="114"/>
      <c r="R3119" s="114"/>
      <c r="S3119" s="36"/>
    </row>
    <row r="3120" spans="1:19" ht="13.5" customHeight="1" x14ac:dyDescent="0.25">
      <c r="A3120" s="115"/>
      <c r="B3120" s="115"/>
      <c r="E3120" s="121" t="s">
        <v>1749</v>
      </c>
      <c r="F3120" s="117"/>
      <c r="G3120" s="117"/>
      <c r="H3120" s="117"/>
      <c r="I3120" s="117"/>
      <c r="J3120" s="117"/>
      <c r="K3120" s="117"/>
      <c r="L3120" s="233"/>
      <c r="M3120" s="233"/>
      <c r="N3120" s="233"/>
      <c r="O3120" s="233"/>
      <c r="P3120" s="114"/>
      <c r="Q3120" s="114"/>
      <c r="R3120" s="114"/>
      <c r="S3120" s="36"/>
    </row>
    <row r="3121" spans="1:19" ht="13.5" customHeight="1" x14ac:dyDescent="0.25">
      <c r="E3121" s="121" t="s">
        <v>1750</v>
      </c>
      <c r="F3121" s="117"/>
      <c r="G3121" s="117"/>
      <c r="H3121" s="117"/>
      <c r="I3121" s="117"/>
      <c r="J3121" s="117"/>
      <c r="K3121" s="117"/>
      <c r="L3121" s="233"/>
      <c r="M3121" s="233"/>
      <c r="N3121" s="233"/>
      <c r="O3121" s="233"/>
      <c r="P3121" s="114"/>
      <c r="Q3121" s="114"/>
      <c r="R3121" s="114"/>
      <c r="S3121" s="36"/>
    </row>
    <row r="3122" spans="1:19" ht="13.5" customHeight="1" x14ac:dyDescent="0.25">
      <c r="A3122" s="115"/>
      <c r="B3122" s="115"/>
      <c r="E3122" s="235"/>
      <c r="F3122" s="233"/>
      <c r="G3122" s="233"/>
      <c r="H3122" s="233"/>
      <c r="I3122" s="233"/>
      <c r="J3122" s="233"/>
      <c r="K3122" s="233"/>
      <c r="L3122" s="233"/>
      <c r="M3122" s="233"/>
      <c r="N3122" s="233"/>
      <c r="O3122" s="233"/>
      <c r="P3122" s="114"/>
      <c r="Q3122" s="114"/>
      <c r="R3122" s="114"/>
      <c r="S3122" s="36"/>
    </row>
    <row r="3123" spans="1:19" s="68" customFormat="1" ht="13.5" customHeight="1" x14ac:dyDescent="0.25">
      <c r="A3123" s="18"/>
      <c r="B3123" s="18"/>
      <c r="C3123" s="18"/>
      <c r="D3123" s="18"/>
      <c r="E3123" s="64" t="s">
        <v>1751</v>
      </c>
      <c r="F3123" s="64"/>
      <c r="G3123" s="64"/>
      <c r="H3123" s="67"/>
      <c r="I3123" s="67"/>
      <c r="J3123" s="67"/>
      <c r="L3123" s="69"/>
      <c r="M3123" s="69"/>
      <c r="N3123" s="69"/>
      <c r="O3123" s="267" t="s">
        <v>0</v>
      </c>
      <c r="P3123" s="267"/>
      <c r="Q3123" s="267"/>
      <c r="R3123" s="267"/>
      <c r="S3123" s="267"/>
    </row>
    <row r="3124" spans="1:19" ht="13.5" customHeight="1" x14ac:dyDescent="0.25">
      <c r="E3124" s="6" t="s">
        <v>1752</v>
      </c>
      <c r="O3124" s="268"/>
      <c r="P3124" s="268"/>
      <c r="Q3124" s="268"/>
      <c r="R3124" s="268"/>
      <c r="S3124" s="268"/>
    </row>
    <row r="3125" spans="1:19" ht="30" customHeight="1" x14ac:dyDescent="0.25">
      <c r="E3125" s="269" t="s">
        <v>1751</v>
      </c>
      <c r="F3125" s="269"/>
      <c r="G3125" s="269"/>
      <c r="H3125" s="269"/>
      <c r="I3125" s="269"/>
      <c r="J3125" s="269"/>
      <c r="K3125" s="269"/>
      <c r="L3125" s="269"/>
      <c r="M3125" s="269"/>
      <c r="N3125" s="269"/>
      <c r="O3125" s="269"/>
      <c r="P3125" s="269"/>
      <c r="Q3125" s="269"/>
      <c r="R3125" s="269"/>
      <c r="S3125" s="269"/>
    </row>
    <row r="3126" spans="1:19" ht="13.5" customHeight="1" x14ac:dyDescent="0.25">
      <c r="E3126" s="6"/>
      <c r="O3126" s="268"/>
      <c r="P3126" s="268"/>
      <c r="Q3126" s="268"/>
      <c r="R3126" s="268"/>
      <c r="S3126" s="268"/>
    </row>
    <row r="3127" spans="1:19" ht="13.5" customHeight="1" x14ac:dyDescent="0.25">
      <c r="A3127" s="115"/>
      <c r="B3127" s="115"/>
      <c r="E3127" s="76" t="s">
        <v>1753</v>
      </c>
      <c r="G3127" s="114"/>
      <c r="H3127" s="114"/>
      <c r="I3127" s="114"/>
      <c r="J3127" s="114"/>
      <c r="K3127" s="114"/>
      <c r="L3127" s="114"/>
      <c r="M3127" s="114"/>
      <c r="N3127" s="114"/>
      <c r="O3127" s="36"/>
      <c r="P3127" s="114"/>
      <c r="Q3127" s="114"/>
      <c r="R3127" s="114"/>
      <c r="S3127" s="36"/>
    </row>
    <row r="3128" spans="1:19" ht="13.5" customHeight="1" x14ac:dyDescent="0.25">
      <c r="E3128" s="13"/>
      <c r="F3128" s="13"/>
      <c r="G3128" s="13"/>
      <c r="H3128" s="13"/>
      <c r="I3128" s="13"/>
      <c r="J3128" s="13"/>
      <c r="K3128" s="13"/>
      <c r="L3128" s="13"/>
      <c r="M3128" s="13"/>
      <c r="N3128" s="13"/>
      <c r="O3128" s="13"/>
      <c r="P3128" s="13"/>
      <c r="Q3128" s="13"/>
      <c r="R3128" s="13"/>
      <c r="S3128" s="13"/>
    </row>
    <row r="3129" spans="1:19" ht="13.5" customHeight="1" x14ac:dyDescent="0.25">
      <c r="A3129" s="115"/>
      <c r="B3129" s="115"/>
      <c r="E3129" s="13"/>
      <c r="F3129" s="13"/>
      <c r="G3129" s="13"/>
      <c r="H3129" s="13"/>
      <c r="I3129" s="13"/>
      <c r="J3129" s="13"/>
      <c r="K3129" s="13"/>
      <c r="L3129" s="13"/>
      <c r="M3129" s="13"/>
      <c r="N3129" s="13"/>
      <c r="O3129" s="13"/>
      <c r="P3129" s="13"/>
      <c r="Q3129" s="13"/>
      <c r="R3129" s="13"/>
      <c r="S3129" s="13"/>
    </row>
    <row r="3130" spans="1:19" ht="13.5" customHeight="1" x14ac:dyDescent="0.25">
      <c r="E3130" s="13"/>
      <c r="F3130" s="13"/>
      <c r="G3130" s="13"/>
      <c r="H3130" s="13"/>
      <c r="I3130" s="13"/>
      <c r="J3130" s="13"/>
      <c r="K3130" s="13"/>
      <c r="L3130" s="13"/>
      <c r="M3130" s="13"/>
      <c r="N3130" s="13"/>
      <c r="O3130" s="13"/>
      <c r="P3130" s="13"/>
      <c r="Q3130" s="13"/>
      <c r="R3130" s="13"/>
      <c r="S3130" s="13"/>
    </row>
    <row r="3131" spans="1:19" ht="13.5" customHeight="1" x14ac:dyDescent="0.25">
      <c r="A3131" s="115"/>
      <c r="B3131" s="115"/>
      <c r="E3131" s="13"/>
      <c r="F3131" s="13"/>
      <c r="G3131" s="13"/>
      <c r="H3131" s="13"/>
      <c r="I3131" s="13"/>
      <c r="J3131" s="13"/>
      <c r="K3131" s="13"/>
      <c r="L3131" s="13"/>
      <c r="M3131" s="13"/>
      <c r="N3131" s="13"/>
      <c r="O3131" s="13"/>
      <c r="P3131" s="13"/>
      <c r="Q3131" s="13"/>
      <c r="R3131" s="13"/>
      <c r="S3131" s="13"/>
    </row>
    <row r="3132" spans="1:19" ht="13.5" customHeight="1" x14ac:dyDescent="0.25">
      <c r="A3132" s="115"/>
      <c r="B3132" s="115"/>
      <c r="E3132" s="13"/>
      <c r="F3132" s="13"/>
      <c r="G3132" s="13"/>
      <c r="H3132" s="13"/>
      <c r="I3132" s="13"/>
      <c r="J3132" s="13"/>
      <c r="K3132" s="13"/>
      <c r="L3132" s="13"/>
      <c r="M3132" s="13"/>
      <c r="N3132" s="13"/>
      <c r="O3132" s="13"/>
      <c r="P3132" s="13"/>
      <c r="Q3132" s="13"/>
      <c r="R3132" s="13"/>
      <c r="S3132" s="13"/>
    </row>
    <row r="3133" spans="1:19" ht="13.5" customHeight="1" x14ac:dyDescent="0.25">
      <c r="E3133" s="13"/>
      <c r="F3133" s="13"/>
      <c r="G3133" s="13"/>
      <c r="H3133" s="13"/>
      <c r="I3133" s="13"/>
      <c r="J3133" s="13"/>
      <c r="K3133" s="13"/>
      <c r="L3133" s="13"/>
      <c r="M3133" s="13"/>
      <c r="N3133" s="13"/>
      <c r="O3133" s="13"/>
      <c r="P3133" s="13"/>
      <c r="Q3133" s="13"/>
      <c r="R3133" s="13"/>
      <c r="S3133" s="13"/>
    </row>
    <row r="3134" spans="1:19" ht="13.5" customHeight="1" x14ac:dyDescent="0.25">
      <c r="E3134" s="13"/>
      <c r="F3134" s="13"/>
      <c r="G3134" s="13"/>
      <c r="H3134" s="13"/>
      <c r="I3134" s="13"/>
      <c r="J3134" s="13"/>
      <c r="K3134" s="13"/>
      <c r="L3134" s="13"/>
      <c r="M3134" s="13"/>
      <c r="N3134" s="13"/>
      <c r="O3134" s="13"/>
      <c r="P3134" s="13"/>
      <c r="Q3134" s="13"/>
      <c r="R3134" s="13"/>
      <c r="S3134" s="13"/>
    </row>
    <row r="3135" spans="1:19" ht="13.5" customHeight="1" x14ac:dyDescent="0.25">
      <c r="A3135" s="115"/>
      <c r="B3135" s="115"/>
      <c r="E3135" s="13"/>
      <c r="F3135" s="13"/>
      <c r="G3135" s="13"/>
      <c r="H3135" s="13"/>
      <c r="I3135" s="13"/>
      <c r="J3135" s="13"/>
      <c r="K3135" s="13"/>
      <c r="L3135" s="13"/>
      <c r="M3135" s="13"/>
      <c r="N3135" s="13"/>
      <c r="O3135" s="13"/>
      <c r="P3135" s="13"/>
      <c r="Q3135" s="13"/>
      <c r="R3135" s="13"/>
      <c r="S3135" s="13"/>
    </row>
    <row r="3136" spans="1:19" ht="13.5" customHeight="1" x14ac:dyDescent="0.25">
      <c r="E3136" s="13"/>
      <c r="F3136" s="13"/>
      <c r="G3136" s="13"/>
      <c r="H3136" s="13"/>
      <c r="I3136" s="13"/>
      <c r="J3136" s="13"/>
      <c r="K3136" s="13"/>
      <c r="L3136" s="13"/>
      <c r="M3136" s="13"/>
      <c r="N3136" s="13"/>
      <c r="O3136" s="13"/>
      <c r="P3136" s="13"/>
      <c r="Q3136" s="13"/>
      <c r="R3136" s="13"/>
      <c r="S3136" s="13"/>
    </row>
    <row r="3137" spans="1:19" ht="13.5" customHeight="1" x14ac:dyDescent="0.25">
      <c r="A3137" s="115"/>
      <c r="B3137" s="115"/>
      <c r="E3137" s="123" t="s">
        <v>1754</v>
      </c>
      <c r="F3137" s="123"/>
      <c r="G3137" s="123"/>
      <c r="H3137" s="140"/>
      <c r="I3137" s="270" t="s">
        <v>1755</v>
      </c>
      <c r="J3137" s="270"/>
      <c r="K3137" s="270"/>
      <c r="L3137" s="140"/>
      <c r="M3137" s="270" t="s">
        <v>1756</v>
      </c>
      <c r="N3137" s="270"/>
      <c r="O3137" s="270"/>
      <c r="P3137" s="140"/>
      <c r="Q3137" s="270" t="s">
        <v>1757</v>
      </c>
      <c r="R3137" s="270"/>
      <c r="S3137" s="270"/>
    </row>
    <row r="3138" spans="1:19" ht="13.5" customHeight="1" x14ac:dyDescent="0.25">
      <c r="A3138" s="18" t="s">
        <v>1758</v>
      </c>
      <c r="B3138" s="1" t="s">
        <v>1759</v>
      </c>
      <c r="C3138" s="1" t="s">
        <v>1760</v>
      </c>
      <c r="D3138" s="1" t="s">
        <v>1761</v>
      </c>
      <c r="E3138" s="32" t="s">
        <v>1762</v>
      </c>
      <c r="F3138" s="33"/>
      <c r="G3138" s="34">
        <f>VLOOKUP(A3138,'[2]Tarifs OAV '!A:H,6,0)</f>
        <v>16.583333333333332</v>
      </c>
      <c r="H3138" s="33"/>
      <c r="I3138" s="32" t="s">
        <v>1763</v>
      </c>
      <c r="J3138" s="33"/>
      <c r="K3138" s="34">
        <f>VLOOKUP(B3138,'[2]Tarifs OAV '!A:H,6,0)</f>
        <v>41.583333333333336</v>
      </c>
      <c r="L3138" s="33"/>
      <c r="M3138" s="32" t="s">
        <v>1764</v>
      </c>
      <c r="N3138" s="33"/>
      <c r="O3138" s="34">
        <f>VLOOKUP(C3138,'[2]Tarifs OAV '!A:H,6,0)</f>
        <v>4.16</v>
      </c>
      <c r="P3138" s="33"/>
      <c r="Q3138" s="32" t="s">
        <v>1765</v>
      </c>
      <c r="R3138" s="33"/>
      <c r="S3138" s="34">
        <f>VLOOKUP(D3138,'[2]Tarifs OAV '!A:H,6,0)</f>
        <v>15</v>
      </c>
    </row>
    <row r="3139" spans="1:19" ht="13.5" customHeight="1" x14ac:dyDescent="0.25">
      <c r="A3139" s="115"/>
      <c r="B3139" s="115"/>
      <c r="E3139" s="1"/>
      <c r="G3139" s="114"/>
      <c r="H3139" s="114"/>
      <c r="I3139" s="114"/>
      <c r="J3139" s="114"/>
      <c r="K3139" s="114"/>
      <c r="L3139" s="114"/>
      <c r="M3139" s="114"/>
      <c r="N3139" s="114"/>
      <c r="O3139" s="36"/>
      <c r="P3139" s="114"/>
      <c r="Q3139" s="114"/>
      <c r="R3139" s="114"/>
      <c r="S3139" s="36"/>
    </row>
    <row r="3140" spans="1:19" ht="13.5" customHeight="1" x14ac:dyDescent="0.25">
      <c r="E3140" s="44"/>
      <c r="F3140" s="44"/>
      <c r="G3140" s="44"/>
      <c r="H3140" s="114"/>
      <c r="I3140" s="44"/>
      <c r="J3140" s="44"/>
      <c r="K3140" s="44"/>
      <c r="L3140" s="114"/>
      <c r="M3140" s="44"/>
      <c r="N3140" s="44"/>
      <c r="O3140" s="44"/>
      <c r="P3140" s="114"/>
      <c r="Q3140" s="272"/>
      <c r="R3140" s="272"/>
      <c r="S3140" s="272"/>
    </row>
    <row r="3141" spans="1:19" ht="13.5" customHeight="1" x14ac:dyDescent="0.25">
      <c r="A3141" s="115"/>
      <c r="B3141" s="115"/>
      <c r="E3141" s="44"/>
      <c r="F3141" s="44"/>
      <c r="G3141" s="44"/>
      <c r="I3141" s="44"/>
      <c r="J3141" s="44"/>
      <c r="K3141" s="44"/>
      <c r="M3141" s="44"/>
      <c r="N3141" s="44"/>
      <c r="O3141" s="44"/>
      <c r="Q3141" s="272"/>
      <c r="R3141" s="272"/>
      <c r="S3141" s="272"/>
    </row>
    <row r="3142" spans="1:19" ht="13.5" customHeight="1" x14ac:dyDescent="0.25">
      <c r="E3142" s="44"/>
      <c r="F3142" s="44"/>
      <c r="G3142" s="44"/>
      <c r="H3142" s="114"/>
      <c r="I3142" s="44"/>
      <c r="J3142" s="44"/>
      <c r="K3142" s="44"/>
      <c r="L3142" s="114"/>
      <c r="M3142" s="44"/>
      <c r="N3142" s="44"/>
      <c r="O3142" s="44"/>
      <c r="P3142" s="114"/>
      <c r="Q3142" s="272"/>
      <c r="R3142" s="272"/>
      <c r="S3142" s="272"/>
    </row>
    <row r="3143" spans="1:19" ht="13.5" customHeight="1" x14ac:dyDescent="0.25">
      <c r="E3143" s="44"/>
      <c r="F3143" s="44"/>
      <c r="G3143" s="44"/>
      <c r="H3143" s="114"/>
      <c r="I3143" s="44"/>
      <c r="J3143" s="44"/>
      <c r="K3143" s="44"/>
      <c r="L3143" s="114"/>
      <c r="M3143" s="44"/>
      <c r="N3143" s="44"/>
      <c r="O3143" s="44"/>
      <c r="P3143" s="114"/>
      <c r="Q3143" s="272"/>
      <c r="R3143" s="272"/>
      <c r="S3143" s="272"/>
    </row>
    <row r="3144" spans="1:19" ht="13.5" customHeight="1" x14ac:dyDescent="0.25">
      <c r="E3144" s="44"/>
      <c r="F3144" s="44"/>
      <c r="G3144" s="44"/>
      <c r="H3144" s="1"/>
      <c r="I3144" s="44"/>
      <c r="J3144" s="44"/>
      <c r="K3144" s="44"/>
      <c r="L3144" s="1"/>
      <c r="M3144" s="44"/>
      <c r="N3144" s="44"/>
      <c r="O3144" s="44"/>
      <c r="P3144" s="1"/>
      <c r="Q3144" s="272"/>
      <c r="R3144" s="272"/>
      <c r="S3144" s="272"/>
    </row>
    <row r="3145" spans="1:19" ht="13.5" customHeight="1" x14ac:dyDescent="0.25">
      <c r="E3145" s="44"/>
      <c r="F3145" s="44"/>
      <c r="G3145" s="44"/>
      <c r="I3145" s="44"/>
      <c r="J3145" s="44"/>
      <c r="K3145" s="44"/>
      <c r="M3145" s="44"/>
      <c r="N3145" s="44"/>
      <c r="O3145" s="44"/>
      <c r="Q3145" s="272"/>
      <c r="R3145" s="272"/>
      <c r="S3145" s="272"/>
    </row>
    <row r="3146" spans="1:19" ht="13.5" customHeight="1" x14ac:dyDescent="0.25">
      <c r="E3146" s="44"/>
      <c r="F3146" s="44"/>
      <c r="G3146" s="44"/>
      <c r="H3146" s="114"/>
      <c r="I3146" s="44"/>
      <c r="J3146" s="44"/>
      <c r="K3146" s="44"/>
      <c r="L3146" s="114"/>
      <c r="M3146" s="44"/>
      <c r="N3146" s="44"/>
      <c r="O3146" s="44"/>
      <c r="P3146" s="114"/>
      <c r="Q3146" s="272"/>
      <c r="R3146" s="272"/>
      <c r="S3146" s="272"/>
    </row>
    <row r="3147" spans="1:19" ht="13.5" customHeight="1" x14ac:dyDescent="0.25">
      <c r="E3147" s="44"/>
      <c r="F3147" s="44"/>
      <c r="G3147" s="44"/>
      <c r="H3147" s="114"/>
      <c r="I3147" s="44"/>
      <c r="J3147" s="44"/>
      <c r="K3147" s="44"/>
      <c r="L3147" s="114"/>
      <c r="M3147" s="44"/>
      <c r="N3147" s="44"/>
      <c r="O3147" s="44"/>
      <c r="P3147" s="114"/>
      <c r="Q3147" s="272"/>
      <c r="R3147" s="272"/>
      <c r="S3147" s="272"/>
    </row>
    <row r="3148" spans="1:19" ht="13.5" customHeight="1" x14ac:dyDescent="0.25">
      <c r="E3148" s="270" t="s">
        <v>1766</v>
      </c>
      <c r="F3148" s="270"/>
      <c r="G3148" s="270"/>
      <c r="H3148" s="140"/>
      <c r="I3148" s="270" t="s">
        <v>1767</v>
      </c>
      <c r="J3148" s="270"/>
      <c r="K3148" s="270"/>
      <c r="L3148" s="140"/>
      <c r="M3148" s="270" t="s">
        <v>1768</v>
      </c>
      <c r="N3148" s="270"/>
      <c r="O3148" s="270"/>
      <c r="P3148" s="33"/>
      <c r="Q3148" s="270" t="s">
        <v>1769</v>
      </c>
      <c r="R3148" s="270"/>
      <c r="S3148" s="270"/>
    </row>
    <row r="3149" spans="1:19" ht="13.5" customHeight="1" x14ac:dyDescent="0.25">
      <c r="A3149" s="1" t="s">
        <v>1770</v>
      </c>
      <c r="B3149" s="1" t="s">
        <v>1771</v>
      </c>
      <c r="C3149" s="1" t="s">
        <v>1772</v>
      </c>
      <c r="D3149" s="115" t="s">
        <v>1773</v>
      </c>
      <c r="E3149" s="32" t="s">
        <v>1774</v>
      </c>
      <c r="F3149" s="33"/>
      <c r="G3149" s="34">
        <f>VLOOKUP(A3149,'[2]Tarifs OAV '!A:H,6,0)</f>
        <v>13.333333333333334</v>
      </c>
      <c r="H3149" s="33"/>
      <c r="I3149" s="32" t="s">
        <v>1775</v>
      </c>
      <c r="J3149" s="33"/>
      <c r="K3149" s="34">
        <f>VLOOKUP(B3149,'[2]Tarifs OAV '!A:H,6,0)</f>
        <v>13.333333333333334</v>
      </c>
      <c r="L3149" s="33"/>
      <c r="M3149" s="32" t="s">
        <v>1776</v>
      </c>
      <c r="N3149" s="33"/>
      <c r="O3149" s="34">
        <f>VLOOKUP(C3149,'[2]Tarifs OAV '!A:H,6,0)</f>
        <v>24.166666666666668</v>
      </c>
      <c r="P3149" s="33"/>
      <c r="Q3149" s="32" t="s">
        <v>1777</v>
      </c>
      <c r="R3149" s="33"/>
      <c r="S3149" s="34">
        <f>VLOOKUP(D3149,'[2]Tarifs OAV '!A:H,6,0)</f>
        <v>15.833333333333334</v>
      </c>
    </row>
    <row r="3150" spans="1:19" ht="13.5" customHeight="1" x14ac:dyDescent="0.25">
      <c r="E3150" s="44"/>
      <c r="F3150" s="44"/>
      <c r="G3150" s="44"/>
      <c r="H3150" s="114"/>
      <c r="I3150" s="44"/>
      <c r="J3150" s="44"/>
      <c r="K3150" s="44"/>
      <c r="L3150" s="114"/>
      <c r="M3150" s="8"/>
      <c r="N3150" s="8"/>
      <c r="O3150" s="8"/>
      <c r="P3150" s="114"/>
      <c r="Q3150" s="8"/>
      <c r="R3150" s="8"/>
      <c r="S3150" s="8"/>
    </row>
    <row r="3151" spans="1:19" ht="13.5" customHeight="1" x14ac:dyDescent="0.25">
      <c r="E3151" s="44"/>
      <c r="F3151" s="44"/>
      <c r="G3151" s="44"/>
      <c r="I3151" s="44"/>
      <c r="J3151" s="44"/>
      <c r="K3151" s="44"/>
      <c r="M3151" s="8"/>
      <c r="N3151" s="8"/>
      <c r="O3151" s="8"/>
      <c r="Q3151" s="8"/>
      <c r="R3151" s="8"/>
      <c r="S3151" s="8"/>
    </row>
    <row r="3152" spans="1:19" ht="13.5" customHeight="1" x14ac:dyDescent="0.25">
      <c r="E3152" s="44"/>
      <c r="F3152" s="44"/>
      <c r="G3152" s="44"/>
      <c r="H3152" s="114"/>
      <c r="I3152" s="44"/>
      <c r="J3152" s="44"/>
      <c r="K3152" s="44"/>
      <c r="L3152" s="114"/>
      <c r="M3152" s="8"/>
      <c r="N3152" s="8"/>
      <c r="O3152" s="8"/>
      <c r="P3152" s="114"/>
      <c r="Q3152" s="8"/>
      <c r="R3152" s="8"/>
      <c r="S3152" s="8"/>
    </row>
    <row r="3153" spans="1:19" ht="13.5" customHeight="1" x14ac:dyDescent="0.25">
      <c r="E3153" s="44"/>
      <c r="F3153" s="44"/>
      <c r="G3153" s="44"/>
      <c r="H3153" s="114"/>
      <c r="I3153" s="44"/>
      <c r="J3153" s="44"/>
      <c r="K3153" s="44"/>
      <c r="L3153" s="114"/>
      <c r="P3153" s="114"/>
      <c r="Q3153" s="8"/>
      <c r="R3153" s="8"/>
      <c r="S3153" s="8"/>
    </row>
    <row r="3154" spans="1:19" ht="13.5" customHeight="1" x14ac:dyDescent="0.25">
      <c r="E3154" s="44"/>
      <c r="F3154" s="44"/>
      <c r="G3154" s="44"/>
      <c r="H3154" s="1"/>
      <c r="I3154" s="44"/>
      <c r="J3154" s="44"/>
      <c r="K3154" s="44"/>
      <c r="L3154" s="1"/>
      <c r="M3154" s="8"/>
      <c r="N3154" s="8"/>
      <c r="P3154" s="1"/>
      <c r="Q3154" s="8"/>
      <c r="R3154" s="8"/>
      <c r="S3154" s="8"/>
    </row>
    <row r="3155" spans="1:19" ht="13.5" customHeight="1" x14ac:dyDescent="0.25">
      <c r="E3155" s="44"/>
      <c r="F3155" s="44"/>
      <c r="G3155" s="44"/>
      <c r="I3155" s="44"/>
      <c r="J3155" s="44"/>
      <c r="K3155" s="44"/>
      <c r="M3155" s="8"/>
      <c r="N3155" s="8"/>
      <c r="O3155" s="8"/>
      <c r="Q3155" s="8"/>
      <c r="R3155" s="8"/>
      <c r="S3155" s="8"/>
    </row>
    <row r="3156" spans="1:19" ht="13.5" customHeight="1" x14ac:dyDescent="0.25">
      <c r="E3156" s="44"/>
      <c r="F3156" s="44"/>
      <c r="G3156" s="44"/>
      <c r="H3156" s="114"/>
      <c r="I3156" s="44"/>
      <c r="J3156" s="44"/>
      <c r="K3156" s="44"/>
      <c r="L3156" s="114"/>
      <c r="M3156" s="8"/>
      <c r="N3156" s="8"/>
      <c r="O3156" s="8"/>
      <c r="P3156" s="114"/>
      <c r="Q3156" s="8"/>
      <c r="R3156" s="8"/>
      <c r="S3156" s="8"/>
    </row>
    <row r="3157" spans="1:19" ht="13.5" customHeight="1" x14ac:dyDescent="0.25">
      <c r="A3157" s="115"/>
      <c r="B3157" s="115"/>
      <c r="E3157" s="44"/>
      <c r="F3157" s="44"/>
      <c r="G3157" s="44"/>
      <c r="H3157" s="114"/>
      <c r="I3157" s="44"/>
      <c r="J3157" s="44"/>
      <c r="K3157" s="44"/>
      <c r="L3157" s="114"/>
      <c r="M3157" s="8"/>
      <c r="N3157" s="8"/>
      <c r="O3157" s="8"/>
      <c r="P3157" s="114"/>
      <c r="Q3157" s="8"/>
      <c r="R3157" s="8"/>
      <c r="S3157" s="8"/>
    </row>
    <row r="3158" spans="1:19" ht="13.5" customHeight="1" x14ac:dyDescent="0.25">
      <c r="E3158" s="44"/>
      <c r="F3158" s="44"/>
      <c r="G3158" s="44"/>
      <c r="H3158" s="114"/>
      <c r="I3158" s="44"/>
      <c r="J3158" s="44"/>
      <c r="K3158" s="44"/>
      <c r="L3158" s="114"/>
      <c r="M3158" s="8"/>
      <c r="N3158" s="8"/>
      <c r="O3158" s="8"/>
      <c r="P3158" s="114"/>
      <c r="Q3158" s="8"/>
      <c r="R3158" s="8"/>
      <c r="S3158" s="8"/>
    </row>
    <row r="3159" spans="1:19" ht="13.5" customHeight="1" x14ac:dyDescent="0.25">
      <c r="E3159" s="44"/>
      <c r="F3159" s="44"/>
      <c r="G3159" s="44"/>
      <c r="H3159" s="114"/>
      <c r="I3159" s="236" t="s">
        <v>1778</v>
      </c>
      <c r="J3159" s="44"/>
      <c r="K3159" s="44"/>
      <c r="L3159" s="114"/>
      <c r="M3159" s="8"/>
      <c r="N3159" s="8"/>
      <c r="O3159" s="8"/>
      <c r="P3159" s="114"/>
      <c r="Q3159" s="8"/>
      <c r="R3159" s="8"/>
      <c r="S3159" s="8"/>
    </row>
    <row r="3160" spans="1:19" ht="13.5" customHeight="1" x14ac:dyDescent="0.25">
      <c r="E3160" s="271" t="s">
        <v>1779</v>
      </c>
      <c r="F3160" s="271"/>
      <c r="G3160" s="271"/>
      <c r="H3160" s="140"/>
      <c r="I3160" s="271" t="s">
        <v>1780</v>
      </c>
      <c r="J3160" s="271"/>
      <c r="K3160" s="271"/>
      <c r="L3160" s="140"/>
      <c r="M3160" s="33"/>
      <c r="N3160" s="33"/>
    </row>
    <row r="3161" spans="1:19" ht="13.5" customHeight="1" x14ac:dyDescent="0.25">
      <c r="A3161" s="115" t="s">
        <v>1781</v>
      </c>
      <c r="B3161" s="115" t="s">
        <v>1782</v>
      </c>
      <c r="E3161" s="237" t="s">
        <v>1781</v>
      </c>
      <c r="F3161" s="33"/>
      <c r="G3161" s="34">
        <f>VLOOKUP(A3161,'[2]Tarifs OAV '!A:H,6,0)</f>
        <v>29.166666666666668</v>
      </c>
      <c r="H3161" s="33"/>
      <c r="I3161" s="32" t="s">
        <v>1783</v>
      </c>
      <c r="J3161" s="33"/>
      <c r="K3161" s="34">
        <f>VLOOKUP(B3161,'[2]Tarifs OAV '!A:H,6,0)</f>
        <v>249.16666666666669</v>
      </c>
      <c r="L3161" s="33"/>
      <c r="M3161" s="33"/>
      <c r="N3161" s="33"/>
    </row>
    <row r="3162" spans="1:19" ht="13.5" customHeight="1" x14ac:dyDescent="0.25">
      <c r="E3162" s="1"/>
      <c r="G3162" s="114"/>
      <c r="H3162" s="114"/>
      <c r="I3162" s="114"/>
      <c r="J3162" s="114"/>
      <c r="K3162" s="114"/>
      <c r="L3162" s="114"/>
      <c r="M3162" s="114"/>
      <c r="N3162" s="114"/>
      <c r="O3162" s="36"/>
      <c r="P3162" s="114"/>
      <c r="Q3162" s="114"/>
      <c r="R3162" s="114"/>
      <c r="S3162" s="36"/>
    </row>
    <row r="3163" spans="1:19" ht="13.5" customHeight="1" x14ac:dyDescent="0.25">
      <c r="A3163" s="115"/>
      <c r="B3163" s="115"/>
      <c r="E3163" s="76" t="s">
        <v>1784</v>
      </c>
      <c r="G3163" s="114"/>
      <c r="H3163" s="114"/>
      <c r="I3163" s="114"/>
      <c r="J3163" s="114"/>
      <c r="K3163" s="114"/>
      <c r="L3163" s="114"/>
      <c r="M3163" s="114"/>
      <c r="N3163" s="114"/>
      <c r="O3163" s="36"/>
      <c r="P3163" s="114"/>
      <c r="Q3163" s="114"/>
      <c r="R3163" s="114"/>
      <c r="S3163" s="36"/>
    </row>
    <row r="3164" spans="1:19" ht="13.5" customHeight="1" x14ac:dyDescent="0.25">
      <c r="E3164" s="13"/>
      <c r="G3164" s="114"/>
      <c r="H3164" s="114"/>
      <c r="I3164" s="114"/>
      <c r="J3164" s="114"/>
      <c r="K3164" s="114"/>
      <c r="L3164" s="114"/>
      <c r="M3164" s="114"/>
      <c r="N3164" s="114"/>
      <c r="O3164" s="36"/>
      <c r="P3164" s="114"/>
      <c r="Q3164" s="114"/>
      <c r="R3164" s="114"/>
      <c r="S3164" s="36"/>
    </row>
    <row r="3165" spans="1:19" ht="13.5" customHeight="1" x14ac:dyDescent="0.25">
      <c r="A3165" s="115"/>
      <c r="B3165" s="115"/>
      <c r="E3165" s="44"/>
      <c r="F3165" s="44"/>
      <c r="G3165" s="44"/>
      <c r="H3165" s="114"/>
      <c r="I3165" s="44"/>
      <c r="J3165" s="44"/>
      <c r="K3165" s="44"/>
      <c r="L3165" s="114"/>
      <c r="M3165" s="44"/>
      <c r="N3165" s="44"/>
      <c r="O3165" s="44"/>
      <c r="P3165" s="114"/>
      <c r="Q3165" s="44"/>
      <c r="R3165" s="44"/>
      <c r="S3165" s="44"/>
    </row>
    <row r="3166" spans="1:19" ht="13.5" customHeight="1" x14ac:dyDescent="0.25">
      <c r="E3166" s="44"/>
      <c r="F3166" s="44"/>
      <c r="G3166" s="44"/>
      <c r="I3166" s="44"/>
      <c r="J3166" s="44"/>
      <c r="K3166" s="44"/>
      <c r="M3166" s="44"/>
      <c r="N3166" s="44"/>
      <c r="O3166" s="44"/>
      <c r="Q3166" s="44"/>
      <c r="R3166" s="44"/>
      <c r="S3166" s="44"/>
    </row>
    <row r="3167" spans="1:19" ht="13.5" customHeight="1" x14ac:dyDescent="0.25">
      <c r="A3167" s="115"/>
      <c r="B3167" s="115"/>
      <c r="E3167" s="44"/>
      <c r="F3167" s="44"/>
      <c r="G3167" s="44"/>
      <c r="H3167" s="114"/>
      <c r="I3167" s="44"/>
      <c r="J3167" s="44"/>
      <c r="K3167" s="44"/>
      <c r="L3167" s="114"/>
      <c r="M3167" s="44"/>
      <c r="N3167" s="44"/>
      <c r="O3167" s="44"/>
      <c r="P3167" s="114"/>
      <c r="Q3167" s="44"/>
      <c r="R3167" s="44"/>
      <c r="S3167" s="44"/>
    </row>
    <row r="3168" spans="1:19" ht="13.5" customHeight="1" x14ac:dyDescent="0.25">
      <c r="A3168" s="115"/>
      <c r="B3168" s="115"/>
      <c r="E3168" s="44"/>
      <c r="F3168" s="44"/>
      <c r="G3168" s="44"/>
      <c r="H3168" s="114"/>
      <c r="I3168" s="44"/>
      <c r="J3168" s="44"/>
      <c r="K3168" s="44"/>
      <c r="L3168" s="114"/>
      <c r="M3168" s="44"/>
      <c r="N3168" s="44"/>
      <c r="O3168" s="44"/>
      <c r="P3168" s="114"/>
      <c r="Q3168" s="44"/>
      <c r="R3168" s="44"/>
      <c r="S3168" s="44"/>
    </row>
    <row r="3169" spans="1:19" ht="13.5" customHeight="1" x14ac:dyDescent="0.25">
      <c r="E3169" s="44"/>
      <c r="F3169" s="44"/>
      <c r="G3169" s="44"/>
      <c r="H3169" s="1"/>
      <c r="I3169" s="44"/>
      <c r="J3169" s="44"/>
      <c r="K3169" s="44"/>
      <c r="L3169" s="1"/>
      <c r="M3169" s="44"/>
      <c r="N3169" s="44"/>
      <c r="O3169" s="44"/>
      <c r="P3169" s="1"/>
      <c r="Q3169" s="44"/>
      <c r="R3169" s="44"/>
      <c r="S3169" s="44"/>
    </row>
    <row r="3170" spans="1:19" ht="13.5" customHeight="1" x14ac:dyDescent="0.25">
      <c r="E3170" s="44"/>
      <c r="F3170" s="44"/>
      <c r="G3170" s="44"/>
      <c r="I3170" s="44"/>
      <c r="J3170" s="44"/>
      <c r="K3170" s="44"/>
      <c r="M3170" s="44"/>
      <c r="N3170" s="44"/>
      <c r="O3170" s="44"/>
      <c r="Q3170" s="44"/>
      <c r="R3170" s="44"/>
      <c r="S3170" s="44"/>
    </row>
    <row r="3171" spans="1:19" ht="13.5" customHeight="1" x14ac:dyDescent="0.25">
      <c r="A3171" s="115"/>
      <c r="B3171" s="115"/>
      <c r="E3171" s="44"/>
      <c r="F3171" s="44"/>
      <c r="G3171" s="44"/>
      <c r="H3171" s="114"/>
      <c r="I3171" s="44"/>
      <c r="J3171" s="44"/>
      <c r="K3171" s="44"/>
      <c r="L3171" s="114"/>
      <c r="M3171" s="44"/>
      <c r="N3171" s="44"/>
      <c r="O3171" s="44"/>
      <c r="P3171" s="114"/>
      <c r="Q3171" s="44"/>
      <c r="R3171" s="44"/>
      <c r="S3171" s="44"/>
    </row>
    <row r="3172" spans="1:19" ht="13.5" customHeight="1" x14ac:dyDescent="0.25">
      <c r="E3172" s="44"/>
      <c r="F3172" s="44"/>
      <c r="G3172" s="44"/>
      <c r="H3172" s="114"/>
      <c r="I3172" s="44"/>
      <c r="J3172" s="44"/>
      <c r="K3172" s="44"/>
      <c r="L3172" s="114"/>
      <c r="M3172" s="44"/>
      <c r="N3172" s="44"/>
      <c r="O3172" s="44"/>
      <c r="P3172" s="114"/>
      <c r="Q3172" s="44"/>
      <c r="R3172" s="44"/>
      <c r="S3172" s="44"/>
    </row>
    <row r="3173" spans="1:19" ht="13.5" customHeight="1" x14ac:dyDescent="0.25">
      <c r="E3173" s="236" t="s">
        <v>1778</v>
      </c>
      <c r="F3173" s="44"/>
      <c r="G3173" s="44"/>
      <c r="H3173" s="114"/>
      <c r="I3173" s="236" t="s">
        <v>1778</v>
      </c>
      <c r="J3173" s="44"/>
      <c r="K3173" s="44"/>
      <c r="L3173" s="114"/>
      <c r="M3173" s="236" t="s">
        <v>1778</v>
      </c>
      <c r="N3173" s="44"/>
      <c r="O3173" s="44"/>
      <c r="P3173" s="114"/>
      <c r="Q3173" s="236" t="s">
        <v>1778</v>
      </c>
      <c r="R3173" s="44"/>
      <c r="S3173" s="44"/>
    </row>
    <row r="3174" spans="1:19" ht="13.5" customHeight="1" x14ac:dyDescent="0.25">
      <c r="A3174" s="115"/>
      <c r="B3174" s="115"/>
      <c r="E3174" s="270" t="s">
        <v>1785</v>
      </c>
      <c r="F3174" s="270"/>
      <c r="G3174" s="270"/>
      <c r="H3174" s="140"/>
      <c r="I3174" s="270" t="s">
        <v>1786</v>
      </c>
      <c r="J3174" s="270"/>
      <c r="K3174" s="270"/>
      <c r="L3174" s="140"/>
      <c r="M3174" s="270" t="s">
        <v>1787</v>
      </c>
      <c r="N3174" s="270"/>
      <c r="O3174" s="270"/>
      <c r="P3174" s="140"/>
      <c r="Q3174" s="270" t="s">
        <v>1788</v>
      </c>
      <c r="R3174" s="270"/>
      <c r="S3174" s="270"/>
    </row>
    <row r="3175" spans="1:19" ht="13.5" customHeight="1" x14ac:dyDescent="0.25">
      <c r="A3175" s="115" t="s">
        <v>1789</v>
      </c>
      <c r="B3175" s="115" t="s">
        <v>1790</v>
      </c>
      <c r="C3175" s="115" t="s">
        <v>1791</v>
      </c>
      <c r="D3175" s="1" t="s">
        <v>1792</v>
      </c>
      <c r="E3175" s="32" t="s">
        <v>1793</v>
      </c>
      <c r="F3175" s="33"/>
      <c r="G3175" s="34">
        <f>VLOOKUP(A3175,'[2]Tarifs OAV '!A:H,6,0)</f>
        <v>57.5</v>
      </c>
      <c r="H3175" s="33"/>
      <c r="I3175" s="32" t="s">
        <v>1794</v>
      </c>
      <c r="J3175" s="33"/>
      <c r="K3175" s="34">
        <f>VLOOKUP(B3175,'[2]Tarifs OAV '!A:H,6,0)</f>
        <v>70</v>
      </c>
      <c r="L3175" s="33"/>
      <c r="M3175" s="32" t="s">
        <v>1795</v>
      </c>
      <c r="N3175" s="33"/>
      <c r="O3175" s="34">
        <f>VLOOKUP(C3175,'[2]Tarifs OAV '!A:H,6,0)</f>
        <v>57.5</v>
      </c>
      <c r="P3175" s="33"/>
      <c r="Q3175" s="32" t="s">
        <v>1796</v>
      </c>
      <c r="R3175" s="33"/>
      <c r="S3175" s="34">
        <f>VLOOKUP(D3175,'[2]Tarifs OAV '!A:H,6,0)</f>
        <v>57.5</v>
      </c>
    </row>
    <row r="3176" spans="1:19" ht="13.5" customHeight="1" x14ac:dyDescent="0.25">
      <c r="E3176" s="128"/>
      <c r="F3176" s="33"/>
      <c r="G3176" s="140"/>
      <c r="H3176" s="140"/>
      <c r="I3176" s="140"/>
      <c r="J3176" s="140"/>
      <c r="K3176" s="140"/>
      <c r="L3176" s="140"/>
      <c r="M3176" s="140"/>
      <c r="N3176" s="140"/>
      <c r="O3176" s="129"/>
      <c r="P3176" s="140"/>
      <c r="Q3176" s="140"/>
      <c r="R3176" s="140"/>
      <c r="S3176" s="129"/>
    </row>
    <row r="3177" spans="1:19" ht="13.5" customHeight="1" x14ac:dyDescent="0.25">
      <c r="A3177" s="115"/>
      <c r="B3177" s="115"/>
      <c r="E3177" s="175"/>
      <c r="F3177" s="175"/>
      <c r="G3177" s="175"/>
      <c r="H3177" s="140"/>
      <c r="I3177" s="175"/>
      <c r="J3177" s="175"/>
      <c r="K3177" s="175"/>
      <c r="L3177" s="140"/>
      <c r="M3177" s="175"/>
      <c r="N3177" s="175"/>
      <c r="O3177" s="175"/>
      <c r="P3177" s="140"/>
      <c r="Q3177" s="175"/>
      <c r="R3177" s="175"/>
      <c r="S3177" s="175"/>
    </row>
    <row r="3178" spans="1:19" ht="13.5" customHeight="1" x14ac:dyDescent="0.25">
      <c r="E3178" s="175"/>
      <c r="F3178" s="175"/>
      <c r="G3178" s="175"/>
      <c r="H3178" s="33"/>
      <c r="I3178" s="175"/>
      <c r="J3178" s="175"/>
      <c r="K3178" s="175"/>
      <c r="L3178" s="33"/>
      <c r="M3178" s="175"/>
      <c r="N3178" s="175"/>
      <c r="O3178" s="175"/>
      <c r="P3178" s="33"/>
      <c r="Q3178" s="175"/>
      <c r="R3178" s="175"/>
      <c r="S3178" s="175"/>
    </row>
    <row r="3179" spans="1:19" ht="13.5" customHeight="1" x14ac:dyDescent="0.25">
      <c r="A3179" s="115"/>
      <c r="B3179" s="115"/>
      <c r="E3179" s="175"/>
      <c r="F3179" s="175"/>
      <c r="G3179" s="175"/>
      <c r="H3179" s="140"/>
      <c r="I3179" s="175"/>
      <c r="J3179" s="175"/>
      <c r="K3179" s="175"/>
      <c r="L3179" s="140"/>
      <c r="M3179" s="175"/>
      <c r="N3179" s="175"/>
      <c r="O3179" s="175"/>
      <c r="P3179" s="140"/>
      <c r="Q3179" s="175"/>
      <c r="R3179" s="175"/>
      <c r="S3179" s="175"/>
    </row>
    <row r="3180" spans="1:19" ht="13.5" customHeight="1" x14ac:dyDescent="0.25">
      <c r="A3180" s="115"/>
      <c r="B3180" s="115"/>
      <c r="E3180" s="175"/>
      <c r="F3180" s="175"/>
      <c r="G3180" s="175"/>
      <c r="H3180" s="140"/>
      <c r="I3180" s="175"/>
      <c r="J3180" s="175"/>
      <c r="K3180" s="175"/>
      <c r="L3180" s="140"/>
      <c r="M3180" s="175"/>
      <c r="N3180" s="175"/>
      <c r="O3180" s="175"/>
      <c r="P3180" s="140"/>
      <c r="Q3180" s="175"/>
      <c r="R3180" s="175"/>
      <c r="S3180" s="175"/>
    </row>
    <row r="3181" spans="1:19" ht="13.5" customHeight="1" x14ac:dyDescent="0.25">
      <c r="E3181" s="175"/>
      <c r="F3181" s="175"/>
      <c r="G3181" s="175"/>
      <c r="H3181" s="41"/>
      <c r="I3181" s="175"/>
      <c r="J3181" s="175"/>
      <c r="K3181" s="175"/>
      <c r="L3181" s="41"/>
      <c r="M3181" s="175"/>
      <c r="N3181" s="175"/>
      <c r="O3181" s="175"/>
      <c r="P3181" s="41"/>
      <c r="Q3181" s="175"/>
      <c r="R3181" s="175"/>
      <c r="S3181" s="175"/>
    </row>
    <row r="3182" spans="1:19" ht="13.5" customHeight="1" x14ac:dyDescent="0.25">
      <c r="E3182" s="175"/>
      <c r="F3182" s="175"/>
      <c r="G3182" s="175"/>
      <c r="H3182" s="33"/>
      <c r="I3182" s="175"/>
      <c r="J3182" s="175"/>
      <c r="K3182" s="175"/>
      <c r="L3182" s="33"/>
      <c r="M3182" s="175"/>
      <c r="N3182" s="175"/>
      <c r="O3182" s="175"/>
      <c r="P3182" s="33"/>
      <c r="Q3182" s="175"/>
      <c r="R3182" s="175"/>
      <c r="S3182" s="175"/>
    </row>
    <row r="3183" spans="1:19" ht="13.5" customHeight="1" x14ac:dyDescent="0.25">
      <c r="A3183" s="115"/>
      <c r="B3183" s="115"/>
      <c r="E3183" s="175"/>
      <c r="F3183" s="175"/>
      <c r="G3183" s="175"/>
      <c r="H3183" s="140"/>
      <c r="I3183" s="175"/>
      <c r="J3183" s="175"/>
      <c r="K3183" s="175"/>
      <c r="L3183" s="140"/>
      <c r="M3183" s="175"/>
      <c r="N3183" s="175"/>
      <c r="O3183" s="175"/>
      <c r="P3183" s="140"/>
      <c r="Q3183" s="175"/>
      <c r="R3183" s="175"/>
      <c r="S3183" s="175"/>
    </row>
    <row r="3184" spans="1:19" ht="13.5" customHeight="1" x14ac:dyDescent="0.25">
      <c r="E3184" s="175"/>
      <c r="F3184" s="175"/>
      <c r="G3184" s="175"/>
      <c r="H3184" s="140"/>
      <c r="I3184" s="175"/>
      <c r="J3184" s="175"/>
      <c r="K3184" s="175"/>
      <c r="L3184" s="140"/>
      <c r="M3184" s="175"/>
      <c r="N3184" s="175"/>
      <c r="O3184" s="175"/>
      <c r="P3184" s="140"/>
      <c r="Q3184" s="175"/>
      <c r="R3184" s="175"/>
      <c r="S3184" s="175"/>
    </row>
    <row r="3185" spans="1:19" ht="13.5" customHeight="1" x14ac:dyDescent="0.25">
      <c r="E3185" s="236" t="s">
        <v>1778</v>
      </c>
      <c r="F3185" s="175"/>
      <c r="G3185" s="175"/>
      <c r="H3185" s="140"/>
      <c r="I3185" s="236" t="s">
        <v>1778</v>
      </c>
      <c r="J3185" s="175"/>
      <c r="K3185" s="175"/>
      <c r="L3185" s="140"/>
      <c r="M3185" s="175"/>
      <c r="N3185" s="175"/>
      <c r="O3185" s="175"/>
      <c r="P3185" s="140"/>
      <c r="Q3185" s="175"/>
      <c r="R3185" s="175"/>
      <c r="S3185" s="175"/>
    </row>
    <row r="3186" spans="1:19" ht="13.5" customHeight="1" x14ac:dyDescent="0.25">
      <c r="B3186" s="115"/>
      <c r="E3186" s="270" t="s">
        <v>1797</v>
      </c>
      <c r="F3186" s="270"/>
      <c r="G3186" s="270"/>
      <c r="H3186" s="140"/>
      <c r="I3186" s="270" t="s">
        <v>1798</v>
      </c>
      <c r="J3186" s="270"/>
      <c r="K3186" s="270"/>
      <c r="L3186" s="140"/>
      <c r="M3186" s="270" t="s">
        <v>1799</v>
      </c>
      <c r="N3186" s="270"/>
      <c r="O3186" s="270"/>
      <c r="P3186" s="140"/>
      <c r="Q3186" s="271" t="s">
        <v>1800</v>
      </c>
      <c r="R3186" s="271"/>
      <c r="S3186" s="271"/>
    </row>
    <row r="3187" spans="1:19" ht="13.5" customHeight="1" x14ac:dyDescent="0.25">
      <c r="A3187" s="115" t="s">
        <v>1801</v>
      </c>
      <c r="B3187" s="1" t="s">
        <v>1802</v>
      </c>
      <c r="C3187" s="1" t="s">
        <v>1803</v>
      </c>
      <c r="D3187" s="1" t="s">
        <v>1804</v>
      </c>
      <c r="E3187" s="32" t="s">
        <v>1805</v>
      </c>
      <c r="F3187" s="33"/>
      <c r="G3187" s="34">
        <f>VLOOKUP(A3187,'[2]Tarifs OAV '!A:H,6,0)</f>
        <v>90.833333333333343</v>
      </c>
      <c r="H3187" s="33"/>
      <c r="I3187" s="32" t="s">
        <v>1806</v>
      </c>
      <c r="J3187" s="33"/>
      <c r="K3187" s="34">
        <f>VLOOKUP(B3187,'[2]Tarifs OAV '!A:H,6,0)</f>
        <v>55.833333333333336</v>
      </c>
      <c r="L3187" s="33"/>
      <c r="M3187" s="32" t="s">
        <v>1807</v>
      </c>
      <c r="N3187" s="33"/>
      <c r="O3187" s="34">
        <f>VLOOKUP(C3187,'[2]Tarifs OAV '!A:H,6,0)</f>
        <v>4.166666666666667</v>
      </c>
      <c r="P3187" s="33"/>
      <c r="Q3187" s="32" t="s">
        <v>1808</v>
      </c>
      <c r="R3187" s="33"/>
      <c r="S3187" s="34">
        <f>VLOOKUP(D3187,'[2]Tarifs OAV '!A:H,6,0)</f>
        <v>4.166666666666667</v>
      </c>
    </row>
    <row r="3188" spans="1:19" ht="13.5" customHeight="1" x14ac:dyDescent="0.25">
      <c r="E3188" s="64" t="s">
        <v>1751</v>
      </c>
      <c r="F3188" s="64"/>
      <c r="G3188" s="64"/>
      <c r="H3188" s="67"/>
      <c r="I3188" s="67"/>
      <c r="J3188" s="67"/>
      <c r="K3188" s="68"/>
      <c r="L3188" s="69"/>
      <c r="M3188" s="69"/>
      <c r="N3188" s="69"/>
      <c r="O3188" s="267" t="s">
        <v>0</v>
      </c>
      <c r="P3188" s="267"/>
      <c r="Q3188" s="267"/>
      <c r="R3188" s="267"/>
      <c r="S3188" s="267"/>
    </row>
    <row r="3189" spans="1:19" ht="13.5" customHeight="1" x14ac:dyDescent="0.25">
      <c r="E3189" s="69"/>
      <c r="F3189" s="68"/>
      <c r="G3189" s="68"/>
      <c r="H3189" s="68"/>
      <c r="I3189" s="68"/>
      <c r="J3189" s="68"/>
      <c r="K3189" s="68"/>
      <c r="L3189" s="68"/>
      <c r="M3189" s="68"/>
      <c r="N3189" s="68"/>
      <c r="O3189" s="267"/>
      <c r="P3189" s="267"/>
      <c r="Q3189" s="267"/>
      <c r="R3189" s="267"/>
      <c r="S3189" s="267"/>
    </row>
    <row r="3190" spans="1:19" ht="13.5" customHeight="1" x14ac:dyDescent="0.25">
      <c r="A3190" s="115"/>
      <c r="B3190" s="115"/>
      <c r="E3190" s="76" t="s">
        <v>1784</v>
      </c>
      <c r="G3190" s="114"/>
      <c r="H3190" s="114"/>
      <c r="I3190" s="114"/>
      <c r="J3190" s="114"/>
      <c r="K3190" s="114"/>
      <c r="L3190" s="114"/>
      <c r="M3190" s="114"/>
      <c r="N3190" s="114"/>
      <c r="O3190" s="36"/>
      <c r="P3190" s="114"/>
      <c r="Q3190" s="114"/>
      <c r="R3190" s="114"/>
      <c r="S3190" s="36"/>
    </row>
    <row r="3191" spans="1:19" ht="13.5" customHeight="1" x14ac:dyDescent="0.25">
      <c r="A3191" s="115"/>
      <c r="B3191" s="115"/>
      <c r="E3191" s="1"/>
      <c r="G3191" s="114"/>
      <c r="H3191" s="114"/>
      <c r="I3191" s="114"/>
      <c r="J3191" s="114"/>
      <c r="K3191" s="114"/>
      <c r="L3191" s="114"/>
      <c r="M3191" s="114"/>
      <c r="N3191" s="114"/>
      <c r="O3191" s="39"/>
      <c r="P3191" s="1"/>
      <c r="Q3191" s="1"/>
      <c r="R3191" s="1"/>
      <c r="S3191" s="39"/>
    </row>
    <row r="3192" spans="1:19" ht="13.5" customHeight="1" x14ac:dyDescent="0.25">
      <c r="A3192" s="115"/>
      <c r="B3192" s="115"/>
      <c r="E3192" s="44"/>
      <c r="F3192" s="44"/>
      <c r="G3192" s="44"/>
      <c r="H3192" s="114"/>
      <c r="I3192" s="44"/>
      <c r="J3192" s="44"/>
      <c r="K3192" s="44"/>
      <c r="L3192" s="114"/>
      <c r="M3192" s="44"/>
      <c r="N3192" s="44"/>
      <c r="O3192" s="44"/>
      <c r="P3192" s="114"/>
      <c r="Q3192" s="44"/>
      <c r="R3192" s="44"/>
      <c r="S3192" s="44"/>
    </row>
    <row r="3193" spans="1:19" ht="13.5" customHeight="1" x14ac:dyDescent="0.25">
      <c r="E3193" s="44"/>
      <c r="F3193" s="44"/>
      <c r="G3193" s="44"/>
      <c r="I3193" s="44"/>
      <c r="J3193" s="44"/>
      <c r="K3193" s="44"/>
      <c r="M3193" s="44"/>
      <c r="N3193" s="44"/>
      <c r="O3193" s="44"/>
      <c r="Q3193" s="44"/>
      <c r="R3193" s="44"/>
      <c r="S3193" s="44"/>
    </row>
    <row r="3194" spans="1:19" ht="13.5" customHeight="1" x14ac:dyDescent="0.25">
      <c r="A3194" s="115"/>
      <c r="B3194" s="115"/>
      <c r="E3194" s="44"/>
      <c r="F3194" s="44"/>
      <c r="G3194" s="44"/>
      <c r="H3194" s="114"/>
      <c r="I3194" s="44"/>
      <c r="J3194" s="44"/>
      <c r="K3194" s="44"/>
      <c r="L3194" s="114"/>
      <c r="M3194" s="44"/>
      <c r="N3194" s="44"/>
      <c r="O3194" s="44"/>
      <c r="P3194" s="114"/>
      <c r="Q3194" s="44"/>
      <c r="R3194" s="44"/>
      <c r="S3194" s="44"/>
    </row>
    <row r="3195" spans="1:19" ht="13.5" customHeight="1" x14ac:dyDescent="0.25">
      <c r="A3195" s="115"/>
      <c r="B3195" s="115"/>
      <c r="E3195" s="44"/>
      <c r="F3195" s="44"/>
      <c r="G3195" s="44"/>
      <c r="H3195" s="114"/>
      <c r="I3195" s="44"/>
      <c r="J3195" s="44"/>
      <c r="K3195" s="44"/>
      <c r="L3195" s="114"/>
      <c r="M3195" s="44"/>
      <c r="N3195" s="44"/>
      <c r="O3195" s="44"/>
      <c r="P3195" s="114"/>
      <c r="Q3195" s="44"/>
      <c r="R3195" s="44"/>
      <c r="S3195" s="44"/>
    </row>
    <row r="3196" spans="1:19" ht="13.5" customHeight="1" x14ac:dyDescent="0.25">
      <c r="E3196" s="44"/>
      <c r="F3196" s="44"/>
      <c r="G3196" s="44"/>
      <c r="H3196" s="1"/>
      <c r="I3196" s="44"/>
      <c r="J3196" s="44"/>
      <c r="K3196" s="44"/>
      <c r="L3196" s="1"/>
      <c r="M3196" s="44"/>
      <c r="N3196" s="44"/>
      <c r="O3196" s="44"/>
      <c r="P3196" s="1"/>
      <c r="Q3196" s="44"/>
      <c r="R3196" s="44"/>
      <c r="S3196" s="44"/>
    </row>
    <row r="3197" spans="1:19" ht="13.5" customHeight="1" x14ac:dyDescent="0.25">
      <c r="E3197" s="44"/>
      <c r="F3197" s="44"/>
      <c r="G3197" s="44"/>
      <c r="I3197" s="44"/>
      <c r="J3197" s="44"/>
      <c r="K3197" s="44"/>
      <c r="M3197" s="44"/>
      <c r="N3197" s="44"/>
      <c r="O3197" s="44"/>
      <c r="Q3197" s="44"/>
      <c r="R3197" s="44"/>
      <c r="S3197" s="44"/>
    </row>
    <row r="3198" spans="1:19" ht="13.5" customHeight="1" x14ac:dyDescent="0.25">
      <c r="A3198" s="115"/>
      <c r="B3198" s="115"/>
      <c r="E3198" s="44"/>
      <c r="F3198" s="44"/>
      <c r="G3198" s="44"/>
      <c r="H3198" s="114"/>
      <c r="I3198" s="44"/>
      <c r="J3198" s="44"/>
      <c r="K3198" s="44"/>
      <c r="L3198" s="114"/>
      <c r="M3198" s="44"/>
      <c r="N3198" s="44"/>
      <c r="O3198" s="44"/>
      <c r="P3198" s="114"/>
      <c r="Q3198" s="44"/>
      <c r="R3198" s="44"/>
      <c r="S3198" s="44"/>
    </row>
    <row r="3199" spans="1:19" ht="13.5" customHeight="1" x14ac:dyDescent="0.25">
      <c r="E3199" s="44"/>
      <c r="F3199" s="44"/>
      <c r="G3199" s="44"/>
      <c r="H3199" s="114"/>
      <c r="I3199" s="44"/>
      <c r="J3199" s="44"/>
      <c r="K3199" s="44"/>
      <c r="L3199" s="114"/>
      <c r="M3199" s="44"/>
      <c r="N3199" s="44"/>
      <c r="O3199" s="44"/>
      <c r="P3199" s="114"/>
      <c r="Q3199" s="44"/>
      <c r="R3199" s="44"/>
      <c r="S3199" s="44"/>
    </row>
    <row r="3200" spans="1:19" ht="13.5" customHeight="1" x14ac:dyDescent="0.25">
      <c r="B3200" s="115"/>
      <c r="E3200" s="270" t="s">
        <v>1809</v>
      </c>
      <c r="F3200" s="270"/>
      <c r="G3200" s="270"/>
      <c r="H3200" s="140"/>
      <c r="I3200" s="270" t="s">
        <v>1810</v>
      </c>
      <c r="J3200" s="270"/>
      <c r="K3200" s="270"/>
      <c r="L3200" s="140"/>
      <c r="M3200" s="270" t="s">
        <v>1811</v>
      </c>
      <c r="N3200" s="270"/>
      <c r="O3200" s="270"/>
      <c r="P3200" s="140"/>
      <c r="Q3200" s="270" t="s">
        <v>1812</v>
      </c>
      <c r="R3200" s="270"/>
      <c r="S3200" s="270"/>
    </row>
    <row r="3201" spans="1:19" ht="13.5" customHeight="1" x14ac:dyDescent="0.25">
      <c r="A3201" s="115" t="s">
        <v>1813</v>
      </c>
      <c r="B3201" s="1" t="s">
        <v>1814</v>
      </c>
      <c r="C3201" s="1" t="s">
        <v>1815</v>
      </c>
      <c r="D3201" s="1" t="s">
        <v>1816</v>
      </c>
      <c r="E3201" s="32" t="s">
        <v>1817</v>
      </c>
      <c r="F3201" s="33"/>
      <c r="G3201" s="34">
        <f>VLOOKUP(A3201,'[2]Tarifs OAV '!A:H,6,0)</f>
        <v>2.5</v>
      </c>
      <c r="H3201" s="33"/>
      <c r="I3201" s="32" t="s">
        <v>1818</v>
      </c>
      <c r="J3201" s="33"/>
      <c r="K3201" s="34">
        <f>VLOOKUP(B3201,'[2]Tarifs OAV '!A:H,6,0)</f>
        <v>2.5</v>
      </c>
      <c r="L3201" s="33"/>
      <c r="M3201" s="32" t="s">
        <v>1819</v>
      </c>
      <c r="N3201" s="33"/>
      <c r="O3201" s="34">
        <f>VLOOKUP(C3201,'[2]Tarifs OAV '!A:H,6,0)</f>
        <v>17.5</v>
      </c>
      <c r="P3201" s="33"/>
      <c r="Q3201" s="32" t="s">
        <v>1820</v>
      </c>
      <c r="R3201" s="33"/>
      <c r="S3201" s="34">
        <f>VLOOKUP(D3201,'[2]Tarifs OAV '!A:H,6,0)</f>
        <v>24.166666666666668</v>
      </c>
    </row>
    <row r="3202" spans="1:19" ht="13.5" customHeight="1" x14ac:dyDescent="0.25">
      <c r="E3202" s="1"/>
      <c r="G3202" s="114"/>
      <c r="H3202" s="114"/>
      <c r="I3202" s="114"/>
      <c r="J3202" s="114"/>
      <c r="K3202" s="114"/>
      <c r="L3202" s="114"/>
      <c r="M3202" s="114"/>
      <c r="N3202" s="114"/>
      <c r="O3202" s="36"/>
      <c r="P3202" s="114"/>
      <c r="Q3202" s="114"/>
      <c r="R3202" s="114"/>
      <c r="S3202" s="36"/>
    </row>
    <row r="3203" spans="1:19" ht="13.5" customHeight="1" x14ac:dyDescent="0.25">
      <c r="A3203" s="115"/>
      <c r="B3203" s="115"/>
      <c r="E3203" s="76" t="s">
        <v>1821</v>
      </c>
      <c r="G3203" s="114"/>
      <c r="H3203" s="114"/>
      <c r="I3203" s="114"/>
      <c r="J3203" s="114"/>
      <c r="K3203" s="114"/>
      <c r="L3203" s="114"/>
      <c r="M3203" s="114"/>
      <c r="N3203" s="114"/>
      <c r="O3203" s="36"/>
      <c r="P3203" s="114"/>
      <c r="Q3203" s="114"/>
      <c r="R3203" s="114"/>
      <c r="S3203" s="36"/>
    </row>
    <row r="3204" spans="1:19" ht="13.5" customHeight="1" x14ac:dyDescent="0.25">
      <c r="E3204" s="43"/>
      <c r="F3204" s="33"/>
      <c r="G3204" s="140"/>
      <c r="H3204" s="140"/>
      <c r="I3204" s="140"/>
      <c r="J3204" s="140"/>
      <c r="K3204" s="140"/>
      <c r="L3204" s="140"/>
      <c r="M3204" s="140"/>
      <c r="N3204" s="140"/>
      <c r="O3204" s="129"/>
      <c r="P3204" s="140"/>
      <c r="Q3204" s="140"/>
      <c r="R3204" s="140"/>
      <c r="S3204" s="129"/>
    </row>
    <row r="3205" spans="1:19" ht="13.5" customHeight="1" x14ac:dyDescent="0.25">
      <c r="A3205" s="115"/>
      <c r="B3205" s="115"/>
      <c r="E3205" s="175"/>
      <c r="F3205" s="175"/>
      <c r="G3205" s="175"/>
      <c r="H3205" s="41"/>
      <c r="I3205" s="175"/>
      <c r="J3205" s="175"/>
      <c r="K3205" s="175"/>
      <c r="L3205" s="41"/>
      <c r="M3205" s="175"/>
      <c r="N3205" s="175"/>
      <c r="O3205" s="175"/>
      <c r="P3205" s="41"/>
      <c r="Q3205" s="175"/>
      <c r="R3205" s="175"/>
      <c r="S3205" s="175"/>
    </row>
    <row r="3206" spans="1:19" ht="13.5" customHeight="1" x14ac:dyDescent="0.25">
      <c r="E3206" s="175"/>
      <c r="F3206" s="175"/>
      <c r="G3206" s="175"/>
      <c r="H3206" s="33"/>
      <c r="I3206" s="175"/>
      <c r="J3206" s="175"/>
      <c r="K3206" s="175"/>
      <c r="L3206" s="33"/>
      <c r="M3206" s="175"/>
      <c r="N3206" s="175"/>
      <c r="O3206" s="175"/>
      <c r="P3206" s="33"/>
      <c r="Q3206" s="175"/>
      <c r="R3206" s="175"/>
      <c r="S3206" s="175"/>
    </row>
    <row r="3207" spans="1:19" ht="13.5" customHeight="1" x14ac:dyDescent="0.25">
      <c r="A3207" s="115"/>
      <c r="B3207" s="115"/>
      <c r="E3207" s="175"/>
      <c r="F3207" s="175"/>
      <c r="G3207" s="175"/>
      <c r="H3207" s="140"/>
      <c r="I3207" s="175"/>
      <c r="J3207" s="175"/>
      <c r="K3207" s="175"/>
      <c r="L3207" s="140"/>
      <c r="M3207" s="175"/>
      <c r="N3207" s="175"/>
      <c r="O3207" s="175"/>
      <c r="P3207" s="140"/>
      <c r="Q3207" s="175"/>
      <c r="R3207" s="175"/>
      <c r="S3207" s="175"/>
    </row>
    <row r="3208" spans="1:19" ht="13.5" customHeight="1" x14ac:dyDescent="0.25">
      <c r="A3208" s="115"/>
      <c r="B3208" s="115"/>
      <c r="E3208" s="175"/>
      <c r="F3208" s="175"/>
      <c r="G3208" s="175"/>
      <c r="H3208" s="140"/>
      <c r="I3208" s="175"/>
      <c r="J3208" s="175"/>
      <c r="K3208" s="175"/>
      <c r="L3208" s="140"/>
      <c r="M3208" s="175"/>
      <c r="N3208" s="175"/>
      <c r="O3208" s="175"/>
      <c r="P3208" s="140"/>
      <c r="Q3208" s="175"/>
      <c r="R3208" s="175"/>
      <c r="S3208" s="175"/>
    </row>
    <row r="3209" spans="1:19" ht="13.5" customHeight="1" x14ac:dyDescent="0.25">
      <c r="E3209" s="175"/>
      <c r="F3209" s="175"/>
      <c r="G3209" s="175"/>
      <c r="H3209" s="41"/>
      <c r="I3209" s="175"/>
      <c r="J3209" s="175"/>
      <c r="K3209" s="175"/>
      <c r="L3209" s="41"/>
      <c r="M3209" s="175"/>
      <c r="N3209" s="175"/>
      <c r="O3209" s="175"/>
      <c r="P3209" s="41"/>
      <c r="Q3209" s="175"/>
      <c r="R3209" s="175"/>
      <c r="S3209" s="175"/>
    </row>
    <row r="3210" spans="1:19" ht="13.5" customHeight="1" x14ac:dyDescent="0.25">
      <c r="E3210" s="175"/>
      <c r="F3210" s="175"/>
      <c r="G3210" s="175"/>
      <c r="H3210" s="33"/>
      <c r="I3210" s="175"/>
      <c r="J3210" s="175"/>
      <c r="K3210" s="175"/>
      <c r="L3210" s="33"/>
      <c r="M3210" s="175"/>
      <c r="N3210" s="175"/>
      <c r="O3210" s="175"/>
      <c r="P3210" s="33"/>
      <c r="Q3210" s="175"/>
      <c r="R3210" s="175"/>
      <c r="S3210" s="175"/>
    </row>
    <row r="3211" spans="1:19" ht="13.5" customHeight="1" x14ac:dyDescent="0.25">
      <c r="A3211" s="115"/>
      <c r="B3211" s="115"/>
      <c r="E3211" s="175"/>
      <c r="F3211" s="175"/>
      <c r="G3211" s="175"/>
      <c r="H3211" s="140"/>
      <c r="I3211" s="175"/>
      <c r="J3211" s="175"/>
      <c r="K3211" s="175"/>
      <c r="L3211" s="140"/>
      <c r="M3211" s="175"/>
      <c r="N3211" s="175"/>
      <c r="O3211" s="175"/>
      <c r="P3211" s="140"/>
      <c r="Q3211" s="175"/>
      <c r="R3211" s="175"/>
      <c r="S3211" s="175"/>
    </row>
    <row r="3212" spans="1:19" ht="13.5" customHeight="1" x14ac:dyDescent="0.25">
      <c r="E3212" s="175"/>
      <c r="F3212" s="175"/>
      <c r="G3212" s="175"/>
      <c r="H3212" s="140"/>
      <c r="I3212" s="175"/>
      <c r="J3212" s="175"/>
      <c r="K3212" s="175"/>
      <c r="L3212" s="140"/>
      <c r="M3212" s="175"/>
      <c r="N3212" s="175"/>
      <c r="O3212" s="175"/>
      <c r="P3212" s="140"/>
      <c r="Q3212" s="175"/>
      <c r="R3212" s="175"/>
      <c r="S3212" s="175"/>
    </row>
    <row r="3213" spans="1:19" ht="13.5" customHeight="1" x14ac:dyDescent="0.25">
      <c r="A3213" s="115"/>
      <c r="B3213" s="115"/>
      <c r="E3213" s="270" t="s">
        <v>1822</v>
      </c>
      <c r="F3213" s="270"/>
      <c r="G3213" s="270"/>
      <c r="H3213" s="140"/>
      <c r="I3213" s="270" t="s">
        <v>1823</v>
      </c>
      <c r="J3213" s="270"/>
      <c r="K3213" s="270"/>
      <c r="L3213" s="140"/>
      <c r="M3213" s="270" t="s">
        <v>1824</v>
      </c>
      <c r="N3213" s="270"/>
      <c r="O3213" s="270"/>
      <c r="P3213" s="140"/>
      <c r="Q3213" s="31"/>
      <c r="R3213" s="31"/>
      <c r="S3213" s="31"/>
    </row>
    <row r="3214" spans="1:19" ht="13.5" customHeight="1" x14ac:dyDescent="0.25">
      <c r="A3214" s="1" t="s">
        <v>1825</v>
      </c>
      <c r="B3214" s="1" t="s">
        <v>1826</v>
      </c>
      <c r="C3214" s="1" t="s">
        <v>1827</v>
      </c>
      <c r="E3214" s="32" t="s">
        <v>1828</v>
      </c>
      <c r="F3214" s="33"/>
      <c r="G3214" s="34">
        <f>VLOOKUP(A3214,'[2]Tarifs Forestine'!A:M,13,0)</f>
        <v>165.83333333333334</v>
      </c>
      <c r="H3214" s="33"/>
      <c r="I3214" s="32" t="s">
        <v>1829</v>
      </c>
      <c r="J3214" s="33"/>
      <c r="K3214" s="34">
        <f>VLOOKUP(B3214,'[2]Tarifs Forestine'!A:M,13,0)</f>
        <v>49.166666666666671</v>
      </c>
      <c r="L3214" s="33"/>
      <c r="M3214" s="32" t="s">
        <v>1830</v>
      </c>
      <c r="N3214" s="33"/>
      <c r="O3214" s="34">
        <f>VLOOKUP(C3214,'[2]Tarifs Forestine'!A:M,13,0)</f>
        <v>2.5</v>
      </c>
      <c r="P3214" s="33"/>
      <c r="Q3214" s="32"/>
      <c r="R3214" s="33"/>
      <c r="S3214" s="34"/>
    </row>
    <row r="3215" spans="1:19" ht="13.5" customHeight="1" x14ac:dyDescent="0.25">
      <c r="B3215" s="1" t="s">
        <v>1831</v>
      </c>
      <c r="C3215" s="1" t="s">
        <v>1832</v>
      </c>
      <c r="E3215" s="32"/>
      <c r="F3215" s="33"/>
      <c r="G3215" s="34"/>
      <c r="H3215" s="33"/>
      <c r="I3215" s="32" t="s">
        <v>1833</v>
      </c>
      <c r="J3215" s="33"/>
      <c r="K3215" s="34">
        <f>VLOOKUP(B3215,'[2]Tarifs Forestine'!A:M,13,0)</f>
        <v>62.5</v>
      </c>
      <c r="L3215" s="33"/>
      <c r="M3215" s="32" t="s">
        <v>1834</v>
      </c>
      <c r="N3215" s="33"/>
      <c r="O3215" s="34">
        <f>VLOOKUP(C3215,'[2]Tarifs Forestine'!A:M,13,0)</f>
        <v>3.3333333333333335</v>
      </c>
      <c r="P3215" s="33"/>
      <c r="Q3215" s="32"/>
      <c r="R3215" s="33"/>
      <c r="S3215" s="34"/>
    </row>
    <row r="3216" spans="1:19" ht="13.5" customHeight="1" x14ac:dyDescent="0.25">
      <c r="E3216" s="41"/>
      <c r="F3216" s="33"/>
      <c r="G3216" s="140"/>
      <c r="H3216" s="140"/>
      <c r="I3216" s="140"/>
      <c r="J3216" s="140"/>
      <c r="K3216" s="140"/>
      <c r="L3216" s="140"/>
      <c r="M3216" s="140"/>
      <c r="N3216" s="140"/>
      <c r="O3216" s="129"/>
      <c r="P3216" s="140"/>
      <c r="Q3216" s="140"/>
      <c r="R3216" s="140"/>
      <c r="S3216" s="129"/>
    </row>
    <row r="3217" spans="1:19" ht="13.5" customHeight="1" x14ac:dyDescent="0.25">
      <c r="A3217" s="115"/>
      <c r="B3217" s="115"/>
      <c r="E3217" s="175"/>
      <c r="F3217" s="175"/>
      <c r="G3217" s="175"/>
      <c r="H3217" s="140"/>
      <c r="I3217" s="175"/>
      <c r="J3217" s="175"/>
      <c r="K3217" s="175"/>
      <c r="L3217" s="140"/>
      <c r="M3217" s="175"/>
      <c r="N3217" s="175"/>
      <c r="O3217" s="175"/>
      <c r="P3217" s="140"/>
      <c r="Q3217" s="175"/>
      <c r="R3217" s="175"/>
      <c r="S3217" s="175"/>
    </row>
    <row r="3218" spans="1:19" ht="13.5" customHeight="1" x14ac:dyDescent="0.25">
      <c r="E3218" s="175"/>
      <c r="F3218" s="175"/>
      <c r="G3218" s="175"/>
      <c r="H3218" s="33"/>
      <c r="I3218" s="175"/>
      <c r="J3218" s="175"/>
      <c r="K3218" s="175"/>
      <c r="L3218" s="33"/>
      <c r="M3218" s="175"/>
      <c r="N3218" s="175"/>
      <c r="O3218" s="175"/>
      <c r="P3218" s="33"/>
      <c r="Q3218" s="175"/>
      <c r="R3218" s="175"/>
      <c r="S3218" s="175"/>
    </row>
    <row r="3219" spans="1:19" ht="13.5" customHeight="1" x14ac:dyDescent="0.25">
      <c r="A3219" s="115"/>
      <c r="B3219" s="115"/>
      <c r="E3219" s="175"/>
      <c r="F3219" s="175"/>
      <c r="G3219" s="175"/>
      <c r="H3219" s="140"/>
      <c r="I3219" s="175"/>
      <c r="J3219" s="175"/>
      <c r="K3219" s="175"/>
      <c r="L3219" s="140"/>
      <c r="M3219" s="175"/>
      <c r="N3219" s="175"/>
      <c r="O3219" s="175"/>
      <c r="P3219" s="140"/>
      <c r="Q3219" s="175"/>
      <c r="R3219" s="175"/>
      <c r="S3219" s="175"/>
    </row>
    <row r="3220" spans="1:19" ht="13.5" customHeight="1" x14ac:dyDescent="0.25">
      <c r="A3220" s="115"/>
      <c r="B3220" s="115"/>
      <c r="E3220" s="175"/>
      <c r="F3220" s="175"/>
      <c r="G3220" s="175"/>
      <c r="H3220" s="140"/>
      <c r="I3220" s="175"/>
      <c r="J3220" s="175"/>
      <c r="K3220" s="175"/>
      <c r="L3220" s="140"/>
      <c r="M3220" s="175"/>
      <c r="N3220" s="175"/>
      <c r="O3220" s="175"/>
      <c r="P3220" s="140"/>
      <c r="Q3220" s="175"/>
      <c r="R3220" s="175"/>
      <c r="S3220" s="175"/>
    </row>
    <row r="3221" spans="1:19" ht="13.5" customHeight="1" x14ac:dyDescent="0.25">
      <c r="E3221" s="175"/>
      <c r="F3221" s="175"/>
      <c r="G3221" s="175"/>
      <c r="H3221" s="41"/>
      <c r="I3221" s="175"/>
      <c r="J3221" s="175"/>
      <c r="K3221" s="175"/>
      <c r="L3221" s="41"/>
      <c r="M3221" s="175"/>
      <c r="N3221" s="175"/>
      <c r="O3221" s="175"/>
      <c r="P3221" s="41"/>
      <c r="Q3221" s="175"/>
      <c r="R3221" s="175"/>
      <c r="S3221" s="175"/>
    </row>
    <row r="3222" spans="1:19" ht="13.5" customHeight="1" x14ac:dyDescent="0.25">
      <c r="E3222" s="175"/>
      <c r="F3222" s="175"/>
      <c r="G3222" s="175"/>
      <c r="H3222" s="33"/>
      <c r="I3222" s="175"/>
      <c r="J3222" s="175"/>
      <c r="K3222" s="175"/>
      <c r="L3222" s="33"/>
      <c r="M3222" s="175"/>
      <c r="N3222" s="175"/>
      <c r="O3222" s="175"/>
      <c r="P3222" s="33"/>
      <c r="Q3222" s="175"/>
      <c r="R3222" s="175"/>
      <c r="S3222" s="175"/>
    </row>
    <row r="3223" spans="1:19" ht="13.5" customHeight="1" x14ac:dyDescent="0.25">
      <c r="A3223" s="115"/>
      <c r="B3223" s="115"/>
      <c r="E3223" s="175"/>
      <c r="F3223" s="175"/>
      <c r="G3223" s="175"/>
      <c r="H3223" s="140"/>
      <c r="I3223" s="175"/>
      <c r="J3223" s="175"/>
      <c r="K3223" s="175"/>
      <c r="L3223" s="140"/>
      <c r="M3223" s="175"/>
      <c r="N3223" s="175"/>
      <c r="O3223" s="175"/>
      <c r="P3223" s="140"/>
      <c r="Q3223" s="175"/>
      <c r="R3223" s="175"/>
      <c r="S3223" s="175"/>
    </row>
    <row r="3224" spans="1:19" ht="13.5" customHeight="1" x14ac:dyDescent="0.25">
      <c r="E3224" s="175"/>
      <c r="F3224" s="175"/>
      <c r="G3224" s="175"/>
      <c r="H3224" s="140"/>
      <c r="I3224" s="175"/>
      <c r="J3224" s="175"/>
      <c r="K3224" s="175"/>
      <c r="L3224" s="140"/>
      <c r="M3224" s="175"/>
      <c r="N3224" s="175"/>
      <c r="O3224" s="175"/>
      <c r="P3224" s="140"/>
      <c r="Q3224" s="175"/>
      <c r="R3224" s="175"/>
      <c r="S3224" s="175"/>
    </row>
    <row r="3225" spans="1:19" ht="13.5" customHeight="1" x14ac:dyDescent="0.25">
      <c r="A3225" s="115"/>
      <c r="B3225" s="115"/>
      <c r="E3225" s="270" t="s">
        <v>1835</v>
      </c>
      <c r="F3225" s="270"/>
      <c r="G3225" s="270"/>
      <c r="H3225" s="140"/>
      <c r="I3225" s="270" t="s">
        <v>1836</v>
      </c>
      <c r="J3225" s="270"/>
      <c r="K3225" s="270"/>
      <c r="L3225" s="140"/>
      <c r="M3225" s="270" t="s">
        <v>1837</v>
      </c>
      <c r="N3225" s="270"/>
      <c r="O3225" s="270"/>
      <c r="P3225" s="140"/>
      <c r="Q3225" s="31"/>
      <c r="R3225" s="31"/>
      <c r="S3225" s="31"/>
    </row>
    <row r="3226" spans="1:19" ht="13.5" customHeight="1" x14ac:dyDescent="0.25">
      <c r="A3226" s="1" t="s">
        <v>1838</v>
      </c>
      <c r="B3226" s="1" t="s">
        <v>1839</v>
      </c>
      <c r="C3226" s="1" t="s">
        <v>1840</v>
      </c>
      <c r="D3226" s="1" t="s">
        <v>1840</v>
      </c>
      <c r="E3226" s="32" t="s">
        <v>1841</v>
      </c>
      <c r="F3226" s="33"/>
      <c r="G3226" s="34">
        <f>VLOOKUP(A3226,'[2]Tarifs Faune &amp; Flore'!A:M,13,0)</f>
        <v>266.66666666666669</v>
      </c>
      <c r="H3226" s="33"/>
      <c r="I3226" s="32" t="s">
        <v>1842</v>
      </c>
      <c r="J3226" s="33"/>
      <c r="K3226" s="34">
        <f>VLOOKUP(B3226,'[2]Tarifs Faune &amp; Flore'!A:M,13,0)</f>
        <v>57.5</v>
      </c>
      <c r="L3226" s="33"/>
      <c r="M3226" s="32" t="s">
        <v>1843</v>
      </c>
      <c r="N3226" s="33"/>
      <c r="O3226" s="34">
        <f>VLOOKUP(C3226,'[2]Tarifs Faune &amp; Flore'!A:M,13,0)</f>
        <v>2.5</v>
      </c>
      <c r="P3226" s="33"/>
      <c r="Q3226" s="32"/>
      <c r="R3226" s="33"/>
      <c r="S3226" s="34"/>
    </row>
    <row r="3227" spans="1:19" ht="13.5" customHeight="1" x14ac:dyDescent="0.25">
      <c r="B3227" s="1" t="s">
        <v>1844</v>
      </c>
      <c r="C3227" s="1" t="s">
        <v>1845</v>
      </c>
      <c r="D3227" s="13" t="s">
        <v>1845</v>
      </c>
      <c r="E3227" s="32"/>
      <c r="F3227" s="33"/>
      <c r="G3227" s="34"/>
      <c r="H3227" s="33"/>
      <c r="I3227" s="32" t="s">
        <v>1846</v>
      </c>
      <c r="J3227" s="33"/>
      <c r="K3227" s="34">
        <f>VLOOKUP(B3227,'[2]Tarifs Faune &amp; Flore'!A:M,13,0)</f>
        <v>65.833333333333343</v>
      </c>
      <c r="L3227" s="33"/>
      <c r="M3227" s="32" t="s">
        <v>1847</v>
      </c>
      <c r="N3227" s="33"/>
      <c r="O3227" s="34">
        <f>VLOOKUP(C3227,'[2]Tarifs Faune &amp; Flore'!A:M,13,0)</f>
        <v>3.3333333333333335</v>
      </c>
      <c r="P3227" s="33"/>
      <c r="Q3227" s="32"/>
      <c r="R3227" s="33"/>
      <c r="S3227" s="34"/>
    </row>
    <row r="3228" spans="1:19" ht="13.5" customHeight="1" x14ac:dyDescent="0.25">
      <c r="E3228" s="41"/>
      <c r="F3228" s="33"/>
      <c r="G3228" s="140"/>
      <c r="H3228" s="140"/>
      <c r="I3228" s="140"/>
      <c r="J3228" s="140"/>
      <c r="K3228" s="140"/>
      <c r="L3228" s="140"/>
      <c r="M3228" s="140"/>
      <c r="N3228" s="140"/>
      <c r="O3228" s="129"/>
      <c r="P3228" s="140"/>
      <c r="Q3228" s="140"/>
      <c r="R3228" s="140"/>
      <c r="S3228" s="129"/>
    </row>
    <row r="3229" spans="1:19" ht="13.5" customHeight="1" x14ac:dyDescent="0.25">
      <c r="A3229" s="115"/>
      <c r="B3229" s="115"/>
      <c r="E3229" s="175"/>
      <c r="F3229" s="175"/>
      <c r="G3229" s="175"/>
      <c r="H3229" s="140"/>
      <c r="I3229" s="175"/>
      <c r="J3229" s="175"/>
      <c r="K3229" s="175"/>
      <c r="L3229" s="140"/>
      <c r="M3229" s="175"/>
      <c r="N3229" s="175"/>
      <c r="O3229" s="175"/>
      <c r="P3229" s="140"/>
      <c r="Q3229" s="175"/>
      <c r="R3229" s="175"/>
      <c r="S3229" s="175"/>
    </row>
    <row r="3230" spans="1:19" ht="13.5" customHeight="1" x14ac:dyDescent="0.25">
      <c r="E3230" s="175"/>
      <c r="F3230" s="175"/>
      <c r="G3230" s="175"/>
      <c r="H3230" s="33"/>
      <c r="I3230" s="175"/>
      <c r="J3230" s="175"/>
      <c r="K3230" s="175"/>
      <c r="L3230" s="33"/>
      <c r="M3230" s="175"/>
      <c r="N3230" s="175"/>
      <c r="O3230" s="175"/>
      <c r="P3230" s="33"/>
      <c r="Q3230" s="175"/>
      <c r="R3230" s="175"/>
      <c r="S3230" s="175"/>
    </row>
    <row r="3231" spans="1:19" ht="13.5" customHeight="1" x14ac:dyDescent="0.25">
      <c r="A3231" s="115"/>
      <c r="B3231" s="115"/>
      <c r="E3231" s="175"/>
      <c r="F3231" s="175"/>
      <c r="G3231" s="175"/>
      <c r="H3231" s="140"/>
      <c r="I3231" s="175"/>
      <c r="J3231" s="175"/>
      <c r="K3231" s="175"/>
      <c r="L3231" s="140"/>
      <c r="M3231" s="175"/>
      <c r="N3231" s="175"/>
      <c r="O3231" s="175"/>
      <c r="P3231" s="140"/>
      <c r="Q3231" s="175"/>
      <c r="R3231" s="175"/>
      <c r="S3231" s="175"/>
    </row>
    <row r="3232" spans="1:19" ht="13.5" customHeight="1" x14ac:dyDescent="0.25">
      <c r="A3232" s="115"/>
      <c r="B3232" s="115"/>
      <c r="E3232" s="175"/>
      <c r="F3232" s="175"/>
      <c r="G3232" s="175"/>
      <c r="H3232" s="140"/>
      <c r="I3232" s="175"/>
      <c r="J3232" s="175"/>
      <c r="K3232" s="175"/>
      <c r="L3232" s="140"/>
      <c r="M3232" s="175"/>
      <c r="N3232" s="175"/>
      <c r="O3232" s="175"/>
      <c r="P3232" s="140"/>
      <c r="Q3232" s="175"/>
      <c r="R3232" s="175"/>
      <c r="S3232" s="175"/>
    </row>
    <row r="3233" spans="1:19" ht="13.5" customHeight="1" x14ac:dyDescent="0.25">
      <c r="E3233" s="175"/>
      <c r="F3233" s="175"/>
      <c r="G3233" s="175"/>
      <c r="H3233" s="41"/>
      <c r="I3233" s="175"/>
      <c r="J3233" s="175"/>
      <c r="K3233" s="175"/>
      <c r="L3233" s="41"/>
      <c r="M3233" s="175"/>
      <c r="N3233" s="175"/>
      <c r="O3233" s="175"/>
      <c r="P3233" s="41"/>
      <c r="Q3233" s="175"/>
      <c r="R3233" s="175"/>
      <c r="S3233" s="175"/>
    </row>
    <row r="3234" spans="1:19" ht="13.5" customHeight="1" x14ac:dyDescent="0.25">
      <c r="E3234" s="175"/>
      <c r="F3234" s="175"/>
      <c r="G3234" s="175"/>
      <c r="H3234" s="33"/>
      <c r="I3234" s="175"/>
      <c r="J3234" s="175"/>
      <c r="K3234" s="175"/>
      <c r="L3234" s="33"/>
      <c r="M3234" s="175"/>
      <c r="N3234" s="175"/>
      <c r="O3234" s="175"/>
      <c r="P3234" s="33"/>
      <c r="Q3234" s="175"/>
      <c r="R3234" s="175"/>
      <c r="S3234" s="175"/>
    </row>
    <row r="3235" spans="1:19" ht="13.5" customHeight="1" x14ac:dyDescent="0.25">
      <c r="A3235" s="115"/>
      <c r="B3235" s="115"/>
      <c r="E3235" s="175"/>
      <c r="F3235" s="175"/>
      <c r="G3235" s="175"/>
      <c r="H3235" s="140"/>
      <c r="I3235" s="175"/>
      <c r="J3235" s="175"/>
      <c r="K3235" s="175"/>
      <c r="L3235" s="140"/>
      <c r="M3235" s="175"/>
      <c r="N3235" s="175"/>
      <c r="O3235" s="175"/>
      <c r="P3235" s="140"/>
      <c r="Q3235" s="175"/>
      <c r="R3235" s="175"/>
      <c r="S3235" s="175"/>
    </row>
    <row r="3236" spans="1:19" ht="13.5" customHeight="1" x14ac:dyDescent="0.25">
      <c r="E3236" s="175"/>
      <c r="F3236" s="175"/>
      <c r="G3236" s="175"/>
      <c r="H3236" s="140"/>
      <c r="I3236" s="175"/>
      <c r="J3236" s="175"/>
      <c r="K3236" s="175"/>
      <c r="L3236" s="140"/>
      <c r="M3236" s="175"/>
      <c r="N3236" s="175"/>
      <c r="O3236" s="175"/>
      <c r="P3236" s="140"/>
      <c r="Q3236" s="175"/>
      <c r="R3236" s="175"/>
      <c r="S3236" s="175"/>
    </row>
    <row r="3237" spans="1:19" ht="13.5" customHeight="1" x14ac:dyDescent="0.25">
      <c r="A3237" s="115"/>
      <c r="B3237" s="115"/>
      <c r="E3237" s="270" t="s">
        <v>1848</v>
      </c>
      <c r="F3237" s="270"/>
      <c r="G3237" s="270"/>
      <c r="H3237" s="140"/>
      <c r="I3237" s="270" t="s">
        <v>1849</v>
      </c>
      <c r="J3237" s="270"/>
      <c r="K3237" s="270"/>
      <c r="L3237" s="140"/>
      <c r="M3237" s="270" t="s">
        <v>1850</v>
      </c>
      <c r="N3237" s="270"/>
      <c r="O3237" s="270"/>
      <c r="P3237" s="140"/>
      <c r="Q3237" s="31"/>
      <c r="R3237" s="31"/>
      <c r="S3237" s="31"/>
    </row>
    <row r="3238" spans="1:19" ht="13.5" customHeight="1" x14ac:dyDescent="0.25">
      <c r="A3238" s="1" t="s">
        <v>1851</v>
      </c>
      <c r="B3238" s="1" t="s">
        <v>1852</v>
      </c>
      <c r="C3238" s="1" t="s">
        <v>1853</v>
      </c>
      <c r="E3238" s="32" t="s">
        <v>1854</v>
      </c>
      <c r="F3238" s="33"/>
      <c r="G3238" s="34">
        <f>VLOOKUP(A3238,'[2]Tarifs Sauvage'!A:M,13,0)</f>
        <v>225</v>
      </c>
      <c r="H3238" s="33"/>
      <c r="I3238" s="32" t="s">
        <v>1855</v>
      </c>
      <c r="J3238" s="33"/>
      <c r="K3238" s="34">
        <f>VLOOKUP(B3238,'[2]Tarifs Sauvage'!A:M,13,0)</f>
        <v>49.166666666666671</v>
      </c>
      <c r="L3238" s="33"/>
      <c r="M3238" s="32" t="s">
        <v>1856</v>
      </c>
      <c r="N3238" s="33"/>
      <c r="O3238" s="34">
        <f>VLOOKUP(C3238,'[2]Tarifs Sauvage'!A:M,13,0)</f>
        <v>2.5</v>
      </c>
      <c r="P3238" s="33"/>
      <c r="Q3238" s="32"/>
      <c r="R3238" s="33"/>
      <c r="S3238" s="34"/>
    </row>
    <row r="3239" spans="1:19" ht="13.5" customHeight="1" x14ac:dyDescent="0.25">
      <c r="B3239" s="1" t="s">
        <v>1857</v>
      </c>
      <c r="C3239" s="1" t="s">
        <v>1858</v>
      </c>
      <c r="E3239" s="32"/>
      <c r="F3239" s="33"/>
      <c r="G3239" s="34"/>
      <c r="H3239" s="33"/>
      <c r="I3239" s="32" t="s">
        <v>1859</v>
      </c>
      <c r="J3239" s="33"/>
      <c r="K3239" s="34">
        <f>VLOOKUP(B3239,'[2]Tarifs Sauvage'!A:M,13,0)</f>
        <v>62.5</v>
      </c>
      <c r="L3239" s="33"/>
      <c r="M3239" s="32" t="s">
        <v>1860</v>
      </c>
      <c r="N3239" s="33"/>
      <c r="O3239" s="34">
        <f>VLOOKUP(C3239,'[2]Tarifs Sauvage'!A:M,13,0)</f>
        <v>3.3333333333333335</v>
      </c>
      <c r="P3239" s="33"/>
      <c r="Q3239" s="32"/>
      <c r="R3239" s="33"/>
      <c r="S3239" s="34"/>
    </row>
    <row r="3240" spans="1:19" ht="13.5" customHeight="1" x14ac:dyDescent="0.25">
      <c r="E3240" s="41"/>
      <c r="F3240" s="33"/>
      <c r="G3240" s="140"/>
      <c r="H3240" s="140"/>
      <c r="I3240" s="140"/>
      <c r="J3240" s="140"/>
      <c r="K3240" s="140"/>
      <c r="L3240" s="140"/>
      <c r="M3240" s="140"/>
      <c r="N3240" s="140"/>
      <c r="O3240" s="129"/>
      <c r="P3240" s="140"/>
      <c r="Q3240" s="140"/>
      <c r="R3240" s="140"/>
      <c r="S3240" s="129"/>
    </row>
    <row r="3241" spans="1:19" ht="13.5" customHeight="1" x14ac:dyDescent="0.25">
      <c r="A3241" s="115"/>
      <c r="B3241" s="115"/>
      <c r="E3241" s="175"/>
      <c r="F3241" s="175"/>
      <c r="G3241" s="175"/>
      <c r="H3241" s="140"/>
      <c r="I3241" s="175"/>
      <c r="J3241" s="175"/>
      <c r="K3241" s="175"/>
      <c r="L3241" s="140"/>
      <c r="M3241" s="175"/>
      <c r="N3241" s="175"/>
      <c r="O3241" s="175"/>
      <c r="P3241" s="140"/>
      <c r="Q3241" s="175"/>
      <c r="R3241" s="175"/>
      <c r="S3241" s="175"/>
    </row>
    <row r="3242" spans="1:19" ht="13.5" customHeight="1" x14ac:dyDescent="0.25">
      <c r="E3242" s="175"/>
      <c r="F3242" s="175"/>
      <c r="G3242" s="175"/>
      <c r="H3242" s="33"/>
      <c r="I3242" s="175"/>
      <c r="J3242" s="175"/>
      <c r="K3242" s="175"/>
      <c r="L3242" s="33"/>
      <c r="M3242" s="175"/>
      <c r="N3242" s="175"/>
      <c r="O3242" s="175"/>
      <c r="P3242" s="33"/>
      <c r="Q3242" s="175"/>
      <c r="R3242" s="175"/>
      <c r="S3242" s="175"/>
    </row>
    <row r="3243" spans="1:19" ht="13.5" customHeight="1" x14ac:dyDescent="0.25">
      <c r="A3243" s="115"/>
      <c r="B3243" s="115"/>
      <c r="E3243" s="175"/>
      <c r="F3243" s="175"/>
      <c r="G3243" s="175"/>
      <c r="H3243" s="140"/>
      <c r="I3243" s="175"/>
      <c r="J3243" s="175"/>
      <c r="K3243" s="175"/>
      <c r="L3243" s="140"/>
      <c r="M3243" s="175"/>
      <c r="N3243" s="175"/>
      <c r="O3243" s="175"/>
      <c r="P3243" s="140"/>
      <c r="Q3243" s="175"/>
      <c r="R3243" s="175"/>
      <c r="S3243" s="175"/>
    </row>
    <row r="3244" spans="1:19" ht="13.5" customHeight="1" x14ac:dyDescent="0.25">
      <c r="A3244" s="115"/>
      <c r="B3244" s="115"/>
      <c r="E3244" s="175"/>
      <c r="F3244" s="175"/>
      <c r="G3244" s="175"/>
      <c r="H3244" s="140"/>
      <c r="I3244" s="175"/>
      <c r="J3244" s="175"/>
      <c r="K3244" s="175"/>
      <c r="L3244" s="140"/>
      <c r="M3244" s="175"/>
      <c r="N3244" s="175"/>
      <c r="O3244" s="175"/>
      <c r="P3244" s="140"/>
      <c r="Q3244" s="175"/>
      <c r="R3244" s="175"/>
      <c r="S3244" s="175"/>
    </row>
    <row r="3245" spans="1:19" ht="13.5" customHeight="1" x14ac:dyDescent="0.25">
      <c r="E3245" s="175"/>
      <c r="F3245" s="175"/>
      <c r="G3245" s="175"/>
      <c r="H3245" s="41"/>
      <c r="I3245" s="175"/>
      <c r="J3245" s="175"/>
      <c r="K3245" s="175"/>
      <c r="L3245" s="41"/>
      <c r="M3245" s="175"/>
      <c r="N3245" s="175"/>
      <c r="O3245" s="175"/>
      <c r="P3245" s="41"/>
      <c r="Q3245" s="175"/>
      <c r="R3245" s="175"/>
      <c r="S3245" s="175"/>
    </row>
    <row r="3246" spans="1:19" ht="13.5" customHeight="1" x14ac:dyDescent="0.25">
      <c r="E3246" s="175"/>
      <c r="F3246" s="175"/>
      <c r="G3246" s="175"/>
      <c r="H3246" s="33"/>
      <c r="I3246" s="175"/>
      <c r="J3246" s="175"/>
      <c r="K3246" s="175"/>
      <c r="L3246" s="33"/>
      <c r="M3246" s="175"/>
      <c r="N3246" s="175"/>
      <c r="O3246" s="175"/>
      <c r="P3246" s="33"/>
      <c r="Q3246" s="175"/>
      <c r="R3246" s="175"/>
      <c r="S3246" s="175"/>
    </row>
    <row r="3247" spans="1:19" ht="13.5" customHeight="1" x14ac:dyDescent="0.25">
      <c r="A3247" s="115"/>
      <c r="B3247" s="115"/>
      <c r="E3247" s="175"/>
      <c r="F3247" s="175"/>
      <c r="G3247" s="175"/>
      <c r="H3247" s="140"/>
      <c r="I3247" s="175"/>
      <c r="J3247" s="175"/>
      <c r="K3247" s="175"/>
      <c r="L3247" s="140"/>
      <c r="M3247" s="175"/>
      <c r="N3247" s="175"/>
      <c r="O3247" s="175"/>
      <c r="P3247" s="140"/>
      <c r="Q3247" s="175"/>
      <c r="R3247" s="175"/>
      <c r="S3247" s="175"/>
    </row>
    <row r="3248" spans="1:19" ht="13.5" customHeight="1" x14ac:dyDescent="0.25">
      <c r="E3248" s="175"/>
      <c r="F3248" s="175"/>
      <c r="G3248" s="175"/>
      <c r="H3248" s="140"/>
      <c r="I3248" s="175"/>
      <c r="J3248" s="175"/>
      <c r="K3248" s="175"/>
      <c r="L3248" s="140"/>
      <c r="M3248" s="175"/>
      <c r="N3248" s="175"/>
      <c r="O3248" s="175"/>
      <c r="P3248" s="140"/>
      <c r="Q3248" s="175"/>
      <c r="R3248" s="175"/>
      <c r="S3248" s="175"/>
    </row>
    <row r="3249" spans="1:19" ht="13.5" customHeight="1" x14ac:dyDescent="0.25">
      <c r="A3249" s="115"/>
      <c r="B3249" s="115"/>
      <c r="E3249" s="270" t="s">
        <v>1861</v>
      </c>
      <c r="F3249" s="270"/>
      <c r="G3249" s="270"/>
      <c r="H3249" s="140"/>
      <c r="I3249" s="270" t="s">
        <v>1862</v>
      </c>
      <c r="J3249" s="270"/>
      <c r="K3249" s="270"/>
      <c r="L3249" s="140"/>
      <c r="M3249" s="270" t="s">
        <v>1863</v>
      </c>
      <c r="N3249" s="270"/>
      <c r="O3249" s="270"/>
      <c r="P3249" s="140"/>
      <c r="Q3249" s="270"/>
      <c r="R3249" s="270"/>
      <c r="S3249" s="270"/>
    </row>
    <row r="3250" spans="1:19" ht="13.5" customHeight="1" x14ac:dyDescent="0.25">
      <c r="A3250" s="1" t="s">
        <v>1864</v>
      </c>
      <c r="B3250" s="1" t="s">
        <v>1865</v>
      </c>
      <c r="C3250" s="1" t="s">
        <v>1866</v>
      </c>
      <c r="E3250" s="32" t="s">
        <v>1867</v>
      </c>
      <c r="F3250" s="33"/>
      <c r="G3250" s="34">
        <f>VLOOKUP(A3250,'[2]Tarifs Rayures'!A:M,13,0)</f>
        <v>199.16666666666669</v>
      </c>
      <c r="H3250" s="33"/>
      <c r="I3250" s="32" t="s">
        <v>1868</v>
      </c>
      <c r="J3250" s="33"/>
      <c r="K3250" s="34">
        <f>VLOOKUP(B3250,'[2]Tarifs Rayures'!A:M,13,0)</f>
        <v>65.833333333333343</v>
      </c>
      <c r="L3250" s="33"/>
      <c r="M3250" s="32" t="s">
        <v>1869</v>
      </c>
      <c r="N3250" s="33"/>
      <c r="O3250" s="34">
        <f>VLOOKUP(C3250,'[2]Tarifs Rayures'!A:M,13,0)</f>
        <v>2.5</v>
      </c>
      <c r="P3250" s="33"/>
      <c r="Q3250" s="32"/>
      <c r="R3250" s="33"/>
      <c r="S3250" s="34"/>
    </row>
    <row r="3251" spans="1:19" ht="13.5" customHeight="1" x14ac:dyDescent="0.25">
      <c r="B3251" s="1" t="s">
        <v>1870</v>
      </c>
      <c r="C3251" s="1" t="s">
        <v>1871</v>
      </c>
      <c r="E3251" s="32"/>
      <c r="F3251" s="33"/>
      <c r="G3251" s="34"/>
      <c r="H3251" s="33"/>
      <c r="I3251" s="32" t="s">
        <v>1872</v>
      </c>
      <c r="J3251" s="33"/>
      <c r="K3251" s="34">
        <f>VLOOKUP(B3251,'[2]Tarifs Rayures'!A:M,13,0)</f>
        <v>78.333333333333343</v>
      </c>
      <c r="L3251" s="33"/>
      <c r="M3251" s="32" t="s">
        <v>1873</v>
      </c>
      <c r="N3251" s="33"/>
      <c r="O3251" s="34">
        <f>VLOOKUP(C3251,'[2]Tarifs Rayures'!A:M,13,0)</f>
        <v>3.3333333333333335</v>
      </c>
      <c r="P3251" s="33"/>
      <c r="Q3251" s="32"/>
      <c r="R3251" s="33"/>
      <c r="S3251" s="34"/>
    </row>
    <row r="3252" spans="1:19" ht="13.5" customHeight="1" x14ac:dyDescent="0.25">
      <c r="E3252" s="64" t="s">
        <v>1751</v>
      </c>
      <c r="F3252" s="64"/>
      <c r="G3252" s="64"/>
      <c r="H3252" s="67"/>
      <c r="I3252" s="67"/>
      <c r="J3252" s="67"/>
      <c r="K3252" s="68"/>
      <c r="L3252" s="69"/>
      <c r="M3252" s="69"/>
      <c r="N3252" s="69"/>
      <c r="O3252" s="267" t="s">
        <v>0</v>
      </c>
      <c r="P3252" s="267"/>
      <c r="Q3252" s="267"/>
      <c r="R3252" s="267"/>
      <c r="S3252" s="267"/>
    </row>
    <row r="3253" spans="1:19" ht="13.5" customHeight="1" x14ac:dyDescent="0.3">
      <c r="E3253" s="3"/>
      <c r="F3253" s="3"/>
      <c r="G3253" s="3"/>
      <c r="H3253" s="4"/>
      <c r="I3253" s="4"/>
      <c r="J3253" s="4"/>
      <c r="L3253" s="6"/>
      <c r="M3253" s="6"/>
      <c r="N3253" s="6"/>
      <c r="O3253" s="6"/>
      <c r="P3253" s="77"/>
      <c r="Q3253" s="77"/>
      <c r="R3253" s="77"/>
      <c r="S3253" s="77"/>
    </row>
    <row r="3254" spans="1:19" ht="13.5" customHeight="1" x14ac:dyDescent="0.25">
      <c r="E3254" s="41"/>
      <c r="F3254" s="33"/>
      <c r="G3254" s="140"/>
      <c r="H3254" s="140"/>
      <c r="I3254" s="140"/>
      <c r="J3254" s="140"/>
      <c r="K3254" s="140"/>
      <c r="L3254" s="140"/>
      <c r="M3254" s="140"/>
      <c r="N3254" s="140"/>
      <c r="O3254" s="129"/>
      <c r="P3254" s="140"/>
      <c r="Q3254" s="140"/>
      <c r="R3254" s="140"/>
      <c r="S3254" s="129"/>
    </row>
    <row r="3255" spans="1:19" ht="13.5" customHeight="1" x14ac:dyDescent="0.25">
      <c r="A3255" s="115"/>
      <c r="B3255" s="115"/>
      <c r="E3255" s="175"/>
      <c r="F3255" s="175"/>
      <c r="G3255" s="175"/>
      <c r="H3255" s="140"/>
      <c r="I3255" s="175"/>
      <c r="J3255" s="175"/>
      <c r="K3255" s="175"/>
      <c r="L3255" s="140"/>
      <c r="M3255" s="175"/>
      <c r="N3255" s="175"/>
      <c r="O3255" s="175"/>
      <c r="P3255" s="140"/>
      <c r="Q3255" s="175"/>
      <c r="R3255" s="175"/>
      <c r="S3255" s="175"/>
    </row>
    <row r="3256" spans="1:19" ht="13.5" customHeight="1" x14ac:dyDescent="0.25">
      <c r="E3256" s="175"/>
      <c r="F3256" s="175"/>
      <c r="G3256" s="175"/>
      <c r="H3256" s="33"/>
      <c r="I3256" s="175"/>
      <c r="J3256" s="175"/>
      <c r="K3256" s="175"/>
      <c r="L3256" s="33"/>
      <c r="M3256" s="175"/>
      <c r="N3256" s="175"/>
      <c r="O3256" s="175"/>
      <c r="P3256" s="33"/>
      <c r="Q3256" s="175"/>
      <c r="R3256" s="175"/>
      <c r="S3256" s="175"/>
    </row>
    <row r="3257" spans="1:19" ht="13.5" customHeight="1" x14ac:dyDescent="0.25">
      <c r="A3257" s="115"/>
      <c r="B3257" s="115"/>
      <c r="E3257" s="175"/>
      <c r="F3257" s="175"/>
      <c r="G3257" s="175"/>
      <c r="H3257" s="140"/>
      <c r="I3257" s="175"/>
      <c r="J3257" s="175"/>
      <c r="K3257" s="175"/>
      <c r="L3257" s="140"/>
      <c r="M3257" s="175"/>
      <c r="N3257" s="175"/>
      <c r="O3257" s="175"/>
      <c r="P3257" s="140"/>
      <c r="Q3257" s="175"/>
      <c r="R3257" s="175"/>
      <c r="S3257" s="175"/>
    </row>
    <row r="3258" spans="1:19" ht="13.5" customHeight="1" x14ac:dyDescent="0.25">
      <c r="A3258" s="115"/>
      <c r="B3258" s="115"/>
      <c r="E3258" s="175"/>
      <c r="F3258" s="175"/>
      <c r="G3258" s="175"/>
      <c r="H3258" s="140"/>
      <c r="I3258" s="175"/>
      <c r="J3258" s="175"/>
      <c r="K3258" s="175"/>
      <c r="L3258" s="140"/>
      <c r="M3258" s="175"/>
      <c r="N3258" s="175"/>
      <c r="O3258" s="175"/>
      <c r="P3258" s="140"/>
      <c r="Q3258" s="175"/>
      <c r="R3258" s="175"/>
      <c r="S3258" s="175"/>
    </row>
    <row r="3259" spans="1:19" ht="13.5" customHeight="1" x14ac:dyDescent="0.25">
      <c r="E3259" s="175"/>
      <c r="F3259" s="175"/>
      <c r="G3259" s="175"/>
      <c r="H3259" s="41"/>
      <c r="I3259" s="175"/>
      <c r="J3259" s="175"/>
      <c r="K3259" s="175"/>
      <c r="L3259" s="41"/>
      <c r="M3259" s="175"/>
      <c r="N3259" s="175"/>
      <c r="O3259" s="175"/>
      <c r="P3259" s="41"/>
      <c r="Q3259" s="175"/>
      <c r="R3259" s="175"/>
      <c r="S3259" s="175"/>
    </row>
    <row r="3260" spans="1:19" ht="13.5" customHeight="1" x14ac:dyDescent="0.25">
      <c r="E3260" s="175"/>
      <c r="F3260" s="175"/>
      <c r="G3260" s="175"/>
      <c r="H3260" s="33"/>
      <c r="I3260" s="175"/>
      <c r="J3260" s="175"/>
      <c r="K3260" s="175"/>
      <c r="L3260" s="33"/>
      <c r="M3260" s="175"/>
      <c r="N3260" s="175"/>
      <c r="O3260" s="175"/>
      <c r="P3260" s="33"/>
      <c r="Q3260" s="175"/>
      <c r="R3260" s="175"/>
      <c r="S3260" s="175"/>
    </row>
    <row r="3261" spans="1:19" ht="13.5" customHeight="1" x14ac:dyDescent="0.25">
      <c r="A3261" s="115"/>
      <c r="B3261" s="115"/>
      <c r="E3261" s="175"/>
      <c r="F3261" s="175"/>
      <c r="G3261" s="175"/>
      <c r="H3261" s="140"/>
      <c r="I3261" s="175"/>
      <c r="J3261" s="175"/>
      <c r="K3261" s="175"/>
      <c r="L3261" s="140"/>
      <c r="M3261" s="175"/>
      <c r="N3261" s="175"/>
      <c r="O3261" s="175"/>
      <c r="P3261" s="140"/>
      <c r="Q3261" s="175"/>
      <c r="R3261" s="175"/>
      <c r="S3261" s="175"/>
    </row>
    <row r="3262" spans="1:19" ht="13.5" customHeight="1" x14ac:dyDescent="0.25">
      <c r="E3262" s="175"/>
      <c r="F3262" s="175"/>
      <c r="G3262" s="175"/>
      <c r="H3262" s="140"/>
      <c r="I3262" s="175"/>
      <c r="J3262" s="175"/>
      <c r="K3262" s="175"/>
      <c r="L3262" s="140"/>
      <c r="M3262" s="175"/>
      <c r="N3262" s="175"/>
      <c r="O3262" s="175"/>
      <c r="P3262" s="140"/>
      <c r="Q3262" s="175"/>
      <c r="R3262" s="175"/>
      <c r="S3262" s="175"/>
    </row>
    <row r="3263" spans="1:19" ht="13.5" customHeight="1" x14ac:dyDescent="0.25">
      <c r="A3263" s="115"/>
      <c r="B3263" s="115"/>
      <c r="E3263" s="270" t="s">
        <v>1874</v>
      </c>
      <c r="F3263" s="270"/>
      <c r="G3263" s="270"/>
      <c r="H3263" s="140"/>
      <c r="I3263" s="270" t="s">
        <v>1875</v>
      </c>
      <c r="J3263" s="270"/>
      <c r="K3263" s="270"/>
      <c r="L3263" s="140"/>
      <c r="M3263" s="270" t="s">
        <v>1876</v>
      </c>
      <c r="N3263" s="270"/>
      <c r="O3263" s="270"/>
      <c r="P3263" s="140"/>
      <c r="Q3263" s="31"/>
      <c r="R3263" s="31"/>
      <c r="S3263" s="31"/>
    </row>
    <row r="3264" spans="1:19" ht="13.5" customHeight="1" x14ac:dyDescent="0.25">
      <c r="A3264" s="1" t="s">
        <v>1877</v>
      </c>
      <c r="B3264" s="1" t="s">
        <v>1878</v>
      </c>
      <c r="C3264" s="18" t="s">
        <v>1879</v>
      </c>
      <c r="E3264" s="32" t="s">
        <v>1880</v>
      </c>
      <c r="F3264" s="33"/>
      <c r="G3264" s="34">
        <f>VLOOKUP(A3264,'[2]Tarifs Ananbô'!A:U,20,0)</f>
        <v>157.5</v>
      </c>
      <c r="H3264" s="33"/>
      <c r="I3264" s="237" t="s">
        <v>1878</v>
      </c>
      <c r="J3264" s="237"/>
      <c r="K3264" s="34">
        <f>VLOOKUP(B3264,'[2]Tarifs Ananbô'!A:Y,20,0)</f>
        <v>35</v>
      </c>
      <c r="L3264" s="33"/>
      <c r="M3264" s="32" t="s">
        <v>1881</v>
      </c>
      <c r="N3264" s="33"/>
      <c r="O3264" s="34">
        <f>VLOOKUP(C3264,'[2]Tarifs Ananbô'!A:Y,20,0)</f>
        <v>2.5</v>
      </c>
      <c r="P3264" s="33"/>
      <c r="Q3264" s="32"/>
      <c r="R3264" s="33"/>
      <c r="S3264" s="34"/>
    </row>
    <row r="3265" spans="1:19" ht="13.5" customHeight="1" x14ac:dyDescent="0.25">
      <c r="B3265" s="1" t="s">
        <v>1882</v>
      </c>
      <c r="C3265" s="18" t="s">
        <v>1883</v>
      </c>
      <c r="E3265" s="32"/>
      <c r="F3265" s="33"/>
      <c r="G3265" s="34"/>
      <c r="H3265" s="33"/>
      <c r="I3265" s="237" t="s">
        <v>1882</v>
      </c>
      <c r="J3265" s="237"/>
      <c r="K3265" s="34">
        <f>VLOOKUP(B3265,'[2]Tarifs Ananbô'!A:Y,20,0)</f>
        <v>6.666666666666667</v>
      </c>
      <c r="L3265" s="33"/>
      <c r="M3265" s="32" t="s">
        <v>1884</v>
      </c>
      <c r="N3265" s="33"/>
      <c r="O3265" s="34">
        <f>VLOOKUP(C3265,'[2]Tarifs Ananbô'!A:Y,20,0)</f>
        <v>3.3333333333333335</v>
      </c>
      <c r="P3265" s="33"/>
      <c r="Q3265" s="32"/>
      <c r="R3265" s="33"/>
      <c r="S3265" s="34"/>
    </row>
    <row r="3266" spans="1:19" ht="13.5" customHeight="1" x14ac:dyDescent="0.25">
      <c r="B3266" s="18"/>
      <c r="E3266" s="32"/>
      <c r="F3266" s="33"/>
      <c r="G3266" s="34"/>
      <c r="H3266" s="33"/>
      <c r="I3266" s="32"/>
      <c r="J3266" s="33"/>
      <c r="K3266" s="124"/>
      <c r="L3266" s="33"/>
      <c r="M3266" s="32"/>
      <c r="N3266" s="33"/>
      <c r="O3266" s="34"/>
      <c r="P3266" s="33"/>
      <c r="Q3266" s="32"/>
      <c r="R3266" s="33"/>
      <c r="S3266" s="34"/>
    </row>
    <row r="3267" spans="1:19" ht="13.5" customHeight="1" x14ac:dyDescent="0.25">
      <c r="A3267" s="115"/>
      <c r="B3267" s="115"/>
      <c r="E3267" s="175"/>
      <c r="F3267" s="175"/>
      <c r="G3267" s="175"/>
      <c r="H3267" s="41"/>
      <c r="I3267" s="175"/>
      <c r="J3267" s="175"/>
      <c r="K3267" s="175"/>
      <c r="L3267" s="41"/>
      <c r="M3267" s="175"/>
      <c r="N3267" s="175"/>
      <c r="O3267" s="175"/>
      <c r="P3267" s="41"/>
      <c r="Q3267" s="175"/>
      <c r="R3267" s="175"/>
      <c r="S3267" s="175"/>
    </row>
    <row r="3268" spans="1:19" ht="13.5" customHeight="1" x14ac:dyDescent="0.25">
      <c r="E3268" s="175"/>
      <c r="F3268" s="175"/>
      <c r="G3268" s="175"/>
      <c r="H3268" s="33"/>
      <c r="I3268" s="175"/>
      <c r="J3268" s="175"/>
      <c r="K3268" s="175"/>
      <c r="L3268" s="33"/>
      <c r="M3268" s="175"/>
      <c r="N3268" s="175"/>
      <c r="O3268" s="175"/>
      <c r="P3268" s="33"/>
      <c r="Q3268" s="175"/>
      <c r="R3268" s="175"/>
      <c r="S3268" s="175"/>
    </row>
    <row r="3269" spans="1:19" ht="13.5" customHeight="1" x14ac:dyDescent="0.25">
      <c r="A3269" s="115"/>
      <c r="B3269" s="115"/>
      <c r="E3269" s="175"/>
      <c r="F3269" s="175"/>
      <c r="G3269" s="175"/>
      <c r="H3269" s="140"/>
      <c r="I3269" s="175"/>
      <c r="J3269" s="175"/>
      <c r="K3269" s="175"/>
      <c r="L3269" s="140"/>
      <c r="M3269" s="175"/>
      <c r="N3269" s="175"/>
      <c r="O3269" s="175"/>
      <c r="P3269" s="140"/>
      <c r="Q3269" s="175"/>
      <c r="R3269" s="175"/>
      <c r="S3269" s="175"/>
    </row>
    <row r="3270" spans="1:19" ht="13.5" customHeight="1" x14ac:dyDescent="0.25">
      <c r="A3270" s="115"/>
      <c r="B3270" s="115"/>
      <c r="E3270" s="175"/>
      <c r="F3270" s="175"/>
      <c r="G3270" s="175"/>
      <c r="H3270" s="140"/>
      <c r="I3270" s="175"/>
      <c r="J3270" s="175"/>
      <c r="K3270" s="175"/>
      <c r="L3270" s="140"/>
      <c r="M3270" s="175"/>
      <c r="N3270" s="175"/>
      <c r="O3270" s="175"/>
      <c r="P3270" s="140"/>
      <c r="Q3270" s="175"/>
      <c r="R3270" s="175"/>
      <c r="S3270" s="175"/>
    </row>
    <row r="3271" spans="1:19" ht="13.5" customHeight="1" x14ac:dyDescent="0.25">
      <c r="E3271" s="175"/>
      <c r="F3271" s="175"/>
      <c r="G3271" s="175"/>
      <c r="H3271" s="41"/>
      <c r="I3271" s="175"/>
      <c r="J3271" s="175"/>
      <c r="K3271" s="175"/>
      <c r="L3271" s="41"/>
      <c r="M3271" s="175"/>
      <c r="N3271" s="175"/>
      <c r="O3271" s="175"/>
      <c r="P3271" s="41"/>
      <c r="Q3271" s="175"/>
      <c r="R3271" s="175"/>
      <c r="S3271" s="175"/>
    </row>
    <row r="3272" spans="1:19" ht="13.5" customHeight="1" x14ac:dyDescent="0.25">
      <c r="E3272" s="175"/>
      <c r="F3272" s="175"/>
      <c r="G3272" s="175"/>
      <c r="H3272" s="33"/>
      <c r="I3272" s="175"/>
      <c r="J3272" s="175"/>
      <c r="K3272" s="175"/>
      <c r="L3272" s="33"/>
      <c r="M3272" s="175"/>
      <c r="N3272" s="175"/>
      <c r="O3272" s="175"/>
      <c r="P3272" s="33"/>
      <c r="Q3272" s="175"/>
      <c r="R3272" s="175"/>
      <c r="S3272" s="175"/>
    </row>
    <row r="3273" spans="1:19" ht="13.5" customHeight="1" x14ac:dyDescent="0.25">
      <c r="A3273" s="115"/>
      <c r="B3273" s="115"/>
      <c r="E3273" s="175"/>
      <c r="F3273" s="175"/>
      <c r="G3273" s="175"/>
      <c r="H3273" s="140"/>
      <c r="I3273" s="175"/>
      <c r="J3273" s="175"/>
      <c r="K3273" s="175"/>
      <c r="L3273" s="140"/>
      <c r="M3273" s="175"/>
      <c r="N3273" s="175"/>
      <c r="O3273" s="175"/>
      <c r="P3273" s="140"/>
      <c r="Q3273" s="175"/>
      <c r="R3273" s="175"/>
      <c r="S3273" s="175"/>
    </row>
    <row r="3274" spans="1:19" ht="13.5" customHeight="1" x14ac:dyDescent="0.25">
      <c r="E3274" s="175"/>
      <c r="F3274" s="175"/>
      <c r="G3274" s="175"/>
      <c r="H3274" s="140"/>
      <c r="I3274" s="175"/>
      <c r="J3274" s="175"/>
      <c r="K3274" s="175"/>
      <c r="L3274" s="140"/>
      <c r="M3274" s="175"/>
      <c r="N3274" s="175"/>
      <c r="O3274" s="175"/>
      <c r="P3274" s="140"/>
      <c r="Q3274" s="175"/>
      <c r="R3274" s="175"/>
      <c r="S3274" s="175"/>
    </row>
    <row r="3275" spans="1:19" ht="13.5" customHeight="1" x14ac:dyDescent="0.25">
      <c r="A3275" s="115"/>
      <c r="B3275" s="115"/>
      <c r="E3275" s="270" t="s">
        <v>1885</v>
      </c>
      <c r="F3275" s="270"/>
      <c r="G3275" s="270"/>
      <c r="H3275" s="140"/>
      <c r="I3275" s="270" t="s">
        <v>1886</v>
      </c>
      <c r="J3275" s="270"/>
      <c r="K3275" s="270"/>
      <c r="L3275" s="140"/>
      <c r="M3275" s="270" t="s">
        <v>1887</v>
      </c>
      <c r="N3275" s="270"/>
      <c r="O3275" s="270"/>
      <c r="P3275" s="140"/>
      <c r="Q3275" s="31"/>
      <c r="R3275" s="31"/>
      <c r="S3275" s="31"/>
    </row>
    <row r="3276" spans="1:19" ht="13.5" customHeight="1" x14ac:dyDescent="0.25">
      <c r="A3276" s="1" t="s">
        <v>1888</v>
      </c>
      <c r="B3276" s="1" t="s">
        <v>1889</v>
      </c>
      <c r="C3276" s="1" t="s">
        <v>1889</v>
      </c>
      <c r="E3276" s="32" t="s">
        <v>1890</v>
      </c>
      <c r="F3276" s="33"/>
      <c r="G3276" s="34">
        <f>VLOOKUP(A3276,'[2]Tarifs Madi + HEJU + AP'!A:M,13,0)</f>
        <v>34.166666666666671</v>
      </c>
      <c r="H3276" s="33"/>
      <c r="I3276" s="32" t="s">
        <v>1891</v>
      </c>
      <c r="J3276" s="33"/>
      <c r="K3276" s="34">
        <f>VLOOKUP(B3276,'[2]Tarifs Madi + HEJU + AP'!A:Y,13,0)</f>
        <v>15</v>
      </c>
      <c r="L3276" s="33"/>
      <c r="M3276" s="32" t="s">
        <v>1891</v>
      </c>
      <c r="N3276" s="33"/>
      <c r="O3276" s="34">
        <f>VLOOKUP(C3276,'[2]Tarifs Madi + HEJU + AP'!A:Y,13,0)</f>
        <v>15</v>
      </c>
      <c r="P3276" s="33"/>
      <c r="Q3276" s="32"/>
      <c r="R3276" s="33"/>
      <c r="S3276" s="34"/>
    </row>
    <row r="3277" spans="1:19" ht="13.5" customHeight="1" x14ac:dyDescent="0.25">
      <c r="E3277" s="32"/>
      <c r="F3277" s="33"/>
      <c r="G3277" s="34"/>
      <c r="H3277" s="33"/>
      <c r="I3277" s="32"/>
      <c r="J3277" s="33"/>
      <c r="K3277" s="34"/>
      <c r="L3277" s="33"/>
      <c r="M3277" s="32"/>
      <c r="N3277" s="33"/>
      <c r="O3277" s="34"/>
      <c r="P3277" s="33"/>
      <c r="Q3277" s="32"/>
      <c r="R3277" s="33"/>
      <c r="S3277" s="34"/>
    </row>
    <row r="3278" spans="1:19" ht="13.5" customHeight="1" x14ac:dyDescent="0.25">
      <c r="A3278" s="115"/>
      <c r="B3278" s="115"/>
      <c r="E3278" s="175"/>
      <c r="F3278" s="175"/>
      <c r="G3278" s="175"/>
      <c r="H3278" s="140"/>
      <c r="I3278" s="175"/>
      <c r="J3278" s="175"/>
      <c r="K3278" s="175"/>
      <c r="L3278" s="140"/>
      <c r="M3278" s="175"/>
      <c r="N3278" s="175"/>
      <c r="O3278" s="175"/>
      <c r="P3278" s="140"/>
      <c r="Q3278" s="175"/>
      <c r="R3278" s="175"/>
      <c r="S3278" s="175"/>
    </row>
    <row r="3279" spans="1:19" ht="13.5" customHeight="1" x14ac:dyDescent="0.25">
      <c r="E3279" s="175"/>
      <c r="F3279" s="175"/>
      <c r="G3279" s="175"/>
      <c r="H3279" s="33"/>
      <c r="I3279" s="175"/>
      <c r="J3279" s="175"/>
      <c r="K3279" s="175"/>
      <c r="L3279" s="33"/>
      <c r="M3279" s="175"/>
      <c r="N3279" s="175"/>
      <c r="O3279" s="175"/>
      <c r="P3279" s="33"/>
      <c r="Q3279" s="175"/>
      <c r="R3279" s="175"/>
      <c r="S3279" s="175"/>
    </row>
    <row r="3280" spans="1:19" ht="13.5" customHeight="1" x14ac:dyDescent="0.25">
      <c r="A3280" s="115"/>
      <c r="B3280" s="115"/>
      <c r="E3280" s="175"/>
      <c r="F3280" s="175"/>
      <c r="G3280" s="175"/>
      <c r="H3280" s="140"/>
      <c r="I3280" s="175"/>
      <c r="J3280" s="175"/>
      <c r="K3280" s="175"/>
      <c r="L3280" s="140"/>
      <c r="M3280" s="175"/>
      <c r="N3280" s="175"/>
      <c r="O3280" s="175"/>
      <c r="P3280" s="140"/>
      <c r="Q3280" s="175"/>
      <c r="R3280" s="175"/>
      <c r="S3280" s="175"/>
    </row>
    <row r="3281" spans="1:19" ht="13.5" customHeight="1" x14ac:dyDescent="0.25">
      <c r="A3281" s="115"/>
      <c r="B3281" s="115"/>
      <c r="E3281" s="175"/>
      <c r="F3281" s="175"/>
      <c r="G3281" s="175"/>
      <c r="H3281" s="140"/>
      <c r="I3281" s="175"/>
      <c r="J3281" s="175"/>
      <c r="K3281" s="175"/>
      <c r="L3281" s="140"/>
      <c r="M3281" s="175"/>
      <c r="N3281" s="175"/>
      <c r="O3281" s="175"/>
      <c r="P3281" s="140"/>
      <c r="Q3281" s="175"/>
      <c r="R3281" s="175"/>
      <c r="S3281" s="175"/>
    </row>
    <row r="3282" spans="1:19" ht="13.5" customHeight="1" x14ac:dyDescent="0.25">
      <c r="E3282" s="175"/>
      <c r="F3282" s="175"/>
      <c r="G3282" s="175"/>
      <c r="H3282" s="41"/>
      <c r="I3282" s="175"/>
      <c r="J3282" s="175"/>
      <c r="K3282" s="175"/>
      <c r="L3282" s="41"/>
      <c r="M3282" s="175"/>
      <c r="N3282" s="175"/>
      <c r="O3282" s="175"/>
      <c r="P3282" s="41"/>
      <c r="Q3282" s="175"/>
      <c r="R3282" s="175"/>
      <c r="S3282" s="175"/>
    </row>
    <row r="3283" spans="1:19" ht="13.5" customHeight="1" x14ac:dyDescent="0.25">
      <c r="E3283" s="175"/>
      <c r="F3283" s="175"/>
      <c r="G3283" s="175"/>
      <c r="H3283" s="33"/>
      <c r="I3283" s="175"/>
      <c r="J3283" s="175"/>
      <c r="K3283" s="175"/>
      <c r="L3283" s="33"/>
      <c r="M3283" s="175"/>
      <c r="N3283" s="175"/>
      <c r="O3283" s="175"/>
      <c r="P3283" s="33"/>
      <c r="Q3283" s="175"/>
      <c r="R3283" s="175"/>
      <c r="S3283" s="175"/>
    </row>
    <row r="3284" spans="1:19" ht="13.5" customHeight="1" x14ac:dyDescent="0.25">
      <c r="A3284" s="115"/>
      <c r="B3284" s="115"/>
      <c r="E3284" s="175"/>
      <c r="F3284" s="175"/>
      <c r="G3284" s="175"/>
      <c r="H3284" s="140"/>
      <c r="I3284" s="175"/>
      <c r="J3284" s="175"/>
      <c r="K3284" s="175"/>
      <c r="L3284" s="140"/>
      <c r="M3284" s="175"/>
      <c r="N3284" s="175"/>
      <c r="O3284" s="175"/>
      <c r="P3284" s="140"/>
      <c r="Q3284" s="175"/>
      <c r="R3284" s="175"/>
      <c r="S3284" s="175"/>
    </row>
    <row r="3285" spans="1:19" ht="13.5" customHeight="1" x14ac:dyDescent="0.25">
      <c r="E3285" s="175"/>
      <c r="F3285" s="175"/>
      <c r="G3285" s="175"/>
      <c r="H3285" s="140"/>
      <c r="I3285" s="175"/>
      <c r="J3285" s="175"/>
      <c r="K3285" s="175"/>
      <c r="L3285" s="140"/>
      <c r="M3285" s="175"/>
      <c r="N3285" s="175"/>
      <c r="O3285" s="175"/>
      <c r="P3285" s="140"/>
      <c r="Q3285" s="175"/>
      <c r="R3285" s="175"/>
      <c r="S3285" s="175"/>
    </row>
    <row r="3286" spans="1:19" ht="13.5" customHeight="1" x14ac:dyDescent="0.25">
      <c r="A3286" s="115"/>
      <c r="B3286" s="115"/>
      <c r="E3286" s="270" t="s">
        <v>1892</v>
      </c>
      <c r="F3286" s="270"/>
      <c r="G3286" s="270"/>
      <c r="H3286" s="140"/>
      <c r="I3286" s="270" t="s">
        <v>1893</v>
      </c>
      <c r="J3286" s="270"/>
      <c r="K3286" s="270"/>
      <c r="L3286" s="140"/>
      <c r="M3286" s="270" t="s">
        <v>1894</v>
      </c>
      <c r="N3286" s="270"/>
      <c r="O3286" s="270"/>
      <c r="P3286" s="140"/>
      <c r="Q3286" s="31"/>
      <c r="R3286" s="31"/>
      <c r="S3286" s="31"/>
    </row>
    <row r="3287" spans="1:19" ht="13.5" customHeight="1" x14ac:dyDescent="0.25">
      <c r="A3287" s="1" t="s">
        <v>1895</v>
      </c>
      <c r="B3287" s="18" t="s">
        <v>1896</v>
      </c>
      <c r="C3287" s="18" t="s">
        <v>1897</v>
      </c>
      <c r="E3287" s="32" t="s">
        <v>1898</v>
      </c>
      <c r="F3287" s="33"/>
      <c r="G3287" s="34">
        <f>VLOOKUP(A3287,'[2]Tarifs Madi + HEJU + AP'!A:M,13,0)</f>
        <v>30</v>
      </c>
      <c r="H3287" s="33"/>
      <c r="I3287" s="32" t="s">
        <v>1899</v>
      </c>
      <c r="J3287" s="33"/>
      <c r="K3287" s="34">
        <f>VLOOKUP(B3287,'[2]Tarifs Madi + HEJU + AP'!A:Y,13,0)</f>
        <v>22.5</v>
      </c>
      <c r="L3287" s="33"/>
      <c r="M3287" s="32" t="s">
        <v>1900</v>
      </c>
      <c r="N3287" s="33"/>
      <c r="O3287" s="34">
        <f>VLOOKUP(C3287,'[2]Tarifs Madi + HEJU + AP'!A:Y,13,0)</f>
        <v>2.5</v>
      </c>
      <c r="P3287" s="33"/>
      <c r="Q3287" s="32"/>
      <c r="R3287" s="33"/>
      <c r="S3287" s="34"/>
    </row>
    <row r="3288" spans="1:19" ht="13.5" customHeight="1" x14ac:dyDescent="0.25">
      <c r="B3288" s="18" t="s">
        <v>1895</v>
      </c>
      <c r="C3288" s="266" t="s">
        <v>1901</v>
      </c>
      <c r="D3288" s="266"/>
      <c r="E3288" s="32"/>
      <c r="F3288" s="33"/>
      <c r="G3288" s="34"/>
      <c r="H3288" s="33"/>
      <c r="I3288" s="32" t="s">
        <v>1902</v>
      </c>
      <c r="J3288" s="33"/>
      <c r="K3288" s="34">
        <f>VLOOKUP(B3288,'[2]Tarifs Madi + HEJU + AP'!A:Y,13,0)</f>
        <v>30</v>
      </c>
      <c r="L3288" s="33"/>
      <c r="M3288" s="32" t="s">
        <v>1903</v>
      </c>
      <c r="N3288" s="33"/>
      <c r="O3288" s="34">
        <f>VLOOKUP(C3288,'[2]Tarifs Madi + HEJU + AP'!A:Y,13,0)</f>
        <v>3.3333333333333335</v>
      </c>
      <c r="P3288" s="33"/>
      <c r="Q3288" s="32"/>
      <c r="R3288" s="33"/>
      <c r="S3288" s="34"/>
    </row>
    <row r="3289" spans="1:19" ht="13.5" customHeight="1" x14ac:dyDescent="0.25">
      <c r="E3289" s="32"/>
      <c r="F3289" s="33"/>
      <c r="G3289" s="34"/>
      <c r="H3289" s="33"/>
      <c r="I3289" s="32"/>
      <c r="J3289" s="33"/>
      <c r="K3289" s="34"/>
      <c r="L3289" s="33"/>
      <c r="M3289" s="32"/>
      <c r="N3289" s="33"/>
      <c r="O3289" s="34"/>
      <c r="P3289" s="33"/>
      <c r="Q3289" s="32"/>
      <c r="R3289" s="33"/>
      <c r="S3289" s="34"/>
    </row>
    <row r="3290" spans="1:19" ht="13.5" customHeight="1" x14ac:dyDescent="0.25">
      <c r="A3290" s="115"/>
      <c r="B3290" s="115"/>
      <c r="E3290" s="175"/>
      <c r="F3290" s="175"/>
      <c r="G3290" s="175"/>
      <c r="H3290" s="140"/>
      <c r="I3290" s="175"/>
      <c r="J3290" s="175"/>
      <c r="K3290" s="175"/>
      <c r="L3290" s="140"/>
      <c r="M3290" s="175"/>
      <c r="N3290" s="175"/>
      <c r="O3290" s="175"/>
      <c r="P3290" s="140"/>
      <c r="Q3290" s="175"/>
      <c r="R3290" s="175"/>
      <c r="S3290" s="175"/>
    </row>
    <row r="3291" spans="1:19" ht="13.5" customHeight="1" x14ac:dyDescent="0.25">
      <c r="E3291" s="175"/>
      <c r="F3291" s="175"/>
      <c r="G3291" s="175"/>
      <c r="H3291" s="33"/>
      <c r="I3291" s="175"/>
      <c r="J3291" s="175"/>
      <c r="K3291" s="175"/>
      <c r="L3291" s="33"/>
      <c r="M3291" s="175"/>
      <c r="N3291" s="175"/>
      <c r="O3291" s="175"/>
      <c r="P3291" s="33"/>
      <c r="Q3291" s="175"/>
      <c r="R3291" s="175"/>
      <c r="S3291" s="175"/>
    </row>
    <row r="3292" spans="1:19" ht="13.5" customHeight="1" x14ac:dyDescent="0.25">
      <c r="A3292" s="115"/>
      <c r="B3292" s="115"/>
      <c r="E3292" s="175"/>
      <c r="F3292" s="175"/>
      <c r="G3292" s="175"/>
      <c r="H3292" s="140"/>
      <c r="I3292" s="175"/>
      <c r="J3292" s="175"/>
      <c r="K3292" s="175"/>
      <c r="L3292" s="140"/>
      <c r="M3292" s="175"/>
      <c r="N3292" s="175"/>
      <c r="O3292" s="175"/>
      <c r="P3292" s="140"/>
      <c r="Q3292" s="175"/>
      <c r="R3292" s="175"/>
      <c r="S3292" s="175"/>
    </row>
    <row r="3293" spans="1:19" ht="13.5" customHeight="1" x14ac:dyDescent="0.25">
      <c r="A3293" s="115"/>
      <c r="B3293" s="115"/>
      <c r="E3293" s="175"/>
      <c r="F3293" s="175"/>
      <c r="G3293" s="175"/>
      <c r="H3293" s="140"/>
      <c r="I3293" s="175"/>
      <c r="J3293" s="175"/>
      <c r="K3293" s="175"/>
      <c r="L3293" s="140"/>
      <c r="M3293" s="175"/>
      <c r="N3293" s="175"/>
      <c r="O3293" s="175"/>
      <c r="P3293" s="140"/>
      <c r="Q3293" s="175"/>
      <c r="R3293" s="175"/>
      <c r="S3293" s="175"/>
    </row>
    <row r="3294" spans="1:19" ht="13.5" customHeight="1" x14ac:dyDescent="0.25">
      <c r="E3294" s="175"/>
      <c r="F3294" s="175"/>
      <c r="G3294" s="175"/>
      <c r="H3294" s="41"/>
      <c r="I3294" s="175"/>
      <c r="J3294" s="175"/>
      <c r="K3294" s="175"/>
      <c r="L3294" s="41"/>
      <c r="M3294" s="175"/>
      <c r="N3294" s="175"/>
      <c r="O3294" s="175"/>
      <c r="P3294" s="41"/>
      <c r="Q3294" s="175"/>
      <c r="R3294" s="175"/>
      <c r="S3294" s="175"/>
    </row>
    <row r="3295" spans="1:19" ht="13.5" customHeight="1" x14ac:dyDescent="0.25">
      <c r="E3295" s="175"/>
      <c r="F3295" s="175"/>
      <c r="G3295" s="175"/>
      <c r="H3295" s="33"/>
      <c r="I3295" s="175"/>
      <c r="J3295" s="175"/>
      <c r="K3295" s="175"/>
      <c r="L3295" s="33"/>
      <c r="M3295" s="175"/>
      <c r="N3295" s="175"/>
      <c r="O3295" s="175"/>
      <c r="P3295" s="33"/>
      <c r="Q3295" s="175"/>
      <c r="R3295" s="175"/>
      <c r="S3295" s="175"/>
    </row>
    <row r="3296" spans="1:19" ht="13.5" customHeight="1" x14ac:dyDescent="0.25">
      <c r="A3296" s="115"/>
      <c r="B3296" s="115"/>
      <c r="E3296" s="175"/>
      <c r="F3296" s="175"/>
      <c r="G3296" s="175"/>
      <c r="H3296" s="140"/>
      <c r="I3296" s="175"/>
      <c r="J3296" s="175"/>
      <c r="K3296" s="175"/>
      <c r="L3296" s="140"/>
      <c r="M3296" s="175"/>
      <c r="N3296" s="175"/>
      <c r="O3296" s="175"/>
      <c r="P3296" s="140"/>
      <c r="Q3296" s="175"/>
      <c r="R3296" s="175"/>
      <c r="S3296" s="175"/>
    </row>
    <row r="3297" spans="1:19" ht="13.5" customHeight="1" x14ac:dyDescent="0.25">
      <c r="E3297" s="143"/>
      <c r="F3297" s="143"/>
      <c r="G3297" s="143"/>
      <c r="H3297" s="33"/>
      <c r="I3297" s="33"/>
      <c r="J3297" s="33"/>
      <c r="K3297" s="33"/>
      <c r="L3297" s="33"/>
      <c r="M3297" s="195"/>
      <c r="N3297" s="195"/>
      <c r="O3297" s="195"/>
      <c r="P3297" s="33"/>
      <c r="Q3297" s="195"/>
      <c r="R3297" s="195"/>
      <c r="S3297" s="195"/>
    </row>
    <row r="3298" spans="1:19" ht="13.5" customHeight="1" x14ac:dyDescent="0.25">
      <c r="A3298" s="115"/>
      <c r="B3298" s="115"/>
      <c r="E3298" s="270" t="s">
        <v>1904</v>
      </c>
      <c r="F3298" s="270"/>
      <c r="G3298" s="270"/>
      <c r="H3298" s="140"/>
      <c r="I3298" s="270" t="s">
        <v>1905</v>
      </c>
      <c r="J3298" s="270"/>
      <c r="K3298" s="270"/>
      <c r="L3298" s="140"/>
      <c r="M3298" s="229" t="s">
        <v>1906</v>
      </c>
      <c r="N3298" s="229"/>
      <c r="O3298" s="229"/>
      <c r="P3298" s="140"/>
      <c r="Q3298" s="31"/>
      <c r="R3298" s="31"/>
      <c r="S3298" s="31"/>
    </row>
    <row r="3299" spans="1:19" ht="13.5" customHeight="1" x14ac:dyDescent="0.25">
      <c r="A3299" s="238" t="s">
        <v>1907</v>
      </c>
      <c r="B3299" s="238" t="s">
        <v>1908</v>
      </c>
      <c r="C3299" s="18" t="s">
        <v>1897</v>
      </c>
      <c r="E3299" s="32" t="s">
        <v>1909</v>
      </c>
      <c r="F3299" s="33"/>
      <c r="G3299" s="34">
        <f>VLOOKUP(A3299,'[2]Tarifs Madi + HEJU + AP'!A:M,13,0)</f>
        <v>32.5</v>
      </c>
      <c r="H3299" s="33"/>
      <c r="I3299" s="32" t="s">
        <v>1910</v>
      </c>
      <c r="J3299" s="33"/>
      <c r="K3299" s="34">
        <f>VLOOKUP(B3299,'[2]Tarifs Madi + HEJU + AP'!A:Y,13,0)</f>
        <v>15</v>
      </c>
      <c r="L3299" s="33"/>
      <c r="M3299" s="32" t="s">
        <v>1911</v>
      </c>
      <c r="N3299" s="33"/>
      <c r="O3299" s="34">
        <f>VLOOKUP(C3299,'[2]Tarifs Madi + HEJU + AP'!A:Y,13,0)</f>
        <v>2.5</v>
      </c>
      <c r="P3299" s="33"/>
      <c r="Q3299" s="32"/>
      <c r="R3299" s="33"/>
      <c r="S3299" s="34"/>
    </row>
    <row r="3300" spans="1:19" ht="13.5" customHeight="1" x14ac:dyDescent="0.25">
      <c r="B3300" s="238" t="s">
        <v>1912</v>
      </c>
      <c r="C3300" s="266" t="s">
        <v>1901</v>
      </c>
      <c r="D3300" s="266"/>
      <c r="E3300" s="32"/>
      <c r="F3300" s="33"/>
      <c r="G3300" s="34"/>
      <c r="H3300" s="33"/>
      <c r="I3300" s="32" t="s">
        <v>1913</v>
      </c>
      <c r="J3300" s="33"/>
      <c r="K3300" s="34">
        <f>VLOOKUP(B3300,'[2]Tarifs Madi + HEJU + AP'!A:Y,13,0)</f>
        <v>20</v>
      </c>
      <c r="L3300" s="33"/>
      <c r="M3300" s="32" t="s">
        <v>1914</v>
      </c>
      <c r="N3300" s="33"/>
      <c r="O3300" s="34">
        <f>VLOOKUP(C3300,'[2]Tarifs Madi + HEJU + AP'!A:Y,13,0)</f>
        <v>3.3333333333333335</v>
      </c>
      <c r="P3300" s="33"/>
      <c r="Q3300" s="32"/>
      <c r="R3300" s="33"/>
      <c r="S3300" s="34"/>
    </row>
    <row r="3301" spans="1:19" s="68" customFormat="1" ht="13.5" customHeight="1" x14ac:dyDescent="0.25">
      <c r="A3301" s="18"/>
      <c r="B3301" s="18"/>
      <c r="C3301" s="18"/>
      <c r="D3301" s="18"/>
      <c r="E3301" s="64"/>
      <c r="F3301" s="64"/>
      <c r="G3301" s="64"/>
      <c r="H3301" s="67"/>
      <c r="I3301" s="67"/>
      <c r="J3301" s="67"/>
      <c r="L3301" s="69"/>
      <c r="M3301" s="69"/>
      <c r="N3301" s="69"/>
      <c r="O3301" s="267" t="s">
        <v>0</v>
      </c>
      <c r="P3301" s="267"/>
      <c r="Q3301" s="267"/>
      <c r="R3301" s="267"/>
      <c r="S3301" s="267"/>
    </row>
    <row r="3302" spans="1:19" ht="13.5" customHeight="1" x14ac:dyDescent="0.25">
      <c r="E3302" s="6"/>
      <c r="O3302" s="268"/>
      <c r="P3302" s="268"/>
      <c r="Q3302" s="268"/>
      <c r="R3302" s="268"/>
      <c r="S3302" s="268"/>
    </row>
    <row r="3303" spans="1:19" ht="30" customHeight="1" x14ac:dyDescent="0.25">
      <c r="E3303" s="269" t="s">
        <v>1915</v>
      </c>
      <c r="F3303" s="269"/>
      <c r="G3303" s="269"/>
      <c r="H3303" s="269"/>
      <c r="I3303" s="269"/>
      <c r="J3303" s="269"/>
      <c r="K3303" s="269"/>
      <c r="L3303" s="269"/>
      <c r="M3303" s="269"/>
      <c r="N3303" s="269"/>
      <c r="O3303" s="269"/>
      <c r="P3303" s="269"/>
      <c r="Q3303" s="269"/>
      <c r="R3303" s="269"/>
      <c r="S3303" s="269"/>
    </row>
    <row r="3304" spans="1:19" ht="13.5" customHeight="1" x14ac:dyDescent="0.25">
      <c r="E3304" s="6"/>
      <c r="O3304" s="268"/>
      <c r="P3304" s="268"/>
      <c r="Q3304" s="268"/>
      <c r="R3304" s="268"/>
      <c r="S3304" s="268"/>
    </row>
    <row r="3305" spans="1:19" ht="13.5" customHeight="1" x14ac:dyDescent="0.25">
      <c r="E3305" s="264"/>
      <c r="F3305" s="264"/>
      <c r="G3305" s="264"/>
      <c r="H3305" s="8"/>
      <c r="I3305" s="9" t="s">
        <v>1916</v>
      </c>
      <c r="N3305" s="8"/>
      <c r="P3305" s="8"/>
      <c r="Q3305" s="265" t="s">
        <v>1917</v>
      </c>
      <c r="R3305" s="265"/>
      <c r="S3305" s="265"/>
    </row>
    <row r="3306" spans="1:19" ht="13.5" customHeight="1" x14ac:dyDescent="0.25">
      <c r="E3306" s="264"/>
      <c r="F3306" s="264"/>
      <c r="G3306" s="264"/>
      <c r="H3306" s="8"/>
      <c r="I3306" s="1" t="s">
        <v>1918</v>
      </c>
      <c r="N3306" s="8"/>
      <c r="P3306" s="8"/>
    </row>
    <row r="3307" spans="1:19" ht="7.9" customHeight="1" x14ac:dyDescent="0.25">
      <c r="E3307" s="264"/>
      <c r="F3307" s="264"/>
      <c r="G3307" s="264"/>
      <c r="H3307" s="8"/>
      <c r="I3307" s="1"/>
      <c r="J3307" s="1"/>
      <c r="K3307" s="1"/>
      <c r="L3307" s="1"/>
      <c r="M3307" s="1"/>
      <c r="N3307" s="8"/>
      <c r="O3307" s="12"/>
      <c r="P3307" s="8"/>
      <c r="Q3307" s="12"/>
      <c r="R3307" s="8"/>
      <c r="S3307" s="13"/>
    </row>
    <row r="3308" spans="1:19" ht="25.15" customHeight="1" x14ac:dyDescent="0.25">
      <c r="E3308" s="264"/>
      <c r="F3308" s="264"/>
      <c r="G3308" s="264"/>
      <c r="H3308" s="8"/>
      <c r="I3308" s="259" t="s">
        <v>9</v>
      </c>
      <c r="J3308" s="260"/>
      <c r="K3308" s="259" t="s">
        <v>10</v>
      </c>
      <c r="L3308" s="260"/>
      <c r="M3308" s="239" t="s">
        <v>11</v>
      </c>
      <c r="N3308" s="166"/>
      <c r="O3308" s="261" t="s">
        <v>49</v>
      </c>
      <c r="P3308" s="262"/>
      <c r="Q3308" s="263"/>
      <c r="R3308" s="166"/>
      <c r="S3308" s="240" t="s">
        <v>13</v>
      </c>
    </row>
    <row r="3309" spans="1:19" ht="7.9" customHeight="1" x14ac:dyDescent="0.25">
      <c r="E3309" s="264"/>
      <c r="F3309" s="264"/>
      <c r="G3309" s="264"/>
      <c r="H3309" s="8"/>
      <c r="I3309" s="1"/>
      <c r="J3309" s="1"/>
      <c r="K3309" s="1"/>
      <c r="L3309" s="1"/>
      <c r="M3309" s="1"/>
      <c r="N3309" s="8"/>
      <c r="O3309" s="12"/>
      <c r="P3309" s="8"/>
      <c r="Q3309" s="12"/>
      <c r="R3309" s="8"/>
      <c r="S3309" s="13"/>
    </row>
    <row r="3310" spans="1:19" ht="13.5" customHeight="1" x14ac:dyDescent="0.25">
      <c r="A3310" s="1" t="s">
        <v>1919</v>
      </c>
      <c r="E3310" s="264"/>
      <c r="F3310" s="264"/>
      <c r="G3310" s="264"/>
      <c r="H3310" s="8"/>
      <c r="I3310" s="254" t="s">
        <v>1919</v>
      </c>
      <c r="J3310" s="255"/>
      <c r="K3310" s="254" t="s">
        <v>16</v>
      </c>
      <c r="L3310" s="255"/>
      <c r="M3310" s="22">
        <f>VLOOKUP(A3310,'[2]Tarif bases juil-24'!B:H,6,0)*(1+$V$3)</f>
        <v>22.414291666666664</v>
      </c>
      <c r="N3310" s="23"/>
      <c r="O3310" s="256">
        <v>5.5</v>
      </c>
      <c r="P3310" s="257"/>
      <c r="Q3310" s="24" t="s">
        <v>17</v>
      </c>
      <c r="R3310" s="23"/>
      <c r="S3310" s="22">
        <f>M3310/O3310</f>
        <v>4.0753257575757571</v>
      </c>
    </row>
    <row r="3311" spans="1:19" ht="13.5" customHeight="1" x14ac:dyDescent="0.25">
      <c r="A3311" s="1" t="s">
        <v>1920</v>
      </c>
      <c r="E3311" s="264"/>
      <c r="F3311" s="264"/>
      <c r="G3311" s="264"/>
      <c r="H3311" s="8"/>
      <c r="I3311" s="254" t="s">
        <v>1920</v>
      </c>
      <c r="J3311" s="255"/>
      <c r="K3311" s="254" t="s">
        <v>19</v>
      </c>
      <c r="L3311" s="255"/>
      <c r="M3311" s="22">
        <f>VLOOKUP(A3311,'[2]Tarif bases juil-24'!B:H,6,0)*(1+$V$3)</f>
        <v>37.248750000000001</v>
      </c>
      <c r="N3311" s="23"/>
      <c r="O3311" s="256">
        <v>11</v>
      </c>
      <c r="P3311" s="257"/>
      <c r="Q3311" s="24" t="s">
        <v>17</v>
      </c>
      <c r="R3311" s="23"/>
      <c r="S3311" s="22">
        <f t="shared" ref="S3311:S3314" si="19">M3311/O3311</f>
        <v>3.38625</v>
      </c>
    </row>
    <row r="3312" spans="1:19" ht="13.5" customHeight="1" x14ac:dyDescent="0.25">
      <c r="A3312" s="1" t="s">
        <v>1921</v>
      </c>
      <c r="E3312" s="264"/>
      <c r="F3312" s="264"/>
      <c r="G3312" s="264"/>
      <c r="H3312" s="8"/>
      <c r="I3312" s="254" t="s">
        <v>1921</v>
      </c>
      <c r="J3312" s="255"/>
      <c r="K3312" s="254" t="s">
        <v>21</v>
      </c>
      <c r="L3312" s="255"/>
      <c r="M3312" s="22">
        <f>VLOOKUP(A3312,'[2]Tarif bases juil-24'!B:H,6,0)*(1+$V$3)</f>
        <v>82.081000000000003</v>
      </c>
      <c r="N3312" s="23"/>
      <c r="O3312" s="256">
        <v>27.5</v>
      </c>
      <c r="P3312" s="257"/>
      <c r="Q3312" s="24" t="s">
        <v>17</v>
      </c>
      <c r="R3312" s="23"/>
      <c r="S3312" s="22">
        <f t="shared" si="19"/>
        <v>2.9847636363636365</v>
      </c>
    </row>
    <row r="3313" spans="1:19" ht="13.5" customHeight="1" x14ac:dyDescent="0.25">
      <c r="A3313" s="1" t="s">
        <v>1922</v>
      </c>
      <c r="E3313" s="264"/>
      <c r="F3313" s="264"/>
      <c r="G3313" s="264"/>
      <c r="H3313" s="8"/>
      <c r="I3313" s="254" t="s">
        <v>1922</v>
      </c>
      <c r="J3313" s="255"/>
      <c r="K3313" s="254" t="s">
        <v>23</v>
      </c>
      <c r="L3313" s="255"/>
      <c r="M3313" s="22">
        <f>VLOOKUP(A3313,'[2]Tarif bases juil-24'!B:H,6,0)*(1+$V$3)</f>
        <v>145.16666666666669</v>
      </c>
      <c r="N3313" s="23"/>
      <c r="O3313" s="256">
        <v>55</v>
      </c>
      <c r="P3313" s="257"/>
      <c r="Q3313" s="24" t="s">
        <v>17</v>
      </c>
      <c r="R3313" s="23"/>
      <c r="S3313" s="22">
        <f t="shared" si="19"/>
        <v>2.6393939393939396</v>
      </c>
    </row>
    <row r="3314" spans="1:19" ht="13.5" customHeight="1" x14ac:dyDescent="0.25">
      <c r="A3314" s="1" t="s">
        <v>1923</v>
      </c>
      <c r="E3314" s="264"/>
      <c r="F3314" s="264"/>
      <c r="G3314" s="264"/>
      <c r="H3314" s="8"/>
      <c r="I3314" s="254" t="s">
        <v>1923</v>
      </c>
      <c r="J3314" s="255"/>
      <c r="K3314" s="254" t="s">
        <v>25</v>
      </c>
      <c r="L3314" s="255"/>
      <c r="M3314" s="22">
        <f>VLOOKUP(A3314,'[2]Tarif bases juil-24'!B:H,6,0)*(1+$V$3)</f>
        <v>275.74668333333335</v>
      </c>
      <c r="N3314" s="23"/>
      <c r="O3314" s="256">
        <v>110</v>
      </c>
      <c r="P3314" s="257"/>
      <c r="Q3314" s="24" t="s">
        <v>17</v>
      </c>
      <c r="R3314" s="23"/>
      <c r="S3314" s="22">
        <f t="shared" si="19"/>
        <v>2.5067880303030305</v>
      </c>
    </row>
    <row r="3315" spans="1:19" ht="13.5" customHeight="1" x14ac:dyDescent="0.25">
      <c r="E3315" s="44"/>
      <c r="F3315" s="44"/>
      <c r="G3315" s="44"/>
      <c r="H3315" s="8"/>
      <c r="I3315" s="1"/>
      <c r="J3315" s="1"/>
      <c r="K3315" s="1"/>
      <c r="L3315" s="1"/>
      <c r="M3315" s="36"/>
      <c r="N3315" s="37"/>
      <c r="O3315" s="38"/>
      <c r="P3315" s="37"/>
      <c r="Q3315" s="1"/>
      <c r="R3315" s="37"/>
      <c r="S3315" s="39"/>
    </row>
    <row r="3316" spans="1:19" ht="13.5" customHeight="1" x14ac:dyDescent="0.25">
      <c r="E3316" s="264"/>
      <c r="F3316" s="264"/>
      <c r="G3316" s="264"/>
      <c r="H3316" s="8"/>
      <c r="I3316" s="9" t="s">
        <v>1924</v>
      </c>
      <c r="N3316" s="8"/>
      <c r="P3316" s="8"/>
      <c r="Q3316" s="265" t="s">
        <v>1917</v>
      </c>
      <c r="R3316" s="265"/>
      <c r="S3316" s="265"/>
    </row>
    <row r="3317" spans="1:19" ht="7.9" customHeight="1" x14ac:dyDescent="0.25">
      <c r="E3317" s="264"/>
      <c r="F3317" s="264"/>
      <c r="G3317" s="264"/>
      <c r="H3317" s="8"/>
      <c r="I3317" s="1"/>
      <c r="J3317" s="1"/>
      <c r="K3317" s="1"/>
      <c r="L3317" s="1"/>
      <c r="M3317" s="1"/>
      <c r="N3317" s="8"/>
      <c r="O3317" s="12"/>
      <c r="P3317" s="8"/>
      <c r="Q3317" s="12"/>
      <c r="R3317" s="8"/>
      <c r="S3317" s="13"/>
    </row>
    <row r="3318" spans="1:19" s="98" customFormat="1" ht="25.15" customHeight="1" x14ac:dyDescent="0.25">
      <c r="A3318" s="60"/>
      <c r="B3318" s="60"/>
      <c r="C3318" s="60"/>
      <c r="D3318" s="60"/>
      <c r="E3318" s="264"/>
      <c r="F3318" s="264"/>
      <c r="G3318" s="264"/>
      <c r="H3318" s="61"/>
      <c r="I3318" s="259" t="s">
        <v>9</v>
      </c>
      <c r="J3318" s="260"/>
      <c r="K3318" s="259" t="s">
        <v>10</v>
      </c>
      <c r="L3318" s="260"/>
      <c r="M3318" s="239" t="s">
        <v>11</v>
      </c>
      <c r="N3318" s="166"/>
      <c r="O3318" s="261" t="s">
        <v>49</v>
      </c>
      <c r="P3318" s="262"/>
      <c r="Q3318" s="263"/>
      <c r="R3318" s="166"/>
      <c r="S3318" s="240" t="s">
        <v>13</v>
      </c>
    </row>
    <row r="3319" spans="1:19" ht="7.9" customHeight="1" x14ac:dyDescent="0.25">
      <c r="E3319" s="264"/>
      <c r="F3319" s="264"/>
      <c r="G3319" s="264"/>
      <c r="H3319" s="8"/>
      <c r="I3319" s="1"/>
      <c r="J3319" s="1"/>
      <c r="K3319" s="1"/>
      <c r="L3319" s="1"/>
      <c r="M3319" s="1"/>
      <c r="N3319" s="8"/>
      <c r="O3319" s="12"/>
      <c r="P3319" s="8"/>
      <c r="Q3319" s="12"/>
      <c r="R3319" s="8"/>
      <c r="S3319" s="13"/>
    </row>
    <row r="3320" spans="1:19" ht="13.5" customHeight="1" x14ac:dyDescent="0.25">
      <c r="A3320" s="1" t="s">
        <v>1925</v>
      </c>
      <c r="E3320" s="264"/>
      <c r="F3320" s="264"/>
      <c r="G3320" s="264"/>
      <c r="H3320" s="8"/>
      <c r="I3320" s="254" t="s">
        <v>1925</v>
      </c>
      <c r="J3320" s="255"/>
      <c r="K3320" s="254" t="s">
        <v>19</v>
      </c>
      <c r="L3320" s="255"/>
      <c r="M3320" s="22">
        <f>VLOOKUP(A3320,'[2]Tarif bases juil-24'!B:H,6,0)*(1+$V$3)</f>
        <v>41.333333333333336</v>
      </c>
      <c r="N3320" s="23"/>
      <c r="O3320" s="256">
        <v>11</v>
      </c>
      <c r="P3320" s="257"/>
      <c r="Q3320" s="24" t="s">
        <v>17</v>
      </c>
      <c r="R3320" s="23"/>
      <c r="S3320" s="22">
        <f>M3320/O3320</f>
        <v>3.7575757575757578</v>
      </c>
    </row>
    <row r="3321" spans="1:19" ht="13.5" customHeight="1" x14ac:dyDescent="0.25">
      <c r="A3321" s="1" t="s">
        <v>1926</v>
      </c>
      <c r="E3321" s="264"/>
      <c r="F3321" s="264"/>
      <c r="G3321" s="264"/>
      <c r="H3321" s="8"/>
      <c r="I3321" s="254" t="s">
        <v>1926</v>
      </c>
      <c r="J3321" s="255"/>
      <c r="K3321" s="254" t="s">
        <v>21</v>
      </c>
      <c r="L3321" s="255"/>
      <c r="M3321" s="22">
        <f>VLOOKUP(A3321,'[2]Tarif bases juil-24'!B:H,6,0)*(1+$V$3)</f>
        <v>95</v>
      </c>
      <c r="N3321" s="23"/>
      <c r="O3321" s="256">
        <v>27.5</v>
      </c>
      <c r="P3321" s="257"/>
      <c r="Q3321" s="24" t="s">
        <v>17</v>
      </c>
      <c r="R3321" s="23"/>
      <c r="S3321" s="22">
        <f>M3321/O3321</f>
        <v>3.4545454545454546</v>
      </c>
    </row>
    <row r="3322" spans="1:19" ht="13.5" customHeight="1" x14ac:dyDescent="0.25">
      <c r="E3322" s="264"/>
      <c r="F3322" s="264"/>
      <c r="G3322" s="264"/>
      <c r="H3322" s="8"/>
      <c r="I3322" s="1"/>
      <c r="J3322" s="1"/>
      <c r="K3322" s="6"/>
      <c r="L3322" s="1"/>
      <c r="M3322" s="36"/>
      <c r="N3322" s="37"/>
      <c r="O3322" s="38"/>
      <c r="P3322" s="37"/>
      <c r="Q3322" s="1"/>
      <c r="R3322" s="37"/>
      <c r="S3322" s="36"/>
    </row>
    <row r="3323" spans="1:19" ht="13.5" customHeight="1" x14ac:dyDescent="0.25">
      <c r="E3323" s="264"/>
      <c r="F3323" s="264"/>
      <c r="G3323" s="264"/>
      <c r="H3323" s="8"/>
    </row>
    <row r="3324" spans="1:19" ht="13.5" customHeight="1" x14ac:dyDescent="0.25">
      <c r="E3324" s="264"/>
      <c r="F3324" s="264"/>
      <c r="G3324" s="264"/>
      <c r="H3324" s="8"/>
    </row>
    <row r="3325" spans="1:19" ht="13.5" customHeight="1" x14ac:dyDescent="0.25">
      <c r="E3325" s="76"/>
      <c r="F3325" s="76"/>
      <c r="G3325" s="76"/>
      <c r="H3325" s="6"/>
      <c r="I3325" s="6"/>
      <c r="J3325" s="6"/>
      <c r="K3325" s="77"/>
      <c r="L3325" s="77"/>
      <c r="M3325" s="77"/>
      <c r="N3325" s="77"/>
      <c r="O3325" s="77"/>
      <c r="P3325" s="77"/>
      <c r="Q3325" s="77"/>
      <c r="R3325" s="77"/>
      <c r="S3325" s="77"/>
    </row>
    <row r="3326" spans="1:19" ht="13.5" customHeight="1" x14ac:dyDescent="0.25">
      <c r="E3326" s="264"/>
      <c r="F3326" s="264"/>
      <c r="G3326" s="264"/>
      <c r="H3326" s="8"/>
      <c r="I3326" s="9" t="s">
        <v>1927</v>
      </c>
      <c r="N3326" s="8"/>
      <c r="P3326" s="8"/>
      <c r="Q3326" s="265" t="s">
        <v>1917</v>
      </c>
      <c r="R3326" s="265"/>
      <c r="S3326" s="265"/>
    </row>
    <row r="3327" spans="1:19" ht="7.9" customHeight="1" x14ac:dyDescent="0.25">
      <c r="E3327" s="264"/>
      <c r="F3327" s="264"/>
      <c r="G3327" s="264"/>
      <c r="H3327" s="8"/>
      <c r="I3327" s="6"/>
      <c r="N3327" s="8"/>
      <c r="P3327" s="8"/>
    </row>
    <row r="3328" spans="1:19" ht="25.15" customHeight="1" x14ac:dyDescent="0.25">
      <c r="E3328" s="264"/>
      <c r="F3328" s="264"/>
      <c r="G3328" s="264"/>
      <c r="H3328" s="8"/>
      <c r="I3328" s="259" t="s">
        <v>9</v>
      </c>
      <c r="J3328" s="260"/>
      <c r="K3328" s="259" t="s">
        <v>10</v>
      </c>
      <c r="L3328" s="260"/>
      <c r="M3328" s="239" t="s">
        <v>11</v>
      </c>
      <c r="N3328" s="166"/>
      <c r="O3328" s="261" t="s">
        <v>49</v>
      </c>
      <c r="P3328" s="262"/>
      <c r="Q3328" s="263"/>
      <c r="R3328" s="166"/>
      <c r="S3328" s="240" t="s">
        <v>13</v>
      </c>
    </row>
    <row r="3329" spans="1:19" ht="7.9" customHeight="1" x14ac:dyDescent="0.25">
      <c r="E3329" s="264"/>
      <c r="F3329" s="264"/>
      <c r="G3329" s="264"/>
      <c r="H3329" s="8"/>
      <c r="I3329" s="1"/>
      <c r="J3329" s="1"/>
      <c r="K3329" s="1"/>
      <c r="L3329" s="1"/>
      <c r="M3329" s="1"/>
      <c r="N3329" s="8"/>
      <c r="O3329" s="12"/>
      <c r="P3329" s="8"/>
      <c r="Q3329" s="12"/>
      <c r="R3329" s="8"/>
      <c r="S3329" s="13"/>
    </row>
    <row r="3330" spans="1:19" ht="13.5" customHeight="1" x14ac:dyDescent="0.25">
      <c r="A3330" s="1" t="s">
        <v>1928</v>
      </c>
      <c r="E3330" s="264"/>
      <c r="F3330" s="264"/>
      <c r="G3330" s="264"/>
      <c r="H3330" s="8"/>
      <c r="I3330" s="254" t="s">
        <v>1928</v>
      </c>
      <c r="J3330" s="255"/>
      <c r="K3330" s="254" t="s">
        <v>16</v>
      </c>
      <c r="L3330" s="255"/>
      <c r="M3330" s="22">
        <f>VLOOKUP(A3330,'[2]Tarif bases juil-24'!B:H,6,0)*(1+$V$3)</f>
        <v>17.083333333333336</v>
      </c>
      <c r="N3330" s="23"/>
      <c r="O3330" s="256">
        <v>5.5</v>
      </c>
      <c r="P3330" s="257"/>
      <c r="Q3330" s="24" t="s">
        <v>17</v>
      </c>
      <c r="R3330" s="23"/>
      <c r="S3330" s="22">
        <f>M3330/O3330</f>
        <v>3.1060606060606064</v>
      </c>
    </row>
    <row r="3331" spans="1:19" ht="13.5" customHeight="1" x14ac:dyDescent="0.25">
      <c r="A3331" s="1" t="s">
        <v>1929</v>
      </c>
      <c r="E3331" s="264"/>
      <c r="F3331" s="264"/>
      <c r="G3331" s="264"/>
      <c r="H3331" s="8"/>
      <c r="I3331" s="254" t="s">
        <v>1929</v>
      </c>
      <c r="J3331" s="255"/>
      <c r="K3331" s="254" t="s">
        <v>19</v>
      </c>
      <c r="L3331" s="255"/>
      <c r="M3331" s="22">
        <f>VLOOKUP(A3331,'[2]Tarif bases juil-24'!B:H,6,0)*(1+$V$3)</f>
        <v>28.083333333333336</v>
      </c>
      <c r="N3331" s="23"/>
      <c r="O3331" s="256">
        <v>11</v>
      </c>
      <c r="P3331" s="257"/>
      <c r="Q3331" s="24" t="s">
        <v>17</v>
      </c>
      <c r="R3331" s="23"/>
      <c r="S3331" s="22">
        <f>M3331/O3331</f>
        <v>2.5530303030303032</v>
      </c>
    </row>
    <row r="3332" spans="1:19" ht="13.5" customHeight="1" x14ac:dyDescent="0.25">
      <c r="E3332" s="264"/>
      <c r="F3332" s="264"/>
      <c r="G3332" s="264"/>
      <c r="H3332" s="8"/>
      <c r="I3332" s="1"/>
      <c r="J3332" s="1"/>
      <c r="K3332" s="1"/>
      <c r="L3332" s="1"/>
      <c r="M3332" s="36"/>
      <c r="N3332" s="37"/>
      <c r="O3332" s="38"/>
      <c r="P3332" s="37"/>
      <c r="Q3332" s="1"/>
      <c r="R3332" s="37"/>
      <c r="S3332" s="39"/>
    </row>
    <row r="3333" spans="1:19" ht="13.5" customHeight="1" x14ac:dyDescent="0.25">
      <c r="E3333" s="264"/>
      <c r="F3333" s="264"/>
      <c r="G3333" s="264"/>
      <c r="H3333" s="8"/>
      <c r="I3333" s="1"/>
      <c r="J3333" s="1"/>
      <c r="K3333" s="1"/>
      <c r="L3333" s="1"/>
      <c r="M3333" s="36"/>
      <c r="N3333" s="37"/>
      <c r="O3333" s="38"/>
      <c r="P3333" s="37"/>
      <c r="Q3333" s="1"/>
      <c r="R3333" s="37"/>
      <c r="S3333" s="39"/>
    </row>
    <row r="3334" spans="1:19" ht="13.5" customHeight="1" x14ac:dyDescent="0.25">
      <c r="E3334" s="264"/>
      <c r="F3334" s="264"/>
      <c r="G3334" s="264"/>
      <c r="H3334" s="8"/>
      <c r="I3334" s="1"/>
      <c r="J3334" s="1"/>
      <c r="K3334" s="1"/>
      <c r="L3334" s="1"/>
      <c r="M3334" s="36"/>
      <c r="N3334" s="37"/>
      <c r="O3334" s="38"/>
      <c r="P3334" s="37"/>
      <c r="Q3334" s="1"/>
      <c r="R3334" s="37"/>
      <c r="S3334" s="39"/>
    </row>
    <row r="3335" spans="1:19" ht="13.5" customHeight="1" x14ac:dyDescent="0.25">
      <c r="E3335" s="40"/>
      <c r="F3335" s="40"/>
      <c r="G3335" s="40"/>
      <c r="H3335" s="8"/>
    </row>
    <row r="3336" spans="1:19" ht="13.5" customHeight="1" x14ac:dyDescent="0.25">
      <c r="E3336" s="264"/>
      <c r="F3336" s="264"/>
      <c r="G3336" s="264"/>
      <c r="H3336" s="8"/>
      <c r="I3336" s="9" t="s">
        <v>1930</v>
      </c>
      <c r="N3336" s="8"/>
      <c r="P3336" s="8"/>
      <c r="Q3336" s="258" t="s">
        <v>1917</v>
      </c>
      <c r="R3336" s="258"/>
      <c r="S3336" s="258"/>
    </row>
    <row r="3337" spans="1:19" ht="13.5" customHeight="1" x14ac:dyDescent="0.25">
      <c r="E3337" s="264"/>
      <c r="F3337" s="264"/>
      <c r="G3337" s="264"/>
      <c r="H3337" s="8"/>
      <c r="I3337" s="1" t="s">
        <v>1931</v>
      </c>
      <c r="J3337" s="1"/>
      <c r="K3337" s="1"/>
      <c r="L3337" s="1"/>
      <c r="M3337" s="1"/>
      <c r="N3337" s="8"/>
      <c r="O3337" s="12"/>
      <c r="P3337" s="8"/>
      <c r="Q3337" s="12"/>
      <c r="R3337" s="8"/>
      <c r="S3337" s="13"/>
    </row>
    <row r="3338" spans="1:19" ht="7.9" customHeight="1" x14ac:dyDescent="0.25">
      <c r="E3338" s="264"/>
      <c r="F3338" s="264"/>
      <c r="G3338" s="264"/>
      <c r="H3338" s="8"/>
      <c r="I3338" s="1"/>
      <c r="J3338" s="1"/>
      <c r="K3338" s="1"/>
      <c r="L3338" s="1"/>
      <c r="M3338" s="1"/>
      <c r="N3338" s="8"/>
      <c r="O3338" s="12"/>
      <c r="P3338" s="8"/>
      <c r="Q3338" s="12"/>
      <c r="R3338" s="8"/>
      <c r="S3338" s="13"/>
    </row>
    <row r="3339" spans="1:19" ht="25.15" customHeight="1" x14ac:dyDescent="0.25">
      <c r="E3339" s="264"/>
      <c r="F3339" s="264"/>
      <c r="G3339" s="264"/>
      <c r="H3339" s="8"/>
      <c r="I3339" s="259" t="s">
        <v>9</v>
      </c>
      <c r="J3339" s="260"/>
      <c r="K3339" s="259" t="s">
        <v>10</v>
      </c>
      <c r="L3339" s="260"/>
      <c r="M3339" s="239" t="s">
        <v>11</v>
      </c>
      <c r="N3339" s="166"/>
      <c r="O3339" s="261" t="s">
        <v>49</v>
      </c>
      <c r="P3339" s="262"/>
      <c r="Q3339" s="263"/>
      <c r="R3339" s="166"/>
      <c r="S3339" s="240" t="s">
        <v>13</v>
      </c>
    </row>
    <row r="3340" spans="1:19" ht="7.9" customHeight="1" x14ac:dyDescent="0.25">
      <c r="E3340" s="264"/>
      <c r="F3340" s="264"/>
      <c r="G3340" s="264"/>
      <c r="H3340" s="8"/>
      <c r="I3340" s="1"/>
      <c r="J3340" s="1"/>
      <c r="K3340" s="1"/>
      <c r="L3340" s="1"/>
      <c r="M3340" s="1"/>
      <c r="N3340" s="8"/>
      <c r="O3340" s="12"/>
      <c r="P3340" s="8"/>
      <c r="Q3340" s="12"/>
      <c r="R3340" s="8"/>
      <c r="S3340" s="13"/>
    </row>
    <row r="3341" spans="1:19" ht="13.5" customHeight="1" x14ac:dyDescent="0.25">
      <c r="A3341" s="1" t="s">
        <v>1932</v>
      </c>
      <c r="E3341" s="264"/>
      <c r="F3341" s="264"/>
      <c r="G3341" s="264"/>
      <c r="H3341" s="8"/>
      <c r="I3341" s="254" t="s">
        <v>1933</v>
      </c>
      <c r="J3341" s="255"/>
      <c r="K3341" s="254" t="s">
        <v>16</v>
      </c>
      <c r="L3341" s="255"/>
      <c r="M3341" s="22">
        <f>VLOOKUP(A3341,'[2]Tarif bases juil-24'!B:H,6,0)*(1+$V$3)</f>
        <v>28.752500000000008</v>
      </c>
      <c r="N3341" s="23"/>
      <c r="O3341" s="256">
        <v>5.5</v>
      </c>
      <c r="P3341" s="257"/>
      <c r="Q3341" s="24" t="s">
        <v>17</v>
      </c>
      <c r="R3341" s="23"/>
      <c r="S3341" s="22">
        <f>M3341/O3341</f>
        <v>5.2277272727272743</v>
      </c>
    </row>
    <row r="3342" spans="1:19" ht="13.5" customHeight="1" x14ac:dyDescent="0.25">
      <c r="A3342" s="1" t="s">
        <v>1934</v>
      </c>
      <c r="E3342" s="264"/>
      <c r="F3342" s="264"/>
      <c r="G3342" s="264"/>
      <c r="H3342" s="8"/>
      <c r="I3342" s="254" t="s">
        <v>1935</v>
      </c>
      <c r="J3342" s="255"/>
      <c r="K3342" s="254" t="s">
        <v>21</v>
      </c>
      <c r="L3342" s="255"/>
      <c r="M3342" s="22">
        <f>VLOOKUP(A3342,'[2]Tarif bases juil-24'!B:H,6,0)*(1+$V$3)</f>
        <v>114.91725000000001</v>
      </c>
      <c r="N3342" s="23"/>
      <c r="O3342" s="256">
        <v>27.5</v>
      </c>
      <c r="P3342" s="257"/>
      <c r="Q3342" s="24" t="s">
        <v>17</v>
      </c>
      <c r="R3342" s="23"/>
      <c r="S3342" s="22">
        <f>M3342/O3342</f>
        <v>4.1788090909090911</v>
      </c>
    </row>
    <row r="3343" spans="1:19" ht="13.5" customHeight="1" x14ac:dyDescent="0.25">
      <c r="A3343" s="1" t="s">
        <v>1936</v>
      </c>
      <c r="E3343" s="264"/>
      <c r="F3343" s="264"/>
      <c r="G3343" s="264"/>
      <c r="H3343" s="8"/>
      <c r="I3343" s="254" t="s">
        <v>1937</v>
      </c>
      <c r="J3343" s="255"/>
      <c r="K3343" s="254" t="s">
        <v>23</v>
      </c>
      <c r="L3343" s="255"/>
      <c r="M3343" s="22">
        <f>VLOOKUP(A3343,'[2]Tarif bases juil-24'!B:H,6,0)*(1+$V$3)</f>
        <v>214.16666666666669</v>
      </c>
      <c r="N3343" s="23"/>
      <c r="O3343" s="256">
        <v>55</v>
      </c>
      <c r="P3343" s="257"/>
      <c r="Q3343" s="24" t="s">
        <v>17</v>
      </c>
      <c r="R3343" s="23"/>
      <c r="S3343" s="22">
        <f>M3343/O3343</f>
        <v>3.8939393939393945</v>
      </c>
    </row>
    <row r="3344" spans="1:19" ht="13.5" customHeight="1" x14ac:dyDescent="0.25">
      <c r="E3344" s="264"/>
      <c r="F3344" s="264"/>
      <c r="G3344" s="264"/>
      <c r="H3344" s="8"/>
      <c r="I3344" s="1"/>
      <c r="J3344" s="1"/>
      <c r="K3344" s="1"/>
      <c r="L3344" s="1"/>
      <c r="M3344" s="36"/>
      <c r="N3344" s="37"/>
      <c r="O3344" s="38"/>
      <c r="P3344" s="37"/>
      <c r="Q3344" s="1"/>
      <c r="R3344" s="37"/>
      <c r="S3344" s="36"/>
    </row>
    <row r="3345" spans="5:19" ht="13.5" customHeight="1" x14ac:dyDescent="0.25">
      <c r="E3345" s="264"/>
      <c r="F3345" s="264"/>
      <c r="G3345" s="264"/>
      <c r="H3345" s="8"/>
      <c r="I3345" s="1"/>
      <c r="J3345" s="1"/>
      <c r="K3345" s="1" t="s">
        <v>1938</v>
      </c>
      <c r="L3345" s="1"/>
      <c r="M3345" s="36"/>
      <c r="N3345" s="37"/>
      <c r="O3345" s="38"/>
      <c r="P3345" s="37"/>
      <c r="Q3345" s="1"/>
      <c r="R3345" s="37"/>
      <c r="S3345" s="36"/>
    </row>
    <row r="3347" spans="5:19" x14ac:dyDescent="0.25">
      <c r="E3347" s="1"/>
    </row>
  </sheetData>
  <sheetProtection algorithmName="SHA-512" hashValue="NdTSmfHFIzrYnRZ5zxM27hw3AnUpWf5RgSQvNuUU5TsMWqf9mdNO8lPV5FUY1/BhvEX5R1bkslHzJFnH0zCR2Q==" saltValue="Fn8rE1iNKnqI4+ndZ6DiEw==" spinCount="100000" sheet="1" objects="1" scenarios="1"/>
  <mergeCells count="2638">
    <mergeCell ref="K11:L11"/>
    <mergeCell ref="O11:P11"/>
    <mergeCell ref="I12:J12"/>
    <mergeCell ref="K12:L12"/>
    <mergeCell ref="O12:P12"/>
    <mergeCell ref="I13:J13"/>
    <mergeCell ref="K13:L13"/>
    <mergeCell ref="O13:P13"/>
    <mergeCell ref="W5:W6"/>
    <mergeCell ref="X5:X6"/>
    <mergeCell ref="Y5:Y6"/>
    <mergeCell ref="Z5:Z6"/>
    <mergeCell ref="I8:J8"/>
    <mergeCell ref="K8:L8"/>
    <mergeCell ref="O8:Q8"/>
    <mergeCell ref="O1:S1"/>
    <mergeCell ref="O2:S2"/>
    <mergeCell ref="E3:S3"/>
    <mergeCell ref="O4:S4"/>
    <mergeCell ref="E5:G14"/>
    <mergeCell ref="V5:V6"/>
    <mergeCell ref="I10:J10"/>
    <mergeCell ref="K10:L10"/>
    <mergeCell ref="O10:P10"/>
    <mergeCell ref="I11:J11"/>
    <mergeCell ref="I24:J24"/>
    <mergeCell ref="K24:L24"/>
    <mergeCell ref="O24:P24"/>
    <mergeCell ref="I25:J25"/>
    <mergeCell ref="K25:L25"/>
    <mergeCell ref="O25:P25"/>
    <mergeCell ref="I22:J22"/>
    <mergeCell ref="K22:L22"/>
    <mergeCell ref="O22:P22"/>
    <mergeCell ref="I23:J23"/>
    <mergeCell ref="K23:L23"/>
    <mergeCell ref="O23:P23"/>
    <mergeCell ref="I14:J14"/>
    <mergeCell ref="K14:L14"/>
    <mergeCell ref="O14:P14"/>
    <mergeCell ref="E16:G25"/>
    <mergeCell ref="I19:J19"/>
    <mergeCell ref="K19:L19"/>
    <mergeCell ref="O19:Q19"/>
    <mergeCell ref="I21:J21"/>
    <mergeCell ref="K21:L21"/>
    <mergeCell ref="O21:P21"/>
    <mergeCell ref="I47:J47"/>
    <mergeCell ref="K47:L47"/>
    <mergeCell ref="O47:P47"/>
    <mergeCell ref="I48:J48"/>
    <mergeCell ref="K48:L48"/>
    <mergeCell ref="O48:P48"/>
    <mergeCell ref="E35:G35"/>
    <mergeCell ref="I35:K35"/>
    <mergeCell ref="M35:O35"/>
    <mergeCell ref="E38:S38"/>
    <mergeCell ref="O39:S39"/>
    <mergeCell ref="I45:J45"/>
    <mergeCell ref="K45:L45"/>
    <mergeCell ref="O45:Q45"/>
    <mergeCell ref="E26:G26"/>
    <mergeCell ref="K27:O27"/>
    <mergeCell ref="E29:G33"/>
    <mergeCell ref="I29:K33"/>
    <mergeCell ref="M29:O33"/>
    <mergeCell ref="Q29:S33"/>
    <mergeCell ref="Q66:S70"/>
    <mergeCell ref="E72:G72"/>
    <mergeCell ref="I72:K72"/>
    <mergeCell ref="M72:O72"/>
    <mergeCell ref="Q72:S72"/>
    <mergeCell ref="I78:J78"/>
    <mergeCell ref="K78:L78"/>
    <mergeCell ref="O78:Q78"/>
    <mergeCell ref="I59:J59"/>
    <mergeCell ref="K59:L59"/>
    <mergeCell ref="O59:P59"/>
    <mergeCell ref="K64:O64"/>
    <mergeCell ref="E66:G70"/>
    <mergeCell ref="I66:K70"/>
    <mergeCell ref="M66:O70"/>
    <mergeCell ref="I56:J56"/>
    <mergeCell ref="K56:L56"/>
    <mergeCell ref="O56:Q56"/>
    <mergeCell ref="I58:J58"/>
    <mergeCell ref="K58:L58"/>
    <mergeCell ref="O58:P58"/>
    <mergeCell ref="Q88:S92"/>
    <mergeCell ref="E94:G94"/>
    <mergeCell ref="I94:K94"/>
    <mergeCell ref="M94:O94"/>
    <mergeCell ref="Q94:S94"/>
    <mergeCell ref="O97:S97"/>
    <mergeCell ref="I82:J82"/>
    <mergeCell ref="K82:L82"/>
    <mergeCell ref="O82:P82"/>
    <mergeCell ref="E88:G92"/>
    <mergeCell ref="I88:K92"/>
    <mergeCell ref="M88:O92"/>
    <mergeCell ref="I80:J80"/>
    <mergeCell ref="K80:L80"/>
    <mergeCell ref="O80:P80"/>
    <mergeCell ref="I81:J81"/>
    <mergeCell ref="K81:L81"/>
    <mergeCell ref="O81:P81"/>
    <mergeCell ref="E115:S115"/>
    <mergeCell ref="E119:G123"/>
    <mergeCell ref="I119:K123"/>
    <mergeCell ref="M119:O123"/>
    <mergeCell ref="Q119:S123"/>
    <mergeCell ref="E125:G125"/>
    <mergeCell ref="I125:K125"/>
    <mergeCell ref="M125:O125"/>
    <mergeCell ref="O106:P106"/>
    <mergeCell ref="I107:J107"/>
    <mergeCell ref="K107:L107"/>
    <mergeCell ref="O107:P107"/>
    <mergeCell ref="K111:O113"/>
    <mergeCell ref="Q111:S113"/>
    <mergeCell ref="E99:S99"/>
    <mergeCell ref="E101:G109"/>
    <mergeCell ref="I103:J103"/>
    <mergeCell ref="K103:L103"/>
    <mergeCell ref="O103:Q103"/>
    <mergeCell ref="I105:J105"/>
    <mergeCell ref="K105:L105"/>
    <mergeCell ref="O105:P105"/>
    <mergeCell ref="I106:J106"/>
    <mergeCell ref="K106:L106"/>
    <mergeCell ref="Q138:S140"/>
    <mergeCell ref="E142:G150"/>
    <mergeCell ref="I144:J144"/>
    <mergeCell ref="K144:L144"/>
    <mergeCell ref="O144:Q144"/>
    <mergeCell ref="I146:J146"/>
    <mergeCell ref="I134:J134"/>
    <mergeCell ref="K134:L134"/>
    <mergeCell ref="O134:P134"/>
    <mergeCell ref="I135:J135"/>
    <mergeCell ref="K135:L135"/>
    <mergeCell ref="O135:P135"/>
    <mergeCell ref="E128:G136"/>
    <mergeCell ref="I130:J130"/>
    <mergeCell ref="K130:L130"/>
    <mergeCell ref="O130:Q130"/>
    <mergeCell ref="I132:J132"/>
    <mergeCell ref="K132:L132"/>
    <mergeCell ref="O132:P132"/>
    <mergeCell ref="I133:J133"/>
    <mergeCell ref="K133:L133"/>
    <mergeCell ref="O133:P133"/>
    <mergeCell ref="I149:J149"/>
    <mergeCell ref="K149:L149"/>
    <mergeCell ref="O149:P149"/>
    <mergeCell ref="I150:J150"/>
    <mergeCell ref="K150:L150"/>
    <mergeCell ref="O150:P150"/>
    <mergeCell ref="K146:L146"/>
    <mergeCell ref="O146:P146"/>
    <mergeCell ref="I147:J147"/>
    <mergeCell ref="K147:L147"/>
    <mergeCell ref="O147:P147"/>
    <mergeCell ref="I148:J148"/>
    <mergeCell ref="K148:L148"/>
    <mergeCell ref="O148:P148"/>
    <mergeCell ref="I136:J136"/>
    <mergeCell ref="K136:L136"/>
    <mergeCell ref="O136:P136"/>
    <mergeCell ref="K138:O140"/>
    <mergeCell ref="I166:J166"/>
    <mergeCell ref="K166:L166"/>
    <mergeCell ref="O166:P166"/>
    <mergeCell ref="I167:J167"/>
    <mergeCell ref="K167:L167"/>
    <mergeCell ref="O167:P167"/>
    <mergeCell ref="I164:J164"/>
    <mergeCell ref="K164:L164"/>
    <mergeCell ref="O164:P164"/>
    <mergeCell ref="I165:J165"/>
    <mergeCell ref="K165:L165"/>
    <mergeCell ref="O165:P165"/>
    <mergeCell ref="K152:O154"/>
    <mergeCell ref="Q152:S154"/>
    <mergeCell ref="O156:S156"/>
    <mergeCell ref="E159:G167"/>
    <mergeCell ref="I161:J161"/>
    <mergeCell ref="K161:L161"/>
    <mergeCell ref="O161:Q161"/>
    <mergeCell ref="I163:J163"/>
    <mergeCell ref="K163:L163"/>
    <mergeCell ref="O163:P163"/>
    <mergeCell ref="K178:L178"/>
    <mergeCell ref="O178:P178"/>
    <mergeCell ref="I179:J179"/>
    <mergeCell ref="K179:L179"/>
    <mergeCell ref="O179:P179"/>
    <mergeCell ref="I180:J180"/>
    <mergeCell ref="K180:L180"/>
    <mergeCell ref="O180:P180"/>
    <mergeCell ref="K169:O171"/>
    <mergeCell ref="Q169:S171"/>
    <mergeCell ref="E173:G181"/>
    <mergeCell ref="I175:J175"/>
    <mergeCell ref="K175:L175"/>
    <mergeCell ref="O175:Q175"/>
    <mergeCell ref="I177:J177"/>
    <mergeCell ref="K177:L177"/>
    <mergeCell ref="O177:P177"/>
    <mergeCell ref="I178:J178"/>
    <mergeCell ref="K197:O199"/>
    <mergeCell ref="Q197:S199"/>
    <mergeCell ref="E203:G207"/>
    <mergeCell ref="I203:K207"/>
    <mergeCell ref="M203:O207"/>
    <mergeCell ref="Q203:S207"/>
    <mergeCell ref="K191:L191"/>
    <mergeCell ref="O191:P191"/>
    <mergeCell ref="I192:J192"/>
    <mergeCell ref="K192:L192"/>
    <mergeCell ref="O192:P192"/>
    <mergeCell ref="I193:J193"/>
    <mergeCell ref="K193:L193"/>
    <mergeCell ref="O193:P193"/>
    <mergeCell ref="I181:J181"/>
    <mergeCell ref="K181:L181"/>
    <mergeCell ref="O181:P181"/>
    <mergeCell ref="K183:O185"/>
    <mergeCell ref="Q183:S185"/>
    <mergeCell ref="E187:G195"/>
    <mergeCell ref="I189:J189"/>
    <mergeCell ref="K189:L189"/>
    <mergeCell ref="O189:Q189"/>
    <mergeCell ref="I191:J191"/>
    <mergeCell ref="E231:G235"/>
    <mergeCell ref="I231:K235"/>
    <mergeCell ref="M231:O235"/>
    <mergeCell ref="Q231:S235"/>
    <mergeCell ref="E237:G237"/>
    <mergeCell ref="I237:K237"/>
    <mergeCell ref="M237:O237"/>
    <mergeCell ref="O219:P219"/>
    <mergeCell ref="I220:J220"/>
    <mergeCell ref="K220:L220"/>
    <mergeCell ref="O220:P220"/>
    <mergeCell ref="K225:O227"/>
    <mergeCell ref="Q225:S227"/>
    <mergeCell ref="E209:G209"/>
    <mergeCell ref="I209:K209"/>
    <mergeCell ref="M209:O209"/>
    <mergeCell ref="O212:S212"/>
    <mergeCell ref="E215:G223"/>
    <mergeCell ref="I217:J217"/>
    <mergeCell ref="K217:L217"/>
    <mergeCell ref="O217:Q217"/>
    <mergeCell ref="I219:J219"/>
    <mergeCell ref="K219:L219"/>
    <mergeCell ref="I246:J246"/>
    <mergeCell ref="K246:L246"/>
    <mergeCell ref="O246:P246"/>
    <mergeCell ref="K250:O252"/>
    <mergeCell ref="Q250:S252"/>
    <mergeCell ref="E256:G260"/>
    <mergeCell ref="I256:K260"/>
    <mergeCell ref="M256:O260"/>
    <mergeCell ref="Q256:S260"/>
    <mergeCell ref="E240:G248"/>
    <mergeCell ref="I242:J242"/>
    <mergeCell ref="K242:L242"/>
    <mergeCell ref="O242:Q242"/>
    <mergeCell ref="I244:J244"/>
    <mergeCell ref="K244:L244"/>
    <mergeCell ref="O244:P244"/>
    <mergeCell ref="I245:J245"/>
    <mergeCell ref="K245:L245"/>
    <mergeCell ref="O245:P245"/>
    <mergeCell ref="K273:L273"/>
    <mergeCell ref="O273:P273"/>
    <mergeCell ref="I274:J274"/>
    <mergeCell ref="K274:L274"/>
    <mergeCell ref="O274:P274"/>
    <mergeCell ref="I275:J275"/>
    <mergeCell ref="K275:L275"/>
    <mergeCell ref="O275:P275"/>
    <mergeCell ref="E262:G262"/>
    <mergeCell ref="I262:K262"/>
    <mergeCell ref="M262:O262"/>
    <mergeCell ref="O265:S265"/>
    <mergeCell ref="E267:S267"/>
    <mergeCell ref="E269:G277"/>
    <mergeCell ref="I271:J271"/>
    <mergeCell ref="K271:L271"/>
    <mergeCell ref="O271:Q271"/>
    <mergeCell ref="I273:J273"/>
    <mergeCell ref="K287:L287"/>
    <mergeCell ref="O287:P287"/>
    <mergeCell ref="I288:J288"/>
    <mergeCell ref="K288:L288"/>
    <mergeCell ref="O288:P288"/>
    <mergeCell ref="I289:J289"/>
    <mergeCell ref="K289:L289"/>
    <mergeCell ref="O289:P289"/>
    <mergeCell ref="I276:J276"/>
    <mergeCell ref="K276:L276"/>
    <mergeCell ref="O276:P276"/>
    <mergeCell ref="K279:O281"/>
    <mergeCell ref="Q279:S281"/>
    <mergeCell ref="E283:G291"/>
    <mergeCell ref="I285:J285"/>
    <mergeCell ref="K285:L285"/>
    <mergeCell ref="O285:Q285"/>
    <mergeCell ref="I287:J287"/>
    <mergeCell ref="A327:B327"/>
    <mergeCell ref="I327:J327"/>
    <mergeCell ref="K327:L327"/>
    <mergeCell ref="E330:G338"/>
    <mergeCell ref="I332:J332"/>
    <mergeCell ref="K332:L332"/>
    <mergeCell ref="E305:G305"/>
    <mergeCell ref="I305:K305"/>
    <mergeCell ref="M305:O305"/>
    <mergeCell ref="O307:S307"/>
    <mergeCell ref="O308:S308"/>
    <mergeCell ref="I325:J325"/>
    <mergeCell ref="K325:L325"/>
    <mergeCell ref="I290:J290"/>
    <mergeCell ref="K290:L290"/>
    <mergeCell ref="O290:P290"/>
    <mergeCell ref="K293:O295"/>
    <mergeCell ref="Q293:S295"/>
    <mergeCell ref="E299:G303"/>
    <mergeCell ref="I299:K303"/>
    <mergeCell ref="M299:O303"/>
    <mergeCell ref="Q299:S303"/>
    <mergeCell ref="E340:G348"/>
    <mergeCell ref="I342:J342"/>
    <mergeCell ref="K342:L342"/>
    <mergeCell ref="O342:Q342"/>
    <mergeCell ref="I344:J344"/>
    <mergeCell ref="K344:L344"/>
    <mergeCell ref="O344:P344"/>
    <mergeCell ref="I345:J345"/>
    <mergeCell ref="K345:L345"/>
    <mergeCell ref="O345:P345"/>
    <mergeCell ref="O332:Q332"/>
    <mergeCell ref="I334:J334"/>
    <mergeCell ref="K334:L334"/>
    <mergeCell ref="O334:P334"/>
    <mergeCell ref="I335:J335"/>
    <mergeCell ref="K335:L335"/>
    <mergeCell ref="O335:P335"/>
    <mergeCell ref="K358:L358"/>
    <mergeCell ref="O358:P358"/>
    <mergeCell ref="K362:O364"/>
    <mergeCell ref="Q362:S364"/>
    <mergeCell ref="K366:O366"/>
    <mergeCell ref="E368:G372"/>
    <mergeCell ref="I368:K372"/>
    <mergeCell ref="M368:O372"/>
    <mergeCell ref="Q368:S372"/>
    <mergeCell ref="K349:O351"/>
    <mergeCell ref="Q349:S351"/>
    <mergeCell ref="E353:G361"/>
    <mergeCell ref="I355:J355"/>
    <mergeCell ref="K355:L355"/>
    <mergeCell ref="O355:Q355"/>
    <mergeCell ref="I357:J357"/>
    <mergeCell ref="K357:L357"/>
    <mergeCell ref="O357:P357"/>
    <mergeCell ref="I358:J358"/>
    <mergeCell ref="K385:L385"/>
    <mergeCell ref="O385:P385"/>
    <mergeCell ref="I386:J386"/>
    <mergeCell ref="K386:L386"/>
    <mergeCell ref="O386:P386"/>
    <mergeCell ref="I387:J387"/>
    <mergeCell ref="K387:L387"/>
    <mergeCell ref="O387:P387"/>
    <mergeCell ref="E374:G374"/>
    <mergeCell ref="I374:K374"/>
    <mergeCell ref="M374:O374"/>
    <mergeCell ref="O376:S376"/>
    <mergeCell ref="E378:S378"/>
    <mergeCell ref="E380:G388"/>
    <mergeCell ref="I383:J383"/>
    <mergeCell ref="K383:L383"/>
    <mergeCell ref="O383:Q383"/>
    <mergeCell ref="I385:J385"/>
    <mergeCell ref="Q402:S404"/>
    <mergeCell ref="E408:G412"/>
    <mergeCell ref="I408:K412"/>
    <mergeCell ref="M408:O412"/>
    <mergeCell ref="Q408:S412"/>
    <mergeCell ref="E414:G414"/>
    <mergeCell ref="I414:K414"/>
    <mergeCell ref="M414:O414"/>
    <mergeCell ref="Q414:S414"/>
    <mergeCell ref="K399:L399"/>
    <mergeCell ref="O399:P399"/>
    <mergeCell ref="I400:J400"/>
    <mergeCell ref="K400:L400"/>
    <mergeCell ref="O400:P400"/>
    <mergeCell ref="K402:O404"/>
    <mergeCell ref="K389:O391"/>
    <mergeCell ref="Q389:S391"/>
    <mergeCell ref="E393:G401"/>
    <mergeCell ref="I396:J396"/>
    <mergeCell ref="K396:L396"/>
    <mergeCell ref="O396:Q396"/>
    <mergeCell ref="I398:J398"/>
    <mergeCell ref="K398:L398"/>
    <mergeCell ref="O398:P398"/>
    <mergeCell ref="I399:J399"/>
    <mergeCell ref="O435:P435"/>
    <mergeCell ref="I436:J436"/>
    <mergeCell ref="K436:L436"/>
    <mergeCell ref="O436:P436"/>
    <mergeCell ref="K439:O441"/>
    <mergeCell ref="Q439:S441"/>
    <mergeCell ref="O427:S427"/>
    <mergeCell ref="E430:G438"/>
    <mergeCell ref="I432:J432"/>
    <mergeCell ref="K432:L432"/>
    <mergeCell ref="O432:Q432"/>
    <mergeCell ref="I434:J434"/>
    <mergeCell ref="K434:L434"/>
    <mergeCell ref="O434:P434"/>
    <mergeCell ref="I435:J435"/>
    <mergeCell ref="K435:L435"/>
    <mergeCell ref="E419:S419"/>
    <mergeCell ref="E420:S420"/>
    <mergeCell ref="E421:S421"/>
    <mergeCell ref="E422:S422"/>
    <mergeCell ref="E423:S423"/>
    <mergeCell ref="E424:S424"/>
    <mergeCell ref="E458:G462"/>
    <mergeCell ref="I458:K462"/>
    <mergeCell ref="M458:O462"/>
    <mergeCell ref="E464:G464"/>
    <mergeCell ref="I464:K464"/>
    <mergeCell ref="E467:S467"/>
    <mergeCell ref="I449:J449"/>
    <mergeCell ref="K449:L449"/>
    <mergeCell ref="O449:P449"/>
    <mergeCell ref="K452:O454"/>
    <mergeCell ref="Q452:S454"/>
    <mergeCell ref="N456:S456"/>
    <mergeCell ref="E443:G451"/>
    <mergeCell ref="I445:J445"/>
    <mergeCell ref="K445:L445"/>
    <mergeCell ref="O445:Q445"/>
    <mergeCell ref="I447:J447"/>
    <mergeCell ref="K447:L447"/>
    <mergeCell ref="O447:P447"/>
    <mergeCell ref="I448:J448"/>
    <mergeCell ref="K448:L448"/>
    <mergeCell ref="O448:P448"/>
    <mergeCell ref="I494:J494"/>
    <mergeCell ref="K494:L494"/>
    <mergeCell ref="O494:P494"/>
    <mergeCell ref="I495:J495"/>
    <mergeCell ref="K495:L495"/>
    <mergeCell ref="O495:P495"/>
    <mergeCell ref="K491:L491"/>
    <mergeCell ref="O491:P491"/>
    <mergeCell ref="I492:J492"/>
    <mergeCell ref="K492:L492"/>
    <mergeCell ref="O492:P492"/>
    <mergeCell ref="I493:J493"/>
    <mergeCell ref="K493:L493"/>
    <mergeCell ref="O493:P493"/>
    <mergeCell ref="O469:S469"/>
    <mergeCell ref="E471:S471"/>
    <mergeCell ref="E481:K483"/>
    <mergeCell ref="M481:O483"/>
    <mergeCell ref="Q481:S483"/>
    <mergeCell ref="E487:G495"/>
    <mergeCell ref="I489:J489"/>
    <mergeCell ref="K489:L489"/>
    <mergeCell ref="O489:Q489"/>
    <mergeCell ref="I491:J491"/>
    <mergeCell ref="I513:J513"/>
    <mergeCell ref="K513:L513"/>
    <mergeCell ref="O513:P513"/>
    <mergeCell ref="I514:J514"/>
    <mergeCell ref="K514:L514"/>
    <mergeCell ref="O514:P514"/>
    <mergeCell ref="M507:O507"/>
    <mergeCell ref="I510:J510"/>
    <mergeCell ref="K510:L510"/>
    <mergeCell ref="O510:Q510"/>
    <mergeCell ref="I512:J512"/>
    <mergeCell ref="K512:L512"/>
    <mergeCell ref="O512:P512"/>
    <mergeCell ref="E499:G503"/>
    <mergeCell ref="I499:K503"/>
    <mergeCell ref="M499:O503"/>
    <mergeCell ref="E505:G505"/>
    <mergeCell ref="I505:K505"/>
    <mergeCell ref="M505:O505"/>
    <mergeCell ref="E547:G547"/>
    <mergeCell ref="O551:S551"/>
    <mergeCell ref="O552:S552"/>
    <mergeCell ref="O554:S554"/>
    <mergeCell ref="O556:S556"/>
    <mergeCell ref="E561:K563"/>
    <mergeCell ref="M561:O563"/>
    <mergeCell ref="Q561:S563"/>
    <mergeCell ref="E520:G524"/>
    <mergeCell ref="E526:G526"/>
    <mergeCell ref="O529:S529"/>
    <mergeCell ref="R533:S533"/>
    <mergeCell ref="E534:G538"/>
    <mergeCell ref="I536:J536"/>
    <mergeCell ref="K536:L536"/>
    <mergeCell ref="I538:J538"/>
    <mergeCell ref="K538:L538"/>
    <mergeCell ref="E585:G585"/>
    <mergeCell ref="I585:K585"/>
    <mergeCell ref="M585:O585"/>
    <mergeCell ref="E588:G596"/>
    <mergeCell ref="I590:J590"/>
    <mergeCell ref="K590:L590"/>
    <mergeCell ref="O590:Q590"/>
    <mergeCell ref="I592:J592"/>
    <mergeCell ref="K592:L592"/>
    <mergeCell ref="O592:P592"/>
    <mergeCell ref="I575:J575"/>
    <mergeCell ref="K575:L575"/>
    <mergeCell ref="O575:P575"/>
    <mergeCell ref="E579:G583"/>
    <mergeCell ref="I579:K583"/>
    <mergeCell ref="M579:O583"/>
    <mergeCell ref="I573:J573"/>
    <mergeCell ref="K573:L573"/>
    <mergeCell ref="O573:P573"/>
    <mergeCell ref="I574:J574"/>
    <mergeCell ref="K574:L574"/>
    <mergeCell ref="O574:P574"/>
    <mergeCell ref="E567:G575"/>
    <mergeCell ref="I569:J569"/>
    <mergeCell ref="K569:L569"/>
    <mergeCell ref="O569:Q569"/>
    <mergeCell ref="I571:J571"/>
    <mergeCell ref="K571:L571"/>
    <mergeCell ref="O571:P571"/>
    <mergeCell ref="I572:J572"/>
    <mergeCell ref="K572:L572"/>
    <mergeCell ref="O572:P572"/>
    <mergeCell ref="I618:J618"/>
    <mergeCell ref="K618:L618"/>
    <mergeCell ref="O618:P618"/>
    <mergeCell ref="I619:J619"/>
    <mergeCell ref="K619:L619"/>
    <mergeCell ref="O619:P619"/>
    <mergeCell ref="E600:G604"/>
    <mergeCell ref="I600:K604"/>
    <mergeCell ref="E606:G606"/>
    <mergeCell ref="I606:K606"/>
    <mergeCell ref="O609:S609"/>
    <mergeCell ref="E612:G620"/>
    <mergeCell ref="R612:S612"/>
    <mergeCell ref="I616:J616"/>
    <mergeCell ref="K616:L616"/>
    <mergeCell ref="O616:Q616"/>
    <mergeCell ref="I593:J593"/>
    <mergeCell ref="K593:L593"/>
    <mergeCell ref="O593:P593"/>
    <mergeCell ref="I594:J594"/>
    <mergeCell ref="K594:L594"/>
    <mergeCell ref="O594:P594"/>
    <mergeCell ref="E662:G662"/>
    <mergeCell ref="O665:S665"/>
    <mergeCell ref="O666:S666"/>
    <mergeCell ref="O668:S668"/>
    <mergeCell ref="O670:S670"/>
    <mergeCell ref="E675:K677"/>
    <mergeCell ref="M675:O677"/>
    <mergeCell ref="Q675:S677"/>
    <mergeCell ref="R646:S646"/>
    <mergeCell ref="E647:G651"/>
    <mergeCell ref="I649:J649"/>
    <mergeCell ref="K649:L649"/>
    <mergeCell ref="I651:J651"/>
    <mergeCell ref="K651:L651"/>
    <mergeCell ref="O629:P629"/>
    <mergeCell ref="E636:G640"/>
    <mergeCell ref="I636:K640"/>
    <mergeCell ref="M636:O640"/>
    <mergeCell ref="E642:G642"/>
    <mergeCell ref="I642:K642"/>
    <mergeCell ref="M642:O642"/>
    <mergeCell ref="E624:G632"/>
    <mergeCell ref="R624:S624"/>
    <mergeCell ref="I626:J626"/>
    <mergeCell ref="K626:L626"/>
    <mergeCell ref="O626:Q626"/>
    <mergeCell ref="I628:J628"/>
    <mergeCell ref="K628:L628"/>
    <mergeCell ref="O628:P628"/>
    <mergeCell ref="I629:J629"/>
    <mergeCell ref="K629:L629"/>
    <mergeCell ref="E699:G699"/>
    <mergeCell ref="I699:K699"/>
    <mergeCell ref="M699:O699"/>
    <mergeCell ref="Q699:S699"/>
    <mergeCell ref="E702:G710"/>
    <mergeCell ref="I704:J704"/>
    <mergeCell ref="K704:L704"/>
    <mergeCell ref="O704:Q704"/>
    <mergeCell ref="I706:J706"/>
    <mergeCell ref="K706:L706"/>
    <mergeCell ref="I689:J689"/>
    <mergeCell ref="K689:L689"/>
    <mergeCell ref="O689:P689"/>
    <mergeCell ref="E693:G697"/>
    <mergeCell ref="I693:K697"/>
    <mergeCell ref="M693:O697"/>
    <mergeCell ref="I687:J687"/>
    <mergeCell ref="K687:L687"/>
    <mergeCell ref="O687:P687"/>
    <mergeCell ref="I688:J688"/>
    <mergeCell ref="K688:L688"/>
    <mergeCell ref="O688:P688"/>
    <mergeCell ref="E681:G689"/>
    <mergeCell ref="I683:J683"/>
    <mergeCell ref="K683:L683"/>
    <mergeCell ref="O683:Q683"/>
    <mergeCell ref="I685:J685"/>
    <mergeCell ref="K685:L685"/>
    <mergeCell ref="O685:P685"/>
    <mergeCell ref="I686:J686"/>
    <mergeCell ref="K686:L686"/>
    <mergeCell ref="O686:P686"/>
    <mergeCell ref="I732:J732"/>
    <mergeCell ref="K732:L732"/>
    <mergeCell ref="O732:P732"/>
    <mergeCell ref="I733:J733"/>
    <mergeCell ref="K733:L733"/>
    <mergeCell ref="O733:P733"/>
    <mergeCell ref="E714:G718"/>
    <mergeCell ref="I714:K718"/>
    <mergeCell ref="E720:G720"/>
    <mergeCell ref="I720:K720"/>
    <mergeCell ref="O723:S723"/>
    <mergeCell ref="E726:G734"/>
    <mergeCell ref="R726:S726"/>
    <mergeCell ref="I730:J730"/>
    <mergeCell ref="K730:L730"/>
    <mergeCell ref="O730:Q730"/>
    <mergeCell ref="O706:P706"/>
    <mergeCell ref="I707:J707"/>
    <mergeCell ref="K707:L707"/>
    <mergeCell ref="O707:P707"/>
    <mergeCell ref="I708:J708"/>
    <mergeCell ref="K708:L708"/>
    <mergeCell ref="O708:P708"/>
    <mergeCell ref="R760:S760"/>
    <mergeCell ref="E761:G765"/>
    <mergeCell ref="I763:J763"/>
    <mergeCell ref="K763:L763"/>
    <mergeCell ref="I765:J765"/>
    <mergeCell ref="K765:L765"/>
    <mergeCell ref="O743:P743"/>
    <mergeCell ref="E750:G754"/>
    <mergeCell ref="I750:K754"/>
    <mergeCell ref="M750:O754"/>
    <mergeCell ref="E756:G756"/>
    <mergeCell ref="I756:K756"/>
    <mergeCell ref="M756:O756"/>
    <mergeCell ref="E738:G746"/>
    <mergeCell ref="R738:S738"/>
    <mergeCell ref="I740:J740"/>
    <mergeCell ref="K740:L740"/>
    <mergeCell ref="O740:Q740"/>
    <mergeCell ref="I742:J742"/>
    <mergeCell ref="K742:L742"/>
    <mergeCell ref="O742:P742"/>
    <mergeCell ref="I743:J743"/>
    <mergeCell ref="K743:L743"/>
    <mergeCell ref="I802:J802"/>
    <mergeCell ref="K802:L802"/>
    <mergeCell ref="O802:P802"/>
    <mergeCell ref="E808:G812"/>
    <mergeCell ref="I808:K812"/>
    <mergeCell ref="M808:O812"/>
    <mergeCell ref="E796:G804"/>
    <mergeCell ref="I798:J798"/>
    <mergeCell ref="K798:L798"/>
    <mergeCell ref="O798:Q798"/>
    <mergeCell ref="I800:J800"/>
    <mergeCell ref="K800:L800"/>
    <mergeCell ref="O800:P800"/>
    <mergeCell ref="I801:J801"/>
    <mergeCell ref="K801:L801"/>
    <mergeCell ref="O801:P801"/>
    <mergeCell ref="E776:G776"/>
    <mergeCell ref="O779:S779"/>
    <mergeCell ref="O780:S780"/>
    <mergeCell ref="O782:S782"/>
    <mergeCell ref="O784:S784"/>
    <mergeCell ref="E789:K792"/>
    <mergeCell ref="M789:O792"/>
    <mergeCell ref="Q789:S792"/>
    <mergeCell ref="K821:L821"/>
    <mergeCell ref="O821:P821"/>
    <mergeCell ref="I822:J822"/>
    <mergeCell ref="K822:L822"/>
    <mergeCell ref="O822:P822"/>
    <mergeCell ref="E829:G833"/>
    <mergeCell ref="I829:K833"/>
    <mergeCell ref="Q808:S812"/>
    <mergeCell ref="E814:G814"/>
    <mergeCell ref="I814:K814"/>
    <mergeCell ref="M814:O814"/>
    <mergeCell ref="Q814:S814"/>
    <mergeCell ref="E817:G825"/>
    <mergeCell ref="I819:J819"/>
    <mergeCell ref="K819:L819"/>
    <mergeCell ref="O819:Q819"/>
    <mergeCell ref="I821:J821"/>
    <mergeCell ref="E858:G858"/>
    <mergeCell ref="I858:K858"/>
    <mergeCell ref="M858:O858"/>
    <mergeCell ref="Q858:S858"/>
    <mergeCell ref="E870:G870"/>
    <mergeCell ref="O873:S873"/>
    <mergeCell ref="K844:L844"/>
    <mergeCell ref="O844:P844"/>
    <mergeCell ref="I845:J845"/>
    <mergeCell ref="K845:L845"/>
    <mergeCell ref="O845:P845"/>
    <mergeCell ref="E852:G856"/>
    <mergeCell ref="I852:K856"/>
    <mergeCell ref="E835:G835"/>
    <mergeCell ref="I835:K835"/>
    <mergeCell ref="M835:O835"/>
    <mergeCell ref="Q835:S835"/>
    <mergeCell ref="O837:S837"/>
    <mergeCell ref="E840:G848"/>
    <mergeCell ref="I842:J842"/>
    <mergeCell ref="K842:L842"/>
    <mergeCell ref="O842:Q842"/>
    <mergeCell ref="I844:J844"/>
    <mergeCell ref="I896:J896"/>
    <mergeCell ref="K896:L896"/>
    <mergeCell ref="O896:P896"/>
    <mergeCell ref="E902:G906"/>
    <mergeCell ref="I902:K906"/>
    <mergeCell ref="M902:O906"/>
    <mergeCell ref="E890:G898"/>
    <mergeCell ref="I892:J892"/>
    <mergeCell ref="K892:L892"/>
    <mergeCell ref="O892:Q892"/>
    <mergeCell ref="I894:J894"/>
    <mergeCell ref="K894:L894"/>
    <mergeCell ref="O894:P894"/>
    <mergeCell ref="I895:J895"/>
    <mergeCell ref="K895:L895"/>
    <mergeCell ref="O895:P895"/>
    <mergeCell ref="O874:S874"/>
    <mergeCell ref="O876:S876"/>
    <mergeCell ref="O878:S878"/>
    <mergeCell ref="E883:K886"/>
    <mergeCell ref="M883:O886"/>
    <mergeCell ref="Q883:S886"/>
    <mergeCell ref="K915:L915"/>
    <mergeCell ref="O915:P915"/>
    <mergeCell ref="I916:J916"/>
    <mergeCell ref="K916:L916"/>
    <mergeCell ref="O916:P916"/>
    <mergeCell ref="E923:G927"/>
    <mergeCell ref="I923:K927"/>
    <mergeCell ref="Q902:S906"/>
    <mergeCell ref="E908:G908"/>
    <mergeCell ref="I908:K908"/>
    <mergeCell ref="M908:O908"/>
    <mergeCell ref="Q908:S908"/>
    <mergeCell ref="E911:G919"/>
    <mergeCell ref="I913:J913"/>
    <mergeCell ref="K913:L913"/>
    <mergeCell ref="O913:Q913"/>
    <mergeCell ref="I915:J915"/>
    <mergeCell ref="I962:J962"/>
    <mergeCell ref="K962:L962"/>
    <mergeCell ref="E952:G952"/>
    <mergeCell ref="I952:K952"/>
    <mergeCell ref="M952:O952"/>
    <mergeCell ref="Q952:S952"/>
    <mergeCell ref="E954:G954"/>
    <mergeCell ref="K954:S954"/>
    <mergeCell ref="K938:L938"/>
    <mergeCell ref="O938:P938"/>
    <mergeCell ref="I939:J939"/>
    <mergeCell ref="K939:L939"/>
    <mergeCell ref="O939:P939"/>
    <mergeCell ref="E946:G950"/>
    <mergeCell ref="I946:K950"/>
    <mergeCell ref="E929:G929"/>
    <mergeCell ref="I929:K929"/>
    <mergeCell ref="M929:O929"/>
    <mergeCell ref="Q929:S929"/>
    <mergeCell ref="O931:S931"/>
    <mergeCell ref="E934:G942"/>
    <mergeCell ref="I936:J936"/>
    <mergeCell ref="K936:L936"/>
    <mergeCell ref="O936:Q936"/>
    <mergeCell ref="I938:J938"/>
    <mergeCell ref="Q985:S985"/>
    <mergeCell ref="I987:K987"/>
    <mergeCell ref="E997:G997"/>
    <mergeCell ref="O999:S999"/>
    <mergeCell ref="O1000:S1000"/>
    <mergeCell ref="O1002:S1002"/>
    <mergeCell ref="K972:L972"/>
    <mergeCell ref="O972:P972"/>
    <mergeCell ref="E979:G983"/>
    <mergeCell ref="I979:K983"/>
    <mergeCell ref="M979:O983"/>
    <mergeCell ref="E985:G985"/>
    <mergeCell ref="I985:K985"/>
    <mergeCell ref="M985:O985"/>
    <mergeCell ref="O962:P962"/>
    <mergeCell ref="E967:G975"/>
    <mergeCell ref="R967:S967"/>
    <mergeCell ref="I969:J969"/>
    <mergeCell ref="K969:L969"/>
    <mergeCell ref="O969:Q969"/>
    <mergeCell ref="I971:J971"/>
    <mergeCell ref="K971:L971"/>
    <mergeCell ref="O971:P971"/>
    <mergeCell ref="I972:J972"/>
    <mergeCell ref="E955:G963"/>
    <mergeCell ref="R955:S955"/>
    <mergeCell ref="I959:J959"/>
    <mergeCell ref="K959:L959"/>
    <mergeCell ref="O959:Q959"/>
    <mergeCell ref="I961:J961"/>
    <mergeCell ref="K961:L961"/>
    <mergeCell ref="O961:P961"/>
    <mergeCell ref="O1020:P1020"/>
    <mergeCell ref="I1021:J1021"/>
    <mergeCell ref="K1021:L1021"/>
    <mergeCell ref="O1021:P1021"/>
    <mergeCell ref="I1022:J1022"/>
    <mergeCell ref="K1022:L1022"/>
    <mergeCell ref="O1022:P1022"/>
    <mergeCell ref="O1004:S1004"/>
    <mergeCell ref="E1009:K1012"/>
    <mergeCell ref="M1009:O1012"/>
    <mergeCell ref="Q1009:S1012"/>
    <mergeCell ref="E1016:G1024"/>
    <mergeCell ref="I1018:J1018"/>
    <mergeCell ref="K1018:L1018"/>
    <mergeCell ref="O1018:Q1018"/>
    <mergeCell ref="I1020:J1020"/>
    <mergeCell ref="K1020:L1020"/>
    <mergeCell ref="E1049:G1053"/>
    <mergeCell ref="I1049:K1053"/>
    <mergeCell ref="E1055:G1055"/>
    <mergeCell ref="I1055:K1055"/>
    <mergeCell ref="M1055:O1055"/>
    <mergeCell ref="Q1055:S1055"/>
    <mergeCell ref="E1037:G1045"/>
    <mergeCell ref="I1039:J1039"/>
    <mergeCell ref="K1039:L1039"/>
    <mergeCell ref="O1039:Q1039"/>
    <mergeCell ref="I1041:J1041"/>
    <mergeCell ref="K1041:L1041"/>
    <mergeCell ref="O1041:P1041"/>
    <mergeCell ref="I1042:J1042"/>
    <mergeCell ref="K1042:L1042"/>
    <mergeCell ref="O1042:P1042"/>
    <mergeCell ref="E1028:G1032"/>
    <mergeCell ref="I1028:K1032"/>
    <mergeCell ref="M1028:O1032"/>
    <mergeCell ref="Q1028:S1032"/>
    <mergeCell ref="E1034:G1034"/>
    <mergeCell ref="I1034:K1034"/>
    <mergeCell ref="M1034:O1034"/>
    <mergeCell ref="O1065:P1065"/>
    <mergeCell ref="E1072:G1076"/>
    <mergeCell ref="I1072:K1076"/>
    <mergeCell ref="M1072:O1076"/>
    <mergeCell ref="E1078:G1078"/>
    <mergeCell ref="I1078:K1078"/>
    <mergeCell ref="M1078:O1078"/>
    <mergeCell ref="O1057:S1057"/>
    <mergeCell ref="E1060:G1068"/>
    <mergeCell ref="I1062:J1062"/>
    <mergeCell ref="K1062:L1062"/>
    <mergeCell ref="O1062:Q1062"/>
    <mergeCell ref="I1064:J1064"/>
    <mergeCell ref="K1064:L1064"/>
    <mergeCell ref="O1064:P1064"/>
    <mergeCell ref="I1065:J1065"/>
    <mergeCell ref="K1065:L1065"/>
    <mergeCell ref="Q1099:S1099"/>
    <mergeCell ref="I1101:K1101"/>
    <mergeCell ref="I1109:N1111"/>
    <mergeCell ref="E1111:G1111"/>
    <mergeCell ref="O1114:S1114"/>
    <mergeCell ref="O1115:S1115"/>
    <mergeCell ref="K1086:L1086"/>
    <mergeCell ref="O1086:P1086"/>
    <mergeCell ref="E1093:G1097"/>
    <mergeCell ref="E1099:G1099"/>
    <mergeCell ref="I1099:K1099"/>
    <mergeCell ref="M1099:O1099"/>
    <mergeCell ref="Q1078:S1078"/>
    <mergeCell ref="E1081:G1089"/>
    <mergeCell ref="R1081:S1081"/>
    <mergeCell ref="I1083:J1083"/>
    <mergeCell ref="K1083:L1083"/>
    <mergeCell ref="O1083:Q1083"/>
    <mergeCell ref="I1085:J1085"/>
    <mergeCell ref="K1085:L1085"/>
    <mergeCell ref="O1085:P1085"/>
    <mergeCell ref="I1086:J1086"/>
    <mergeCell ref="K1135:L1135"/>
    <mergeCell ref="O1135:P1135"/>
    <mergeCell ref="I1136:J1136"/>
    <mergeCell ref="K1136:L1136"/>
    <mergeCell ref="O1136:P1136"/>
    <mergeCell ref="I1137:J1137"/>
    <mergeCell ref="K1137:L1137"/>
    <mergeCell ref="O1137:P1137"/>
    <mergeCell ref="O1117:S1117"/>
    <mergeCell ref="O1119:S1119"/>
    <mergeCell ref="E1124:K1127"/>
    <mergeCell ref="M1124:O1127"/>
    <mergeCell ref="Q1124:S1127"/>
    <mergeCell ref="E1131:G1139"/>
    <mergeCell ref="I1133:J1133"/>
    <mergeCell ref="K1133:L1133"/>
    <mergeCell ref="O1133:Q1133"/>
    <mergeCell ref="I1135:J1135"/>
    <mergeCell ref="E1164:G1168"/>
    <mergeCell ref="I1164:K1168"/>
    <mergeCell ref="E1170:G1170"/>
    <mergeCell ref="I1170:K1170"/>
    <mergeCell ref="M1170:O1170"/>
    <mergeCell ref="Q1170:S1170"/>
    <mergeCell ref="E1152:G1160"/>
    <mergeCell ref="I1154:J1154"/>
    <mergeCell ref="K1154:L1154"/>
    <mergeCell ref="O1154:Q1154"/>
    <mergeCell ref="I1156:J1156"/>
    <mergeCell ref="K1156:L1156"/>
    <mergeCell ref="O1156:P1156"/>
    <mergeCell ref="I1157:J1157"/>
    <mergeCell ref="K1157:L1157"/>
    <mergeCell ref="O1157:P1157"/>
    <mergeCell ref="E1143:G1147"/>
    <mergeCell ref="I1143:K1147"/>
    <mergeCell ref="M1143:O1147"/>
    <mergeCell ref="Q1143:S1147"/>
    <mergeCell ref="E1149:G1149"/>
    <mergeCell ref="I1149:K1149"/>
    <mergeCell ref="M1149:O1149"/>
    <mergeCell ref="Q1193:S1193"/>
    <mergeCell ref="E1196:G1205"/>
    <mergeCell ref="I1200:J1200"/>
    <mergeCell ref="K1200:L1200"/>
    <mergeCell ref="O1200:Q1200"/>
    <mergeCell ref="I1202:J1202"/>
    <mergeCell ref="K1202:L1202"/>
    <mergeCell ref="O1202:P1202"/>
    <mergeCell ref="I1203:J1203"/>
    <mergeCell ref="K1203:L1203"/>
    <mergeCell ref="O1180:P1180"/>
    <mergeCell ref="E1187:G1191"/>
    <mergeCell ref="I1187:K1191"/>
    <mergeCell ref="E1193:G1193"/>
    <mergeCell ref="I1193:K1193"/>
    <mergeCell ref="M1193:O1193"/>
    <mergeCell ref="O1172:S1172"/>
    <mergeCell ref="E1175:G1183"/>
    <mergeCell ref="I1177:J1177"/>
    <mergeCell ref="K1177:L1177"/>
    <mergeCell ref="O1177:Q1177"/>
    <mergeCell ref="I1179:J1179"/>
    <mergeCell ref="K1179:L1179"/>
    <mergeCell ref="O1179:P1179"/>
    <mergeCell ref="I1180:J1180"/>
    <mergeCell ref="K1180:L1180"/>
    <mergeCell ref="O1243:S1243"/>
    <mergeCell ref="O1245:S1245"/>
    <mergeCell ref="O1247:S1247"/>
    <mergeCell ref="E1252:K1254"/>
    <mergeCell ref="M1252:O1254"/>
    <mergeCell ref="Q1252:S1254"/>
    <mergeCell ref="O1216:P1216"/>
    <mergeCell ref="E1222:G1226"/>
    <mergeCell ref="E1228:G1228"/>
    <mergeCell ref="I1238:S1240"/>
    <mergeCell ref="E1240:G1240"/>
    <mergeCell ref="O1242:S1242"/>
    <mergeCell ref="O1203:P1203"/>
    <mergeCell ref="E1209:G1218"/>
    <mergeCell ref="I1213:J1213"/>
    <mergeCell ref="K1213:L1213"/>
    <mergeCell ref="O1213:Q1213"/>
    <mergeCell ref="I1215:J1215"/>
    <mergeCell ref="K1215:L1215"/>
    <mergeCell ref="O1215:P1215"/>
    <mergeCell ref="I1216:J1216"/>
    <mergeCell ref="K1216:L1216"/>
    <mergeCell ref="Q1269:S1273"/>
    <mergeCell ref="E1275:G1275"/>
    <mergeCell ref="I1275:K1275"/>
    <mergeCell ref="M1275:O1275"/>
    <mergeCell ref="Q1275:S1275"/>
    <mergeCell ref="E1278:G1286"/>
    <mergeCell ref="I1280:J1280"/>
    <mergeCell ref="K1280:L1280"/>
    <mergeCell ref="O1280:Q1280"/>
    <mergeCell ref="I1264:J1264"/>
    <mergeCell ref="K1264:L1264"/>
    <mergeCell ref="O1264:P1264"/>
    <mergeCell ref="K1267:O1267"/>
    <mergeCell ref="E1269:G1273"/>
    <mergeCell ref="I1269:K1273"/>
    <mergeCell ref="M1269:O1273"/>
    <mergeCell ref="I1262:J1262"/>
    <mergeCell ref="K1262:L1262"/>
    <mergeCell ref="O1262:P1262"/>
    <mergeCell ref="I1263:J1263"/>
    <mergeCell ref="K1263:L1263"/>
    <mergeCell ref="O1263:P1263"/>
    <mergeCell ref="E1256:G1264"/>
    <mergeCell ref="I1258:J1258"/>
    <mergeCell ref="K1258:L1258"/>
    <mergeCell ref="O1258:Q1258"/>
    <mergeCell ref="I1260:J1260"/>
    <mergeCell ref="K1260:L1260"/>
    <mergeCell ref="O1260:P1260"/>
    <mergeCell ref="I1261:J1261"/>
    <mergeCell ref="K1261:L1261"/>
    <mergeCell ref="O1261:P1261"/>
    <mergeCell ref="O1299:S1299"/>
    <mergeCell ref="E1300:S1300"/>
    <mergeCell ref="E1301:G1301"/>
    <mergeCell ref="K1301:S1301"/>
    <mergeCell ref="E1302:G1310"/>
    <mergeCell ref="I1304:J1304"/>
    <mergeCell ref="K1304:L1304"/>
    <mergeCell ref="O1304:Q1304"/>
    <mergeCell ref="I1306:J1306"/>
    <mergeCell ref="K1306:L1306"/>
    <mergeCell ref="E1290:G1294"/>
    <mergeCell ref="I1290:K1294"/>
    <mergeCell ref="M1290:O1294"/>
    <mergeCell ref="E1296:G1296"/>
    <mergeCell ref="I1296:K1296"/>
    <mergeCell ref="O1298:S1298"/>
    <mergeCell ref="A1282:B1282"/>
    <mergeCell ref="I1282:J1282"/>
    <mergeCell ref="K1282:L1282"/>
    <mergeCell ref="O1282:P1282"/>
    <mergeCell ref="A1283:B1283"/>
    <mergeCell ref="I1283:J1283"/>
    <mergeCell ref="K1283:L1283"/>
    <mergeCell ref="O1283:P1283"/>
    <mergeCell ref="K1327:L1327"/>
    <mergeCell ref="O1327:P1327"/>
    <mergeCell ref="I1328:J1328"/>
    <mergeCell ref="K1328:L1328"/>
    <mergeCell ref="O1328:P1328"/>
    <mergeCell ref="E1335:G1339"/>
    <mergeCell ref="E1320:G1320"/>
    <mergeCell ref="I1320:K1320"/>
    <mergeCell ref="M1320:O1320"/>
    <mergeCell ref="Q1320:S1320"/>
    <mergeCell ref="I1322:K1322"/>
    <mergeCell ref="E1323:G1331"/>
    <mergeCell ref="I1325:J1325"/>
    <mergeCell ref="K1325:L1325"/>
    <mergeCell ref="O1325:Q1325"/>
    <mergeCell ref="I1327:J1327"/>
    <mergeCell ref="O1306:P1306"/>
    <mergeCell ref="I1307:J1307"/>
    <mergeCell ref="K1307:L1307"/>
    <mergeCell ref="O1307:P1307"/>
    <mergeCell ref="E1314:G1318"/>
    <mergeCell ref="I1314:K1318"/>
    <mergeCell ref="M1314:O1318"/>
    <mergeCell ref="O1349:P1349"/>
    <mergeCell ref="E1356:G1360"/>
    <mergeCell ref="I1356:K1360"/>
    <mergeCell ref="M1356:O1360"/>
    <mergeCell ref="E1362:G1362"/>
    <mergeCell ref="I1362:K1362"/>
    <mergeCell ref="M1362:O1362"/>
    <mergeCell ref="E1341:G1341"/>
    <mergeCell ref="E1344:G1352"/>
    <mergeCell ref="I1346:J1346"/>
    <mergeCell ref="K1346:L1346"/>
    <mergeCell ref="O1346:Q1346"/>
    <mergeCell ref="I1348:J1348"/>
    <mergeCell ref="K1348:L1348"/>
    <mergeCell ref="O1348:P1348"/>
    <mergeCell ref="I1349:J1349"/>
    <mergeCell ref="K1349:L1349"/>
    <mergeCell ref="E1377:G1381"/>
    <mergeCell ref="I1379:J1379"/>
    <mergeCell ref="K1379:L1379"/>
    <mergeCell ref="O1379:Q1379"/>
    <mergeCell ref="A1381:B1381"/>
    <mergeCell ref="I1381:J1381"/>
    <mergeCell ref="K1381:L1381"/>
    <mergeCell ref="O1381:P1381"/>
    <mergeCell ref="I1372:J1372"/>
    <mergeCell ref="K1372:L1372"/>
    <mergeCell ref="O1372:P1372"/>
    <mergeCell ref="I1373:J1373"/>
    <mergeCell ref="K1373:L1373"/>
    <mergeCell ref="O1373:P1373"/>
    <mergeCell ref="O1364:S1364"/>
    <mergeCell ref="I1369:J1369"/>
    <mergeCell ref="K1369:L1369"/>
    <mergeCell ref="O1369:Q1369"/>
    <mergeCell ref="I1371:J1371"/>
    <mergeCell ref="K1371:L1371"/>
    <mergeCell ref="O1371:P1371"/>
    <mergeCell ref="O1400:S1400"/>
    <mergeCell ref="O1401:S1401"/>
    <mergeCell ref="E1402:S1402"/>
    <mergeCell ref="O1403:S1403"/>
    <mergeCell ref="E1404:G1412"/>
    <mergeCell ref="I1406:J1406"/>
    <mergeCell ref="K1406:L1406"/>
    <mergeCell ref="O1406:Q1406"/>
    <mergeCell ref="E1394:G1398"/>
    <mergeCell ref="I1396:J1396"/>
    <mergeCell ref="K1396:L1396"/>
    <mergeCell ref="O1396:Q1396"/>
    <mergeCell ref="A1398:B1398"/>
    <mergeCell ref="I1398:J1398"/>
    <mergeCell ref="K1398:L1398"/>
    <mergeCell ref="O1398:P1398"/>
    <mergeCell ref="E1385:G1389"/>
    <mergeCell ref="I1385:K1389"/>
    <mergeCell ref="M1385:O1389"/>
    <mergeCell ref="E1391:G1391"/>
    <mergeCell ref="I1391:K1391"/>
    <mergeCell ref="M1391:O1391"/>
    <mergeCell ref="A1410:B1410"/>
    <mergeCell ref="I1410:J1410"/>
    <mergeCell ref="K1410:L1410"/>
    <mergeCell ref="O1410:P1410"/>
    <mergeCell ref="E1414:G1422"/>
    <mergeCell ref="I1416:J1416"/>
    <mergeCell ref="K1416:L1416"/>
    <mergeCell ref="O1416:Q1416"/>
    <mergeCell ref="A1418:B1418"/>
    <mergeCell ref="I1418:J1418"/>
    <mergeCell ref="A1408:B1408"/>
    <mergeCell ref="I1408:J1408"/>
    <mergeCell ref="K1408:L1408"/>
    <mergeCell ref="O1408:P1408"/>
    <mergeCell ref="A1409:B1409"/>
    <mergeCell ref="I1409:J1409"/>
    <mergeCell ref="K1409:L1409"/>
    <mergeCell ref="O1409:P1409"/>
    <mergeCell ref="E1432:G1432"/>
    <mergeCell ref="I1432:K1432"/>
    <mergeCell ref="M1432:O1432"/>
    <mergeCell ref="O1435:S1435"/>
    <mergeCell ref="E1437:S1437"/>
    <mergeCell ref="M1439:O1439"/>
    <mergeCell ref="Q1439:S1439"/>
    <mergeCell ref="A1420:B1420"/>
    <mergeCell ref="I1420:J1420"/>
    <mergeCell ref="K1420:L1420"/>
    <mergeCell ref="O1420:P1420"/>
    <mergeCell ref="E1426:G1430"/>
    <mergeCell ref="I1426:K1430"/>
    <mergeCell ref="M1426:O1430"/>
    <mergeCell ref="K1418:L1418"/>
    <mergeCell ref="O1418:P1418"/>
    <mergeCell ref="A1419:B1419"/>
    <mergeCell ref="I1419:J1419"/>
    <mergeCell ref="K1419:L1419"/>
    <mergeCell ref="O1419:P1419"/>
    <mergeCell ref="I1455:J1455"/>
    <mergeCell ref="M1455:N1455"/>
    <mergeCell ref="Q1455:R1455"/>
    <mergeCell ref="I1457:J1457"/>
    <mergeCell ref="M1457:N1457"/>
    <mergeCell ref="Q1457:R1457"/>
    <mergeCell ref="I1449:J1449"/>
    <mergeCell ref="M1449:N1449"/>
    <mergeCell ref="Q1449:R1449"/>
    <mergeCell ref="I1451:J1451"/>
    <mergeCell ref="M1451:N1451"/>
    <mergeCell ref="Q1451:R1451"/>
    <mergeCell ref="I1445:J1445"/>
    <mergeCell ref="M1445:N1445"/>
    <mergeCell ref="Q1445:R1445"/>
    <mergeCell ref="I1447:J1447"/>
    <mergeCell ref="M1447:N1447"/>
    <mergeCell ref="Q1447:R1447"/>
    <mergeCell ref="I1469:J1469"/>
    <mergeCell ref="M1469:N1469"/>
    <mergeCell ref="Q1469:R1469"/>
    <mergeCell ref="I1471:J1471"/>
    <mergeCell ref="M1471:N1471"/>
    <mergeCell ref="Q1471:R1471"/>
    <mergeCell ref="I1465:J1465"/>
    <mergeCell ref="M1465:N1465"/>
    <mergeCell ref="Q1465:R1465"/>
    <mergeCell ref="I1467:J1467"/>
    <mergeCell ref="M1467:N1467"/>
    <mergeCell ref="Q1467:R1467"/>
    <mergeCell ref="I1459:J1459"/>
    <mergeCell ref="M1459:N1459"/>
    <mergeCell ref="Q1459:R1459"/>
    <mergeCell ref="I1461:J1461"/>
    <mergeCell ref="M1461:N1461"/>
    <mergeCell ref="Q1461:R1461"/>
    <mergeCell ref="I1485:J1485"/>
    <mergeCell ref="M1485:N1485"/>
    <mergeCell ref="Q1485:R1485"/>
    <mergeCell ref="I1489:J1489"/>
    <mergeCell ref="M1489:N1489"/>
    <mergeCell ref="Q1489:R1489"/>
    <mergeCell ref="I1479:J1479"/>
    <mergeCell ref="M1479:N1479"/>
    <mergeCell ref="Q1479:R1479"/>
    <mergeCell ref="I1483:J1483"/>
    <mergeCell ref="M1483:N1483"/>
    <mergeCell ref="Q1483:R1483"/>
    <mergeCell ref="I1475:J1475"/>
    <mergeCell ref="M1475:N1475"/>
    <mergeCell ref="Q1475:R1475"/>
    <mergeCell ref="I1477:J1477"/>
    <mergeCell ref="M1477:N1477"/>
    <mergeCell ref="Q1477:R1477"/>
    <mergeCell ref="I1506:J1506"/>
    <mergeCell ref="M1506:N1506"/>
    <mergeCell ref="Q1506:R1506"/>
    <mergeCell ref="I1508:J1508"/>
    <mergeCell ref="M1508:N1508"/>
    <mergeCell ref="Q1508:R1508"/>
    <mergeCell ref="O1495:S1495"/>
    <mergeCell ref="M1498:O1498"/>
    <mergeCell ref="Q1498:S1498"/>
    <mergeCell ref="I1502:J1502"/>
    <mergeCell ref="M1502:N1502"/>
    <mergeCell ref="Q1502:R1502"/>
    <mergeCell ref="I1491:J1491"/>
    <mergeCell ref="M1491:N1491"/>
    <mergeCell ref="Q1491:R1491"/>
    <mergeCell ref="I1493:J1493"/>
    <mergeCell ref="M1493:N1493"/>
    <mergeCell ref="Q1493:R1493"/>
    <mergeCell ref="I1520:J1520"/>
    <mergeCell ref="M1520:N1520"/>
    <mergeCell ref="Q1520:R1520"/>
    <mergeCell ref="I1522:J1522"/>
    <mergeCell ref="M1522:N1522"/>
    <mergeCell ref="Q1522:R1522"/>
    <mergeCell ref="I1514:J1514"/>
    <mergeCell ref="M1514:N1514"/>
    <mergeCell ref="Q1514:R1514"/>
    <mergeCell ref="I1518:J1518"/>
    <mergeCell ref="M1518:N1518"/>
    <mergeCell ref="Q1518:R1518"/>
    <mergeCell ref="I1510:J1510"/>
    <mergeCell ref="M1510:N1510"/>
    <mergeCell ref="Q1510:R1510"/>
    <mergeCell ref="I1512:J1512"/>
    <mergeCell ref="M1512:N1512"/>
    <mergeCell ref="Q1512:R1512"/>
    <mergeCell ref="I1536:J1536"/>
    <mergeCell ref="M1536:N1536"/>
    <mergeCell ref="Q1536:R1536"/>
    <mergeCell ref="I1538:J1538"/>
    <mergeCell ref="M1538:N1538"/>
    <mergeCell ref="Q1538:R1538"/>
    <mergeCell ref="I1530:J1530"/>
    <mergeCell ref="M1530:N1530"/>
    <mergeCell ref="Q1530:R1530"/>
    <mergeCell ref="I1532:J1532"/>
    <mergeCell ref="M1532:N1532"/>
    <mergeCell ref="Q1532:R1532"/>
    <mergeCell ref="I1526:J1526"/>
    <mergeCell ref="M1526:N1526"/>
    <mergeCell ref="Q1526:R1526"/>
    <mergeCell ref="I1528:J1528"/>
    <mergeCell ref="M1528:N1528"/>
    <mergeCell ref="Q1528:R1528"/>
    <mergeCell ref="I1550:J1550"/>
    <mergeCell ref="M1550:N1550"/>
    <mergeCell ref="Q1550:R1550"/>
    <mergeCell ref="O1552:S1552"/>
    <mergeCell ref="O1553:S1553"/>
    <mergeCell ref="O1554:S1554"/>
    <mergeCell ref="I1546:J1546"/>
    <mergeCell ref="M1546:N1546"/>
    <mergeCell ref="Q1546:R1546"/>
    <mergeCell ref="I1548:J1548"/>
    <mergeCell ref="M1548:N1548"/>
    <mergeCell ref="Q1548:R1548"/>
    <mergeCell ref="I1542:J1542"/>
    <mergeCell ref="M1542:N1542"/>
    <mergeCell ref="Q1542:R1542"/>
    <mergeCell ref="I1544:J1544"/>
    <mergeCell ref="M1544:N1544"/>
    <mergeCell ref="Q1544:R1544"/>
    <mergeCell ref="I1569:J1569"/>
    <mergeCell ref="M1569:N1569"/>
    <mergeCell ref="Q1569:R1569"/>
    <mergeCell ref="E1571:M1571"/>
    <mergeCell ref="E1573:G1573"/>
    <mergeCell ref="O1581:S1581"/>
    <mergeCell ref="I1565:J1565"/>
    <mergeCell ref="M1565:N1565"/>
    <mergeCell ref="Q1565:R1565"/>
    <mergeCell ref="I1567:J1567"/>
    <mergeCell ref="M1567:N1567"/>
    <mergeCell ref="Q1567:R1567"/>
    <mergeCell ref="M1555:O1555"/>
    <mergeCell ref="Q1555:S1555"/>
    <mergeCell ref="I1561:J1561"/>
    <mergeCell ref="M1561:N1561"/>
    <mergeCell ref="Q1561:R1561"/>
    <mergeCell ref="I1563:J1563"/>
    <mergeCell ref="M1563:N1563"/>
    <mergeCell ref="Q1563:R1563"/>
    <mergeCell ref="I1609:J1609"/>
    <mergeCell ref="M1609:N1609"/>
    <mergeCell ref="Q1609:R1609"/>
    <mergeCell ref="I1611:J1611"/>
    <mergeCell ref="M1611:N1611"/>
    <mergeCell ref="Q1611:R1611"/>
    <mergeCell ref="O1600:S1600"/>
    <mergeCell ref="M1601:O1601"/>
    <mergeCell ref="Q1601:S1601"/>
    <mergeCell ref="I1607:J1607"/>
    <mergeCell ref="M1607:N1607"/>
    <mergeCell ref="Q1607:R1607"/>
    <mergeCell ref="I1591:S1593"/>
    <mergeCell ref="E1593:G1593"/>
    <mergeCell ref="O1596:S1596"/>
    <mergeCell ref="O1597:S1597"/>
    <mergeCell ref="E1598:S1598"/>
    <mergeCell ref="O1599:S1599"/>
    <mergeCell ref="I1623:J1623"/>
    <mergeCell ref="M1623:N1623"/>
    <mergeCell ref="Q1623:R1623"/>
    <mergeCell ref="I1625:J1625"/>
    <mergeCell ref="M1625:N1625"/>
    <mergeCell ref="Q1625:R1625"/>
    <mergeCell ref="I1617:J1617"/>
    <mergeCell ref="M1617:N1617"/>
    <mergeCell ref="Q1617:R1617"/>
    <mergeCell ref="I1621:J1621"/>
    <mergeCell ref="M1621:N1621"/>
    <mergeCell ref="Q1621:R1621"/>
    <mergeCell ref="I1613:J1613"/>
    <mergeCell ref="M1613:N1613"/>
    <mergeCell ref="Q1613:R1613"/>
    <mergeCell ref="I1615:J1615"/>
    <mergeCell ref="M1615:N1615"/>
    <mergeCell ref="Q1615:R1615"/>
    <mergeCell ref="I1637:J1637"/>
    <mergeCell ref="M1637:N1637"/>
    <mergeCell ref="Q1637:R1637"/>
    <mergeCell ref="I1639:J1639"/>
    <mergeCell ref="M1639:N1639"/>
    <mergeCell ref="Q1639:R1639"/>
    <mergeCell ref="I1633:J1633"/>
    <mergeCell ref="M1633:N1633"/>
    <mergeCell ref="Q1633:R1633"/>
    <mergeCell ref="I1635:J1635"/>
    <mergeCell ref="M1635:N1635"/>
    <mergeCell ref="Q1635:R1635"/>
    <mergeCell ref="I1627:J1627"/>
    <mergeCell ref="M1627:N1627"/>
    <mergeCell ref="Q1627:R1627"/>
    <mergeCell ref="I1629:J1629"/>
    <mergeCell ref="M1629:N1629"/>
    <mergeCell ref="Q1629:R1629"/>
    <mergeCell ref="I1651:J1651"/>
    <mergeCell ref="M1651:N1651"/>
    <mergeCell ref="Q1651:R1651"/>
    <mergeCell ref="I1653:J1653"/>
    <mergeCell ref="M1653:N1653"/>
    <mergeCell ref="Q1653:R1653"/>
    <mergeCell ref="I1647:J1647"/>
    <mergeCell ref="M1647:N1647"/>
    <mergeCell ref="Q1647:R1647"/>
    <mergeCell ref="I1649:J1649"/>
    <mergeCell ref="M1649:N1649"/>
    <mergeCell ref="Q1649:R1649"/>
    <mergeCell ref="I1641:J1641"/>
    <mergeCell ref="M1641:N1641"/>
    <mergeCell ref="Q1641:R1641"/>
    <mergeCell ref="I1643:J1643"/>
    <mergeCell ref="M1643:N1643"/>
    <mergeCell ref="Q1643:R1643"/>
    <mergeCell ref="I1671:J1671"/>
    <mergeCell ref="M1671:N1671"/>
    <mergeCell ref="Q1671:R1671"/>
    <mergeCell ref="I1673:J1673"/>
    <mergeCell ref="M1673:N1673"/>
    <mergeCell ref="Q1673:R1673"/>
    <mergeCell ref="I1665:J1665"/>
    <mergeCell ref="M1665:N1665"/>
    <mergeCell ref="Q1665:R1665"/>
    <mergeCell ref="I1669:J1669"/>
    <mergeCell ref="M1669:N1669"/>
    <mergeCell ref="Q1669:R1669"/>
    <mergeCell ref="O1656:S1656"/>
    <mergeCell ref="O1657:S1657"/>
    <mergeCell ref="O1658:S1658"/>
    <mergeCell ref="M1659:O1659"/>
    <mergeCell ref="Q1659:S1659"/>
    <mergeCell ref="I1663:J1663"/>
    <mergeCell ref="M1663:N1663"/>
    <mergeCell ref="Q1663:R1663"/>
    <mergeCell ref="B1685:C1685"/>
    <mergeCell ref="I1685:J1685"/>
    <mergeCell ref="M1685:N1685"/>
    <mergeCell ref="Q1685:R1685"/>
    <mergeCell ref="B1687:C1687"/>
    <mergeCell ref="I1687:J1687"/>
    <mergeCell ref="M1687:N1687"/>
    <mergeCell ref="Q1687:R1687"/>
    <mergeCell ref="I1679:J1679"/>
    <mergeCell ref="M1679:N1679"/>
    <mergeCell ref="Q1679:R1679"/>
    <mergeCell ref="I1681:J1681"/>
    <mergeCell ref="M1681:N1681"/>
    <mergeCell ref="Q1681:R1681"/>
    <mergeCell ref="I1675:J1675"/>
    <mergeCell ref="M1675:N1675"/>
    <mergeCell ref="Q1675:R1675"/>
    <mergeCell ref="I1677:J1677"/>
    <mergeCell ref="M1677:N1677"/>
    <mergeCell ref="Q1677:R1677"/>
    <mergeCell ref="B1697:C1697"/>
    <mergeCell ref="I1697:J1697"/>
    <mergeCell ref="M1697:N1697"/>
    <mergeCell ref="Q1697:R1697"/>
    <mergeCell ref="I1701:J1701"/>
    <mergeCell ref="M1701:N1701"/>
    <mergeCell ref="Q1701:R1701"/>
    <mergeCell ref="B1693:C1693"/>
    <mergeCell ref="I1693:J1693"/>
    <mergeCell ref="M1693:N1693"/>
    <mergeCell ref="Q1693:R1693"/>
    <mergeCell ref="B1695:C1695"/>
    <mergeCell ref="I1695:J1695"/>
    <mergeCell ref="M1695:N1695"/>
    <mergeCell ref="Q1695:R1695"/>
    <mergeCell ref="B1689:C1689"/>
    <mergeCell ref="I1689:J1689"/>
    <mergeCell ref="M1689:N1689"/>
    <mergeCell ref="Q1689:R1689"/>
    <mergeCell ref="B1691:C1691"/>
    <mergeCell ref="I1691:J1691"/>
    <mergeCell ref="M1691:N1691"/>
    <mergeCell ref="Q1691:R1691"/>
    <mergeCell ref="I1711:J1711"/>
    <mergeCell ref="M1711:N1711"/>
    <mergeCell ref="Q1711:R1711"/>
    <mergeCell ref="O1713:S1713"/>
    <mergeCell ref="M1716:O1716"/>
    <mergeCell ref="Q1716:S1716"/>
    <mergeCell ref="I1707:J1707"/>
    <mergeCell ref="M1707:N1707"/>
    <mergeCell ref="Q1707:R1707"/>
    <mergeCell ref="I1709:J1709"/>
    <mergeCell ref="M1709:N1709"/>
    <mergeCell ref="Q1709:R1709"/>
    <mergeCell ref="I1703:J1703"/>
    <mergeCell ref="M1703:N1703"/>
    <mergeCell ref="Q1703:R1703"/>
    <mergeCell ref="I1705:J1705"/>
    <mergeCell ref="M1705:N1705"/>
    <mergeCell ref="Q1705:R1705"/>
    <mergeCell ref="I1734:J1734"/>
    <mergeCell ref="M1734:N1734"/>
    <mergeCell ref="I1736:J1736"/>
    <mergeCell ref="M1736:N1736"/>
    <mergeCell ref="I1738:J1738"/>
    <mergeCell ref="M1738:N1738"/>
    <mergeCell ref="I1726:J1726"/>
    <mergeCell ref="M1726:N1726"/>
    <mergeCell ref="Q1726:R1726"/>
    <mergeCell ref="I1728:J1728"/>
    <mergeCell ref="M1728:N1728"/>
    <mergeCell ref="Q1728:R1728"/>
    <mergeCell ref="I1722:J1722"/>
    <mergeCell ref="M1722:N1722"/>
    <mergeCell ref="Q1722:R1722"/>
    <mergeCell ref="I1724:J1724"/>
    <mergeCell ref="M1724:N1724"/>
    <mergeCell ref="Q1724:R1724"/>
    <mergeCell ref="I1754:J1754"/>
    <mergeCell ref="M1754:N1754"/>
    <mergeCell ref="I1756:J1756"/>
    <mergeCell ref="M1756:N1756"/>
    <mergeCell ref="I1758:J1758"/>
    <mergeCell ref="M1758:N1758"/>
    <mergeCell ref="I1746:J1746"/>
    <mergeCell ref="M1746:N1746"/>
    <mergeCell ref="I1748:J1748"/>
    <mergeCell ref="M1748:N1748"/>
    <mergeCell ref="I1752:J1752"/>
    <mergeCell ref="M1752:N1752"/>
    <mergeCell ref="I1740:J1740"/>
    <mergeCell ref="M1740:N1740"/>
    <mergeCell ref="I1742:J1742"/>
    <mergeCell ref="M1742:N1742"/>
    <mergeCell ref="I1744:J1744"/>
    <mergeCell ref="M1744:N1744"/>
    <mergeCell ref="I1779:J1779"/>
    <mergeCell ref="M1779:N1779"/>
    <mergeCell ref="Q1779:R1779"/>
    <mergeCell ref="I1781:J1781"/>
    <mergeCell ref="M1781:N1781"/>
    <mergeCell ref="Q1781:R1781"/>
    <mergeCell ref="I1766:J1766"/>
    <mergeCell ref="M1766:N1766"/>
    <mergeCell ref="I1768:J1768"/>
    <mergeCell ref="M1768:N1768"/>
    <mergeCell ref="O1770:S1770"/>
    <mergeCell ref="M1773:O1773"/>
    <mergeCell ref="Q1773:S1773"/>
    <mergeCell ref="I1760:J1760"/>
    <mergeCell ref="M1760:N1760"/>
    <mergeCell ref="I1762:J1762"/>
    <mergeCell ref="M1762:N1762"/>
    <mergeCell ref="I1764:J1764"/>
    <mergeCell ref="M1764:N1764"/>
    <mergeCell ref="I1791:J1791"/>
    <mergeCell ref="M1791:N1791"/>
    <mergeCell ref="Q1791:R1791"/>
    <mergeCell ref="M1792:N1792"/>
    <mergeCell ref="I1793:J1793"/>
    <mergeCell ref="M1793:N1793"/>
    <mergeCell ref="Q1793:R1793"/>
    <mergeCell ref="I1787:J1787"/>
    <mergeCell ref="M1787:N1787"/>
    <mergeCell ref="Q1787:R1787"/>
    <mergeCell ref="I1789:J1789"/>
    <mergeCell ref="M1789:N1789"/>
    <mergeCell ref="Q1789:R1789"/>
    <mergeCell ref="I1783:J1783"/>
    <mergeCell ref="M1783:N1783"/>
    <mergeCell ref="Q1783:R1783"/>
    <mergeCell ref="I1785:J1785"/>
    <mergeCell ref="M1785:N1785"/>
    <mergeCell ref="Q1785:R1785"/>
    <mergeCell ref="I1805:J1805"/>
    <mergeCell ref="M1805:N1805"/>
    <mergeCell ref="Q1805:R1805"/>
    <mergeCell ref="I1807:J1807"/>
    <mergeCell ref="M1807:N1807"/>
    <mergeCell ref="Q1807:R1807"/>
    <mergeCell ref="I1801:J1801"/>
    <mergeCell ref="M1801:N1801"/>
    <mergeCell ref="Q1801:R1801"/>
    <mergeCell ref="I1802:J1802"/>
    <mergeCell ref="I1803:J1803"/>
    <mergeCell ref="M1803:N1803"/>
    <mergeCell ref="Q1803:R1803"/>
    <mergeCell ref="I1797:J1797"/>
    <mergeCell ref="M1797:N1797"/>
    <mergeCell ref="Q1797:R1797"/>
    <mergeCell ref="I1799:J1799"/>
    <mergeCell ref="M1799:N1799"/>
    <mergeCell ref="Q1799:R1799"/>
    <mergeCell ref="I1819:J1819"/>
    <mergeCell ref="M1819:N1819"/>
    <mergeCell ref="Q1819:R1819"/>
    <mergeCell ref="I1821:J1821"/>
    <mergeCell ref="M1821:N1821"/>
    <mergeCell ref="Q1821:R1821"/>
    <mergeCell ref="I1815:J1815"/>
    <mergeCell ref="M1815:N1815"/>
    <mergeCell ref="Q1815:R1815"/>
    <mergeCell ref="I1817:J1817"/>
    <mergeCell ref="M1817:N1817"/>
    <mergeCell ref="Q1817:R1817"/>
    <mergeCell ref="I1809:J1809"/>
    <mergeCell ref="M1809:N1809"/>
    <mergeCell ref="Q1809:R1809"/>
    <mergeCell ref="I1811:J1811"/>
    <mergeCell ref="M1811:N1811"/>
    <mergeCell ref="Q1811:R1811"/>
    <mergeCell ref="I1838:J1838"/>
    <mergeCell ref="M1838:N1838"/>
    <mergeCell ref="Q1838:R1838"/>
    <mergeCell ref="I1840:J1840"/>
    <mergeCell ref="M1840:N1840"/>
    <mergeCell ref="Q1840:R1840"/>
    <mergeCell ref="I1827:J1827"/>
    <mergeCell ref="M1827:N1827"/>
    <mergeCell ref="Q1827:R1827"/>
    <mergeCell ref="O1829:S1829"/>
    <mergeCell ref="M1832:O1832"/>
    <mergeCell ref="Q1832:S1832"/>
    <mergeCell ref="I1823:J1823"/>
    <mergeCell ref="M1823:N1823"/>
    <mergeCell ref="Q1823:R1823"/>
    <mergeCell ref="I1825:J1825"/>
    <mergeCell ref="M1825:N1825"/>
    <mergeCell ref="Q1825:R1825"/>
    <mergeCell ref="I1852:J1852"/>
    <mergeCell ref="M1852:N1852"/>
    <mergeCell ref="Q1852:R1852"/>
    <mergeCell ref="I1854:J1854"/>
    <mergeCell ref="M1854:N1854"/>
    <mergeCell ref="Q1854:R1854"/>
    <mergeCell ref="I1846:J1846"/>
    <mergeCell ref="M1846:N1846"/>
    <mergeCell ref="Q1846:R1846"/>
    <mergeCell ref="I1848:J1848"/>
    <mergeCell ref="M1848:N1848"/>
    <mergeCell ref="Q1848:R1848"/>
    <mergeCell ref="I1842:J1842"/>
    <mergeCell ref="M1842:N1842"/>
    <mergeCell ref="Q1842:R1842"/>
    <mergeCell ref="I1844:J1844"/>
    <mergeCell ref="M1844:N1844"/>
    <mergeCell ref="Q1844:R1844"/>
    <mergeCell ref="E1864:M1864"/>
    <mergeCell ref="E1866:G1866"/>
    <mergeCell ref="O1874:S1874"/>
    <mergeCell ref="I1884:S1886"/>
    <mergeCell ref="E1886:G1886"/>
    <mergeCell ref="O1889:S1889"/>
    <mergeCell ref="I1860:J1860"/>
    <mergeCell ref="M1860:N1860"/>
    <mergeCell ref="Q1860:R1860"/>
    <mergeCell ref="I1862:J1862"/>
    <mergeCell ref="M1862:N1862"/>
    <mergeCell ref="Q1862:R1862"/>
    <mergeCell ref="I1856:J1856"/>
    <mergeCell ref="M1856:N1856"/>
    <mergeCell ref="Q1856:R1856"/>
    <mergeCell ref="I1858:J1858"/>
    <mergeCell ref="M1858:N1858"/>
    <mergeCell ref="Q1858:R1858"/>
    <mergeCell ref="I1911:J1911"/>
    <mergeCell ref="M1911:N1911"/>
    <mergeCell ref="Q1911:R1911"/>
    <mergeCell ref="I1915:J1915"/>
    <mergeCell ref="M1915:N1915"/>
    <mergeCell ref="Q1915:R1915"/>
    <mergeCell ref="I1903:J1903"/>
    <mergeCell ref="M1903:N1903"/>
    <mergeCell ref="Q1903:R1903"/>
    <mergeCell ref="I1907:J1907"/>
    <mergeCell ref="M1907:N1907"/>
    <mergeCell ref="Q1907:R1907"/>
    <mergeCell ref="O1890:S1890"/>
    <mergeCell ref="E1891:S1891"/>
    <mergeCell ref="O1892:S1892"/>
    <mergeCell ref="M1893:O1893"/>
    <mergeCell ref="Q1893:S1893"/>
    <mergeCell ref="I1899:J1899"/>
    <mergeCell ref="M1899:N1899"/>
    <mergeCell ref="Q1899:R1899"/>
    <mergeCell ref="I1935:J1935"/>
    <mergeCell ref="M1935:N1935"/>
    <mergeCell ref="Q1935:R1935"/>
    <mergeCell ref="I1939:J1939"/>
    <mergeCell ref="M1939:N1939"/>
    <mergeCell ref="Q1939:R1939"/>
    <mergeCell ref="I1927:J1927"/>
    <mergeCell ref="M1927:N1927"/>
    <mergeCell ref="Q1927:R1927"/>
    <mergeCell ref="I1931:J1931"/>
    <mergeCell ref="M1931:N1931"/>
    <mergeCell ref="Q1931:R1931"/>
    <mergeCell ref="I1919:J1919"/>
    <mergeCell ref="M1919:N1919"/>
    <mergeCell ref="Q1919:R1919"/>
    <mergeCell ref="I1923:J1923"/>
    <mergeCell ref="M1923:N1923"/>
    <mergeCell ref="Q1923:R1923"/>
    <mergeCell ref="M1956:O1956"/>
    <mergeCell ref="Q1956:S1956"/>
    <mergeCell ref="I1962:J1962"/>
    <mergeCell ref="M1962:N1962"/>
    <mergeCell ref="Q1962:R1962"/>
    <mergeCell ref="I1966:J1966"/>
    <mergeCell ref="M1966:N1966"/>
    <mergeCell ref="Q1966:R1966"/>
    <mergeCell ref="I1951:J1951"/>
    <mergeCell ref="M1951:N1951"/>
    <mergeCell ref="Q1951:R1951"/>
    <mergeCell ref="O1953:S1953"/>
    <mergeCell ref="O1954:S1954"/>
    <mergeCell ref="O1955:S1955"/>
    <mergeCell ref="I1943:J1943"/>
    <mergeCell ref="M1943:N1943"/>
    <mergeCell ref="Q1943:R1943"/>
    <mergeCell ref="I1947:J1947"/>
    <mergeCell ref="M1947:N1947"/>
    <mergeCell ref="Q1947:R1947"/>
    <mergeCell ref="I1986:J1986"/>
    <mergeCell ref="M1986:N1986"/>
    <mergeCell ref="Q1986:R1986"/>
    <mergeCell ref="I1990:J1990"/>
    <mergeCell ref="M1990:N1990"/>
    <mergeCell ref="Q1990:R1990"/>
    <mergeCell ref="I1978:J1978"/>
    <mergeCell ref="M1978:N1978"/>
    <mergeCell ref="Q1978:R1978"/>
    <mergeCell ref="I1982:J1982"/>
    <mergeCell ref="M1982:N1982"/>
    <mergeCell ref="Q1982:R1982"/>
    <mergeCell ref="I1970:J1970"/>
    <mergeCell ref="M1970:N1970"/>
    <mergeCell ref="Q1970:R1970"/>
    <mergeCell ref="I1974:J1974"/>
    <mergeCell ref="M1974:N1974"/>
    <mergeCell ref="Q1974:R1974"/>
    <mergeCell ref="I2010:J2010"/>
    <mergeCell ref="M2010:N2010"/>
    <mergeCell ref="Q2010:R2010"/>
    <mergeCell ref="I2014:J2014"/>
    <mergeCell ref="M2014:N2014"/>
    <mergeCell ref="Q2014:R2014"/>
    <mergeCell ref="I2002:J2002"/>
    <mergeCell ref="M2002:N2002"/>
    <mergeCell ref="Q2002:R2002"/>
    <mergeCell ref="I2006:J2006"/>
    <mergeCell ref="M2006:N2006"/>
    <mergeCell ref="Q2006:R2006"/>
    <mergeCell ref="I1994:J1994"/>
    <mergeCell ref="M1994:N1994"/>
    <mergeCell ref="Q1994:R1994"/>
    <mergeCell ref="I1998:J1998"/>
    <mergeCell ref="M1998:N1998"/>
    <mergeCell ref="Q1998:R1998"/>
    <mergeCell ref="I2037:J2037"/>
    <mergeCell ref="M2037:N2037"/>
    <mergeCell ref="Q2037:R2037"/>
    <mergeCell ref="I2041:J2041"/>
    <mergeCell ref="M2041:N2041"/>
    <mergeCell ref="Q2041:R2041"/>
    <mergeCell ref="I2029:J2029"/>
    <mergeCell ref="M2029:N2029"/>
    <mergeCell ref="Q2029:R2029"/>
    <mergeCell ref="I2033:J2033"/>
    <mergeCell ref="M2033:N2033"/>
    <mergeCell ref="Q2033:R2033"/>
    <mergeCell ref="O2016:S2016"/>
    <mergeCell ref="O2017:S2017"/>
    <mergeCell ref="O2018:S2018"/>
    <mergeCell ref="M2019:O2019"/>
    <mergeCell ref="Q2019:S2019"/>
    <mergeCell ref="I2025:J2025"/>
    <mergeCell ref="M2025:N2025"/>
    <mergeCell ref="Q2025:R2025"/>
    <mergeCell ref="I2061:J2061"/>
    <mergeCell ref="M2061:N2061"/>
    <mergeCell ref="Q2061:R2061"/>
    <mergeCell ref="I2065:J2065"/>
    <mergeCell ref="M2065:N2065"/>
    <mergeCell ref="Q2065:R2065"/>
    <mergeCell ref="I2053:J2053"/>
    <mergeCell ref="M2053:N2053"/>
    <mergeCell ref="Q2053:R2053"/>
    <mergeCell ref="I2057:J2057"/>
    <mergeCell ref="M2057:N2057"/>
    <mergeCell ref="Q2057:R2057"/>
    <mergeCell ref="I2045:J2045"/>
    <mergeCell ref="M2045:N2045"/>
    <mergeCell ref="Q2045:R2045"/>
    <mergeCell ref="I2049:J2049"/>
    <mergeCell ref="M2049:N2049"/>
    <mergeCell ref="Q2049:R2049"/>
    <mergeCell ref="M2082:O2082"/>
    <mergeCell ref="Q2082:S2082"/>
    <mergeCell ref="I2088:J2088"/>
    <mergeCell ref="M2088:N2088"/>
    <mergeCell ref="Q2088:R2088"/>
    <mergeCell ref="I2092:J2092"/>
    <mergeCell ref="M2092:N2092"/>
    <mergeCell ref="Q2092:R2092"/>
    <mergeCell ref="I2077:J2077"/>
    <mergeCell ref="M2077:N2077"/>
    <mergeCell ref="Q2077:R2077"/>
    <mergeCell ref="O2079:S2079"/>
    <mergeCell ref="O2080:S2080"/>
    <mergeCell ref="O2081:S2081"/>
    <mergeCell ref="I2069:J2069"/>
    <mergeCell ref="M2069:N2069"/>
    <mergeCell ref="Q2069:R2069"/>
    <mergeCell ref="I2073:J2073"/>
    <mergeCell ref="M2073:N2073"/>
    <mergeCell ref="Q2073:R2073"/>
    <mergeCell ref="I2112:J2112"/>
    <mergeCell ref="M2112:N2112"/>
    <mergeCell ref="Q2112:R2112"/>
    <mergeCell ref="I2116:J2116"/>
    <mergeCell ref="M2116:N2116"/>
    <mergeCell ref="Q2116:R2116"/>
    <mergeCell ref="I2104:J2104"/>
    <mergeCell ref="M2104:N2104"/>
    <mergeCell ref="Q2104:R2104"/>
    <mergeCell ref="I2108:J2108"/>
    <mergeCell ref="M2108:N2108"/>
    <mergeCell ref="Q2108:R2108"/>
    <mergeCell ref="I2096:J2096"/>
    <mergeCell ref="M2096:N2096"/>
    <mergeCell ref="Q2096:R2096"/>
    <mergeCell ref="I2100:J2100"/>
    <mergeCell ref="M2100:N2100"/>
    <mergeCell ref="Q2100:R2100"/>
    <mergeCell ref="I2136:J2136"/>
    <mergeCell ref="M2136:N2136"/>
    <mergeCell ref="Q2136:R2136"/>
    <mergeCell ref="O2138:S2138"/>
    <mergeCell ref="O2139:S2139"/>
    <mergeCell ref="O2140:S2140"/>
    <mergeCell ref="I2128:J2128"/>
    <mergeCell ref="M2128:N2128"/>
    <mergeCell ref="Q2128:R2128"/>
    <mergeCell ref="I2132:J2132"/>
    <mergeCell ref="M2132:N2132"/>
    <mergeCell ref="Q2132:R2132"/>
    <mergeCell ref="I2120:J2120"/>
    <mergeCell ref="M2120:N2120"/>
    <mergeCell ref="Q2120:R2120"/>
    <mergeCell ref="I2124:J2124"/>
    <mergeCell ref="M2124:N2124"/>
    <mergeCell ref="Q2124:R2124"/>
    <mergeCell ref="I2163:J2163"/>
    <mergeCell ref="M2163:N2163"/>
    <mergeCell ref="Q2163:R2163"/>
    <mergeCell ref="I2167:J2167"/>
    <mergeCell ref="M2167:N2167"/>
    <mergeCell ref="Q2167:R2167"/>
    <mergeCell ref="I2155:J2155"/>
    <mergeCell ref="M2155:N2155"/>
    <mergeCell ref="Q2155:R2155"/>
    <mergeCell ref="I2159:J2159"/>
    <mergeCell ref="M2159:N2159"/>
    <mergeCell ref="Q2159:R2159"/>
    <mergeCell ref="M2141:O2141"/>
    <mergeCell ref="Q2141:S2141"/>
    <mergeCell ref="I2147:J2147"/>
    <mergeCell ref="M2147:N2147"/>
    <mergeCell ref="Q2147:R2147"/>
    <mergeCell ref="I2151:J2151"/>
    <mergeCell ref="M2151:N2151"/>
    <mergeCell ref="Q2151:R2151"/>
    <mergeCell ref="O2204:S2204"/>
    <mergeCell ref="E2205:S2205"/>
    <mergeCell ref="O2206:S2206"/>
    <mergeCell ref="M2207:O2207"/>
    <mergeCell ref="Q2207:S2207"/>
    <mergeCell ref="I2213:J2213"/>
    <mergeCell ref="M2213:N2213"/>
    <mergeCell ref="Q2213:R2213"/>
    <mergeCell ref="E2178:M2178"/>
    <mergeCell ref="E2180:G2180"/>
    <mergeCell ref="O2188:S2188"/>
    <mergeCell ref="I2198:S2200"/>
    <mergeCell ref="E2200:G2200"/>
    <mergeCell ref="O2203:S2203"/>
    <mergeCell ref="I2171:J2171"/>
    <mergeCell ref="M2171:N2171"/>
    <mergeCell ref="Q2171:R2171"/>
    <mergeCell ref="I2175:J2175"/>
    <mergeCell ref="M2175:N2175"/>
    <mergeCell ref="Q2175:R2175"/>
    <mergeCell ref="I2223:J2223"/>
    <mergeCell ref="M2223:N2223"/>
    <mergeCell ref="Q2223:R2223"/>
    <mergeCell ref="I2227:J2227"/>
    <mergeCell ref="M2227:N2227"/>
    <mergeCell ref="Q2227:R2227"/>
    <mergeCell ref="I2219:J2219"/>
    <mergeCell ref="M2219:N2219"/>
    <mergeCell ref="Q2219:R2219"/>
    <mergeCell ref="I2221:J2221"/>
    <mergeCell ref="M2221:N2221"/>
    <mergeCell ref="Q2221:R2221"/>
    <mergeCell ref="I2215:J2215"/>
    <mergeCell ref="M2215:N2215"/>
    <mergeCell ref="Q2215:R2215"/>
    <mergeCell ref="I2217:J2217"/>
    <mergeCell ref="M2217:N2217"/>
    <mergeCell ref="Q2217:R2217"/>
    <mergeCell ref="I2237:J2237"/>
    <mergeCell ref="M2237:N2237"/>
    <mergeCell ref="Q2237:R2237"/>
    <mergeCell ref="I2241:J2241"/>
    <mergeCell ref="M2241:N2241"/>
    <mergeCell ref="Q2241:R2241"/>
    <mergeCell ref="I2233:J2233"/>
    <mergeCell ref="M2233:N2233"/>
    <mergeCell ref="Q2233:R2233"/>
    <mergeCell ref="I2235:J2235"/>
    <mergeCell ref="M2235:N2235"/>
    <mergeCell ref="Q2235:R2235"/>
    <mergeCell ref="I2229:J2229"/>
    <mergeCell ref="M2229:N2229"/>
    <mergeCell ref="Q2229:R2229"/>
    <mergeCell ref="I2231:J2231"/>
    <mergeCell ref="M2231:N2231"/>
    <mergeCell ref="Q2231:R2231"/>
    <mergeCell ref="I2251:J2251"/>
    <mergeCell ref="M2251:N2251"/>
    <mergeCell ref="Q2251:R2251"/>
    <mergeCell ref="I2255:J2255"/>
    <mergeCell ref="M2255:N2255"/>
    <mergeCell ref="Q2255:R2255"/>
    <mergeCell ref="I2247:J2247"/>
    <mergeCell ref="M2247:N2247"/>
    <mergeCell ref="Q2247:R2247"/>
    <mergeCell ref="I2249:J2249"/>
    <mergeCell ref="M2249:N2249"/>
    <mergeCell ref="Q2249:R2249"/>
    <mergeCell ref="I2243:J2243"/>
    <mergeCell ref="M2243:N2243"/>
    <mergeCell ref="Q2243:R2243"/>
    <mergeCell ref="I2245:J2245"/>
    <mergeCell ref="M2245:N2245"/>
    <mergeCell ref="Q2245:R2245"/>
    <mergeCell ref="I2270:J2270"/>
    <mergeCell ref="M2270:N2270"/>
    <mergeCell ref="Q2270:R2270"/>
    <mergeCell ref="I2272:J2272"/>
    <mergeCell ref="M2272:N2272"/>
    <mergeCell ref="Q2272:R2272"/>
    <mergeCell ref="O2261:S2261"/>
    <mergeCell ref="O2262:S2262"/>
    <mergeCell ref="O2263:S2263"/>
    <mergeCell ref="M2264:O2264"/>
    <mergeCell ref="Q2264:S2264"/>
    <mergeCell ref="I2268:J2268"/>
    <mergeCell ref="M2268:N2268"/>
    <mergeCell ref="Q2268:R2268"/>
    <mergeCell ref="I2257:J2257"/>
    <mergeCell ref="M2257:N2257"/>
    <mergeCell ref="Q2257:R2257"/>
    <mergeCell ref="I2259:J2259"/>
    <mergeCell ref="M2259:N2259"/>
    <mergeCell ref="Q2259:R2259"/>
    <mergeCell ref="I2284:J2284"/>
    <mergeCell ref="M2284:N2284"/>
    <mergeCell ref="Q2284:R2284"/>
    <mergeCell ref="I2286:J2286"/>
    <mergeCell ref="M2286:N2286"/>
    <mergeCell ref="Q2286:R2286"/>
    <mergeCell ref="I2280:J2280"/>
    <mergeCell ref="M2280:N2280"/>
    <mergeCell ref="Q2280:R2280"/>
    <mergeCell ref="I2282:J2282"/>
    <mergeCell ref="M2282:N2282"/>
    <mergeCell ref="Q2282:R2282"/>
    <mergeCell ref="I2276:J2276"/>
    <mergeCell ref="M2276:N2276"/>
    <mergeCell ref="Q2276:R2276"/>
    <mergeCell ref="I2278:J2278"/>
    <mergeCell ref="M2278:N2278"/>
    <mergeCell ref="Q2278:R2278"/>
    <mergeCell ref="I2298:J2298"/>
    <mergeCell ref="M2298:N2298"/>
    <mergeCell ref="Q2298:R2298"/>
    <mergeCell ref="I2300:J2300"/>
    <mergeCell ref="M2300:N2300"/>
    <mergeCell ref="Q2300:R2300"/>
    <mergeCell ref="I2294:J2294"/>
    <mergeCell ref="M2294:N2294"/>
    <mergeCell ref="Q2294:R2294"/>
    <mergeCell ref="I2296:J2296"/>
    <mergeCell ref="M2296:N2296"/>
    <mergeCell ref="Q2296:R2296"/>
    <mergeCell ref="I2290:J2290"/>
    <mergeCell ref="M2290:N2290"/>
    <mergeCell ref="Q2290:R2290"/>
    <mergeCell ref="I2292:J2292"/>
    <mergeCell ref="M2292:N2292"/>
    <mergeCell ref="Q2292:R2292"/>
    <mergeCell ref="I2312:J2312"/>
    <mergeCell ref="M2312:N2312"/>
    <mergeCell ref="Q2312:R2312"/>
    <mergeCell ref="I2314:J2314"/>
    <mergeCell ref="M2314:N2314"/>
    <mergeCell ref="Q2314:R2314"/>
    <mergeCell ref="I2308:J2308"/>
    <mergeCell ref="M2308:N2308"/>
    <mergeCell ref="Q2308:R2308"/>
    <mergeCell ref="I2310:J2310"/>
    <mergeCell ref="M2310:N2310"/>
    <mergeCell ref="Q2310:R2310"/>
    <mergeCell ref="I2304:J2304"/>
    <mergeCell ref="M2304:N2304"/>
    <mergeCell ref="Q2304:R2304"/>
    <mergeCell ref="I2306:J2306"/>
    <mergeCell ref="M2306:N2306"/>
    <mergeCell ref="Q2306:R2306"/>
    <mergeCell ref="I2331:J2331"/>
    <mergeCell ref="M2331:N2331"/>
    <mergeCell ref="Q2331:R2331"/>
    <mergeCell ref="I2333:J2333"/>
    <mergeCell ref="M2333:N2333"/>
    <mergeCell ref="Q2333:R2333"/>
    <mergeCell ref="I2327:J2327"/>
    <mergeCell ref="M2327:N2327"/>
    <mergeCell ref="Q2327:R2327"/>
    <mergeCell ref="I2329:J2329"/>
    <mergeCell ref="M2329:N2329"/>
    <mergeCell ref="Q2329:R2329"/>
    <mergeCell ref="O2316:S2316"/>
    <mergeCell ref="O2317:S2317"/>
    <mergeCell ref="O2318:S2318"/>
    <mergeCell ref="M2319:O2319"/>
    <mergeCell ref="Q2319:S2319"/>
    <mergeCell ref="I2325:J2325"/>
    <mergeCell ref="M2325:N2325"/>
    <mergeCell ref="Q2325:R2325"/>
    <mergeCell ref="I2345:J2345"/>
    <mergeCell ref="M2345:N2345"/>
    <mergeCell ref="Q2345:R2345"/>
    <mergeCell ref="I2347:J2347"/>
    <mergeCell ref="M2347:N2347"/>
    <mergeCell ref="Q2347:R2347"/>
    <mergeCell ref="I2341:J2341"/>
    <mergeCell ref="M2341:N2341"/>
    <mergeCell ref="Q2341:R2341"/>
    <mergeCell ref="I2343:J2343"/>
    <mergeCell ref="M2343:N2343"/>
    <mergeCell ref="Q2343:R2343"/>
    <mergeCell ref="I2335:J2335"/>
    <mergeCell ref="M2335:N2335"/>
    <mergeCell ref="Q2335:R2335"/>
    <mergeCell ref="I2339:J2339"/>
    <mergeCell ref="M2339:N2339"/>
    <mergeCell ref="Q2339:R2339"/>
    <mergeCell ref="O2380:S2380"/>
    <mergeCell ref="M2381:O2381"/>
    <mergeCell ref="Q2381:S2381"/>
    <mergeCell ref="I2387:J2387"/>
    <mergeCell ref="M2387:N2387"/>
    <mergeCell ref="Q2387:R2387"/>
    <mergeCell ref="O2362:S2362"/>
    <mergeCell ref="I2372:S2374"/>
    <mergeCell ref="E2374:G2374"/>
    <mergeCell ref="O2377:S2377"/>
    <mergeCell ref="O2378:S2378"/>
    <mergeCell ref="E2379:S2379"/>
    <mergeCell ref="I2349:J2349"/>
    <mergeCell ref="M2349:N2349"/>
    <mergeCell ref="Q2349:R2349"/>
    <mergeCell ref="E2351:M2351"/>
    <mergeCell ref="E2353:S2353"/>
    <mergeCell ref="E2354:G2354"/>
    <mergeCell ref="I2401:J2401"/>
    <mergeCell ref="M2401:N2401"/>
    <mergeCell ref="Q2401:R2401"/>
    <mergeCell ref="I2405:J2405"/>
    <mergeCell ref="M2405:N2405"/>
    <mergeCell ref="Q2405:R2405"/>
    <mergeCell ref="I2395:J2395"/>
    <mergeCell ref="M2395:N2395"/>
    <mergeCell ref="Q2395:R2395"/>
    <mergeCell ref="I2399:J2399"/>
    <mergeCell ref="M2399:N2399"/>
    <mergeCell ref="Q2399:R2399"/>
    <mergeCell ref="I2389:J2389"/>
    <mergeCell ref="M2389:N2389"/>
    <mergeCell ref="Q2389:R2389"/>
    <mergeCell ref="I2393:J2393"/>
    <mergeCell ref="M2393:N2393"/>
    <mergeCell ref="Q2393:R2393"/>
    <mergeCell ref="I2440:J2440"/>
    <mergeCell ref="M2440:N2440"/>
    <mergeCell ref="Q2440:R2440"/>
    <mergeCell ref="I2442:J2442"/>
    <mergeCell ref="M2442:N2442"/>
    <mergeCell ref="Q2442:R2442"/>
    <mergeCell ref="O2430:S2430"/>
    <mergeCell ref="O2431:S2431"/>
    <mergeCell ref="E2432:S2432"/>
    <mergeCell ref="O2433:S2433"/>
    <mergeCell ref="M2434:O2434"/>
    <mergeCell ref="Q2434:S2434"/>
    <mergeCell ref="I2407:J2407"/>
    <mergeCell ref="M2407:N2407"/>
    <mergeCell ref="Q2407:R2407"/>
    <mergeCell ref="O2416:S2416"/>
    <mergeCell ref="I2426:S2428"/>
    <mergeCell ref="E2428:G2428"/>
    <mergeCell ref="I2458:J2458"/>
    <mergeCell ref="M2458:N2458"/>
    <mergeCell ref="Q2458:R2458"/>
    <mergeCell ref="I2460:J2460"/>
    <mergeCell ref="M2460:N2460"/>
    <mergeCell ref="Q2460:R2460"/>
    <mergeCell ref="I2452:J2452"/>
    <mergeCell ref="M2452:N2452"/>
    <mergeCell ref="Q2452:R2452"/>
    <mergeCell ref="I2454:J2454"/>
    <mergeCell ref="M2454:N2454"/>
    <mergeCell ref="Q2454:R2454"/>
    <mergeCell ref="I2446:J2446"/>
    <mergeCell ref="M2446:N2446"/>
    <mergeCell ref="Q2446:R2446"/>
    <mergeCell ref="I2448:J2448"/>
    <mergeCell ref="M2448:N2448"/>
    <mergeCell ref="Q2448:R2448"/>
    <mergeCell ref="I2476:J2476"/>
    <mergeCell ref="M2476:N2476"/>
    <mergeCell ref="Q2476:S2476"/>
    <mergeCell ref="I2478:J2478"/>
    <mergeCell ref="M2478:N2478"/>
    <mergeCell ref="Q2478:S2478"/>
    <mergeCell ref="I2470:J2470"/>
    <mergeCell ref="M2470:N2470"/>
    <mergeCell ref="Q2470:S2470"/>
    <mergeCell ref="I2472:J2472"/>
    <mergeCell ref="M2472:N2472"/>
    <mergeCell ref="Q2472:S2472"/>
    <mergeCell ref="I2464:J2464"/>
    <mergeCell ref="M2464:N2464"/>
    <mergeCell ref="Q2464:S2464"/>
    <mergeCell ref="I2466:J2466"/>
    <mergeCell ref="M2466:N2466"/>
    <mergeCell ref="Q2466:S2466"/>
    <mergeCell ref="O2486:S2486"/>
    <mergeCell ref="O2487:S2487"/>
    <mergeCell ref="O2488:S2488"/>
    <mergeCell ref="M2489:O2489"/>
    <mergeCell ref="Q2489:S2489"/>
    <mergeCell ref="A2495:B2495"/>
    <mergeCell ref="I2495:J2495"/>
    <mergeCell ref="M2495:N2495"/>
    <mergeCell ref="Q2495:S2495"/>
    <mergeCell ref="A2482:B2482"/>
    <mergeCell ref="I2482:J2482"/>
    <mergeCell ref="M2482:N2482"/>
    <mergeCell ref="Q2482:S2482"/>
    <mergeCell ref="A2484:B2484"/>
    <mergeCell ref="I2484:J2484"/>
    <mergeCell ref="M2484:N2484"/>
    <mergeCell ref="Q2484:S2484"/>
    <mergeCell ref="I2509:J2509"/>
    <mergeCell ref="M2509:N2509"/>
    <mergeCell ref="Q2509:S2509"/>
    <mergeCell ref="I2513:J2513"/>
    <mergeCell ref="M2513:N2513"/>
    <mergeCell ref="Q2513:S2513"/>
    <mergeCell ref="A2503:B2503"/>
    <mergeCell ref="I2503:J2503"/>
    <mergeCell ref="M2503:N2503"/>
    <mergeCell ref="Q2503:S2503"/>
    <mergeCell ref="I2507:J2507"/>
    <mergeCell ref="M2507:N2507"/>
    <mergeCell ref="Q2507:S2507"/>
    <mergeCell ref="A2497:B2497"/>
    <mergeCell ref="I2497:J2497"/>
    <mergeCell ref="M2497:N2497"/>
    <mergeCell ref="Q2497:S2497"/>
    <mergeCell ref="A2501:B2501"/>
    <mergeCell ref="I2501:J2501"/>
    <mergeCell ref="M2501:N2501"/>
    <mergeCell ref="Q2501:S2501"/>
    <mergeCell ref="I2527:J2527"/>
    <mergeCell ref="M2527:N2527"/>
    <mergeCell ref="Q2527:S2527"/>
    <mergeCell ref="I2531:J2531"/>
    <mergeCell ref="M2531:N2531"/>
    <mergeCell ref="Q2531:S2531"/>
    <mergeCell ref="I2521:J2521"/>
    <mergeCell ref="M2521:N2521"/>
    <mergeCell ref="Q2521:S2521"/>
    <mergeCell ref="I2525:J2525"/>
    <mergeCell ref="M2525:N2525"/>
    <mergeCell ref="Q2525:S2525"/>
    <mergeCell ref="I2515:J2515"/>
    <mergeCell ref="M2515:N2515"/>
    <mergeCell ref="Q2515:S2515"/>
    <mergeCell ref="I2519:J2519"/>
    <mergeCell ref="M2519:N2519"/>
    <mergeCell ref="Q2519:S2519"/>
    <mergeCell ref="I2545:J2545"/>
    <mergeCell ref="M2545:N2545"/>
    <mergeCell ref="Q2545:S2545"/>
    <mergeCell ref="O2547:S2547"/>
    <mergeCell ref="O2548:S2548"/>
    <mergeCell ref="O2549:S2549"/>
    <mergeCell ref="I2539:J2539"/>
    <mergeCell ref="M2539:N2539"/>
    <mergeCell ref="Q2539:S2539"/>
    <mergeCell ref="I2543:J2543"/>
    <mergeCell ref="M2543:N2543"/>
    <mergeCell ref="Q2543:S2543"/>
    <mergeCell ref="I2533:J2533"/>
    <mergeCell ref="M2533:N2533"/>
    <mergeCell ref="Q2533:S2533"/>
    <mergeCell ref="I2537:J2537"/>
    <mergeCell ref="M2537:N2537"/>
    <mergeCell ref="Q2537:S2537"/>
    <mergeCell ref="I2568:J2568"/>
    <mergeCell ref="M2568:N2568"/>
    <mergeCell ref="Q2568:S2568"/>
    <mergeCell ref="I2570:J2570"/>
    <mergeCell ref="M2570:N2570"/>
    <mergeCell ref="Q2570:S2570"/>
    <mergeCell ref="I2562:J2562"/>
    <mergeCell ref="M2562:N2562"/>
    <mergeCell ref="Q2562:S2562"/>
    <mergeCell ref="I2564:J2564"/>
    <mergeCell ref="M2564:N2564"/>
    <mergeCell ref="Q2564:S2564"/>
    <mergeCell ref="M2550:O2550"/>
    <mergeCell ref="Q2550:S2550"/>
    <mergeCell ref="I2556:J2556"/>
    <mergeCell ref="M2556:N2556"/>
    <mergeCell ref="Q2556:S2556"/>
    <mergeCell ref="I2558:J2558"/>
    <mergeCell ref="M2558:N2558"/>
    <mergeCell ref="Q2558:S2558"/>
    <mergeCell ref="I2586:J2586"/>
    <mergeCell ref="M2586:N2586"/>
    <mergeCell ref="Q2586:S2586"/>
    <mergeCell ref="I2588:J2588"/>
    <mergeCell ref="M2588:N2588"/>
    <mergeCell ref="Q2588:S2588"/>
    <mergeCell ref="I2580:J2580"/>
    <mergeCell ref="M2580:N2580"/>
    <mergeCell ref="Q2580:S2580"/>
    <mergeCell ref="I2582:J2582"/>
    <mergeCell ref="M2582:N2582"/>
    <mergeCell ref="Q2582:S2582"/>
    <mergeCell ref="I2574:J2574"/>
    <mergeCell ref="M2574:N2574"/>
    <mergeCell ref="Q2574:S2574"/>
    <mergeCell ref="I2576:J2576"/>
    <mergeCell ref="M2576:N2576"/>
    <mergeCell ref="Q2576:S2576"/>
    <mergeCell ref="I2604:J2604"/>
    <mergeCell ref="M2604:N2604"/>
    <mergeCell ref="Q2604:S2604"/>
    <mergeCell ref="I2606:J2606"/>
    <mergeCell ref="M2606:N2606"/>
    <mergeCell ref="Q2606:S2606"/>
    <mergeCell ref="I2598:J2598"/>
    <mergeCell ref="M2598:N2598"/>
    <mergeCell ref="Q2598:S2598"/>
    <mergeCell ref="I2600:J2600"/>
    <mergeCell ref="M2600:N2600"/>
    <mergeCell ref="Q2600:S2600"/>
    <mergeCell ref="I2592:J2592"/>
    <mergeCell ref="M2592:N2592"/>
    <mergeCell ref="Q2592:S2592"/>
    <mergeCell ref="I2594:J2594"/>
    <mergeCell ref="M2594:N2594"/>
    <mergeCell ref="Q2594:S2594"/>
    <mergeCell ref="I2625:J2625"/>
    <mergeCell ref="M2625:N2625"/>
    <mergeCell ref="Q2625:S2625"/>
    <mergeCell ref="E2628:S2628"/>
    <mergeCell ref="E2629:G2629"/>
    <mergeCell ref="O2637:S2637"/>
    <mergeCell ref="I2619:J2619"/>
    <mergeCell ref="M2619:N2619"/>
    <mergeCell ref="Q2619:S2619"/>
    <mergeCell ref="I2623:J2623"/>
    <mergeCell ref="M2623:N2623"/>
    <mergeCell ref="Q2623:S2623"/>
    <mergeCell ref="O2608:S2608"/>
    <mergeCell ref="O2609:S2609"/>
    <mergeCell ref="M2611:O2611"/>
    <mergeCell ref="Q2611:S2611"/>
    <mergeCell ref="I2617:J2617"/>
    <mergeCell ref="M2617:N2617"/>
    <mergeCell ref="Q2617:S2617"/>
    <mergeCell ref="I2669:J2669"/>
    <mergeCell ref="M2669:N2669"/>
    <mergeCell ref="Q2669:R2669"/>
    <mergeCell ref="I2673:J2673"/>
    <mergeCell ref="M2673:N2673"/>
    <mergeCell ref="Q2673:R2673"/>
    <mergeCell ref="M2655:O2655"/>
    <mergeCell ref="Q2655:S2655"/>
    <mergeCell ref="I2661:J2661"/>
    <mergeCell ref="M2661:N2661"/>
    <mergeCell ref="Q2661:R2661"/>
    <mergeCell ref="I2665:J2665"/>
    <mergeCell ref="M2665:N2665"/>
    <mergeCell ref="Q2665:R2665"/>
    <mergeCell ref="I2647:S2649"/>
    <mergeCell ref="E2649:G2649"/>
    <mergeCell ref="O2651:S2651"/>
    <mergeCell ref="O2652:S2652"/>
    <mergeCell ref="E2653:S2653"/>
    <mergeCell ref="O2654:S2654"/>
    <mergeCell ref="I2691:J2691"/>
    <mergeCell ref="M2691:N2691"/>
    <mergeCell ref="Q2691:R2691"/>
    <mergeCell ref="I2693:J2693"/>
    <mergeCell ref="M2693:N2693"/>
    <mergeCell ref="Q2693:R2693"/>
    <mergeCell ref="I2685:J2685"/>
    <mergeCell ref="M2685:N2685"/>
    <mergeCell ref="Q2685:R2685"/>
    <mergeCell ref="I2687:J2687"/>
    <mergeCell ref="M2687:N2687"/>
    <mergeCell ref="Q2687:R2687"/>
    <mergeCell ref="I2677:J2677"/>
    <mergeCell ref="M2677:N2677"/>
    <mergeCell ref="Q2677:R2677"/>
    <mergeCell ref="I2681:J2681"/>
    <mergeCell ref="M2681:N2681"/>
    <mergeCell ref="Q2681:R2681"/>
    <mergeCell ref="I2709:J2709"/>
    <mergeCell ref="M2709:N2709"/>
    <mergeCell ref="Q2709:R2709"/>
    <mergeCell ref="I2711:J2711"/>
    <mergeCell ref="M2711:N2711"/>
    <mergeCell ref="Q2711:R2711"/>
    <mergeCell ref="I2703:J2703"/>
    <mergeCell ref="M2703:N2703"/>
    <mergeCell ref="Q2703:R2703"/>
    <mergeCell ref="I2705:J2705"/>
    <mergeCell ref="M2705:N2705"/>
    <mergeCell ref="Q2705:R2705"/>
    <mergeCell ref="I2697:J2697"/>
    <mergeCell ref="M2697:N2697"/>
    <mergeCell ref="Q2697:R2697"/>
    <mergeCell ref="I2699:J2699"/>
    <mergeCell ref="M2699:N2699"/>
    <mergeCell ref="Q2699:R2699"/>
    <mergeCell ref="O2737:S2737"/>
    <mergeCell ref="I2747:S2749"/>
    <mergeCell ref="E2749:G2749"/>
    <mergeCell ref="O2752:S2752"/>
    <mergeCell ref="O2753:S2753"/>
    <mergeCell ref="E2754:S2754"/>
    <mergeCell ref="I2724:J2724"/>
    <mergeCell ref="M2724:N2724"/>
    <mergeCell ref="Q2724:R2724"/>
    <mergeCell ref="E2726:M2726"/>
    <mergeCell ref="E2728:S2728"/>
    <mergeCell ref="E2729:G2729"/>
    <mergeCell ref="O2713:S2713"/>
    <mergeCell ref="O2714:S2714"/>
    <mergeCell ref="O2715:S2715"/>
    <mergeCell ref="M2716:O2716"/>
    <mergeCell ref="Q2716:S2716"/>
    <mergeCell ref="M2722:N2722"/>
    <mergeCell ref="Q2722:R2722"/>
    <mergeCell ref="O2792:S2792"/>
    <mergeCell ref="O2793:S2793"/>
    <mergeCell ref="E2794:S2794"/>
    <mergeCell ref="O2795:S2795"/>
    <mergeCell ref="E2798:G2805"/>
    <mergeCell ref="I2798:K2805"/>
    <mergeCell ref="M2798:O2805"/>
    <mergeCell ref="Q2798:S2805"/>
    <mergeCell ref="I2766:J2766"/>
    <mergeCell ref="M2766:N2766"/>
    <mergeCell ref="Q2766:S2766"/>
    <mergeCell ref="E2768:G2768"/>
    <mergeCell ref="O2776:S2776"/>
    <mergeCell ref="I2786:S2788"/>
    <mergeCell ref="E2788:G2788"/>
    <mergeCell ref="O2755:S2755"/>
    <mergeCell ref="M2756:O2756"/>
    <mergeCell ref="Q2756:S2756"/>
    <mergeCell ref="I2762:J2762"/>
    <mergeCell ref="M2762:N2762"/>
    <mergeCell ref="Q2762:S2762"/>
    <mergeCell ref="E2824:G2824"/>
    <mergeCell ref="I2824:K2824"/>
    <mergeCell ref="M2824:O2824"/>
    <mergeCell ref="E2828:G2835"/>
    <mergeCell ref="I2828:K2835"/>
    <mergeCell ref="M2828:O2835"/>
    <mergeCell ref="E2812:G2819"/>
    <mergeCell ref="I2812:K2819"/>
    <mergeCell ref="M2812:O2819"/>
    <mergeCell ref="E2821:G2821"/>
    <mergeCell ref="I2821:K2821"/>
    <mergeCell ref="M2821:O2821"/>
    <mergeCell ref="E2807:G2807"/>
    <mergeCell ref="I2807:K2807"/>
    <mergeCell ref="M2807:O2807"/>
    <mergeCell ref="Q2807:S2807"/>
    <mergeCell ref="E2810:G2810"/>
    <mergeCell ref="I2810:K2810"/>
    <mergeCell ref="M2810:O2810"/>
    <mergeCell ref="Q2810:S2810"/>
    <mergeCell ref="E2842:G2849"/>
    <mergeCell ref="I2842:K2849"/>
    <mergeCell ref="M2842:O2849"/>
    <mergeCell ref="Q2842:S2849"/>
    <mergeCell ref="E2851:G2851"/>
    <mergeCell ref="I2851:K2851"/>
    <mergeCell ref="M2851:O2851"/>
    <mergeCell ref="Q2851:S2851"/>
    <mergeCell ref="Q2828:S2835"/>
    <mergeCell ref="E2837:G2837"/>
    <mergeCell ref="I2837:K2837"/>
    <mergeCell ref="M2837:O2837"/>
    <mergeCell ref="Q2837:S2837"/>
    <mergeCell ref="E2840:G2840"/>
    <mergeCell ref="I2840:K2840"/>
    <mergeCell ref="M2840:O2840"/>
    <mergeCell ref="Q2840:S2840"/>
    <mergeCell ref="E2871:G2871"/>
    <mergeCell ref="I2871:K2871"/>
    <mergeCell ref="M2871:O2871"/>
    <mergeCell ref="Q2871:S2871"/>
    <mergeCell ref="E2873:G2880"/>
    <mergeCell ref="I2873:K2880"/>
    <mergeCell ref="E2859:G2866"/>
    <mergeCell ref="I2859:K2866"/>
    <mergeCell ref="M2859:O2866"/>
    <mergeCell ref="Q2859:S2866"/>
    <mergeCell ref="E2868:G2868"/>
    <mergeCell ref="I2868:K2868"/>
    <mergeCell ref="M2868:O2868"/>
    <mergeCell ref="Q2868:S2868"/>
    <mergeCell ref="E2854:G2854"/>
    <mergeCell ref="I2854:K2854"/>
    <mergeCell ref="M2854:O2854"/>
    <mergeCell ref="Q2854:S2854"/>
    <mergeCell ref="O2855:S2855"/>
    <mergeCell ref="O2856:S2856"/>
    <mergeCell ref="E2901:G2901"/>
    <mergeCell ref="I2901:K2901"/>
    <mergeCell ref="M2901:O2901"/>
    <mergeCell ref="Q2901:S2901"/>
    <mergeCell ref="E2903:G2910"/>
    <mergeCell ref="I2903:K2910"/>
    <mergeCell ref="M2903:O2910"/>
    <mergeCell ref="M2889:O2896"/>
    <mergeCell ref="Q2889:S2896"/>
    <mergeCell ref="E2898:G2898"/>
    <mergeCell ref="I2898:K2898"/>
    <mergeCell ref="M2898:O2898"/>
    <mergeCell ref="Q2898:S2898"/>
    <mergeCell ref="E2882:G2882"/>
    <mergeCell ref="I2882:K2882"/>
    <mergeCell ref="E2885:G2885"/>
    <mergeCell ref="I2885:K2885"/>
    <mergeCell ref="E2889:G2896"/>
    <mergeCell ref="I2889:K2896"/>
    <mergeCell ref="E2947:G2954"/>
    <mergeCell ref="I2947:K2954"/>
    <mergeCell ref="M2947:O2954"/>
    <mergeCell ref="Q2947:S2954"/>
    <mergeCell ref="E2956:G2956"/>
    <mergeCell ref="I2956:K2956"/>
    <mergeCell ref="M2956:O2956"/>
    <mergeCell ref="Q2956:S2956"/>
    <mergeCell ref="O2917:S2917"/>
    <mergeCell ref="O2918:S2918"/>
    <mergeCell ref="E2930:G2930"/>
    <mergeCell ref="M2930:O2930"/>
    <mergeCell ref="O2943:S2943"/>
    <mergeCell ref="O2944:S2944"/>
    <mergeCell ref="E2912:G2912"/>
    <mergeCell ref="I2912:K2912"/>
    <mergeCell ref="M2912:O2912"/>
    <mergeCell ref="E2915:G2915"/>
    <mergeCell ref="I2915:K2915"/>
    <mergeCell ref="M2915:O2915"/>
    <mergeCell ref="E2975:G2982"/>
    <mergeCell ref="I2975:K2982"/>
    <mergeCell ref="M2975:O2982"/>
    <mergeCell ref="M2984:O2984"/>
    <mergeCell ref="E2987:G2987"/>
    <mergeCell ref="I2987:K2987"/>
    <mergeCell ref="M2987:O2987"/>
    <mergeCell ref="E2970:G2970"/>
    <mergeCell ref="I2970:K2970"/>
    <mergeCell ref="M2970:O2970"/>
    <mergeCell ref="Q2970:S2970"/>
    <mergeCell ref="E2973:G2973"/>
    <mergeCell ref="I2973:K2973"/>
    <mergeCell ref="M2973:O2973"/>
    <mergeCell ref="Q2973:S2973"/>
    <mergeCell ref="E2959:G2959"/>
    <mergeCell ref="I2959:K2959"/>
    <mergeCell ref="M2959:O2959"/>
    <mergeCell ref="Q2959:S2959"/>
    <mergeCell ref="E2961:G2968"/>
    <mergeCell ref="I2961:K2968"/>
    <mergeCell ref="M2961:O2968"/>
    <mergeCell ref="Q2961:S2968"/>
    <mergeCell ref="E3087:G3094"/>
    <mergeCell ref="I3087:K3094"/>
    <mergeCell ref="M3087:O3094"/>
    <mergeCell ref="Q3087:S3094"/>
    <mergeCell ref="E3096:G3096"/>
    <mergeCell ref="I3096:K3096"/>
    <mergeCell ref="M3096:O3096"/>
    <mergeCell ref="Q3096:S3096"/>
    <mergeCell ref="O3056:S3056"/>
    <mergeCell ref="O3057:S3057"/>
    <mergeCell ref="E3069:K3069"/>
    <mergeCell ref="M3069:S3069"/>
    <mergeCell ref="O3083:S3083"/>
    <mergeCell ref="O3084:S3084"/>
    <mergeCell ref="O2989:S2989"/>
    <mergeCell ref="E3002:G3002"/>
    <mergeCell ref="M3002:O3002"/>
    <mergeCell ref="E3023:G3023"/>
    <mergeCell ref="M3023:O3023"/>
    <mergeCell ref="E3044:K3044"/>
    <mergeCell ref="M3044:S3044"/>
    <mergeCell ref="Q3140:S3147"/>
    <mergeCell ref="E3148:G3148"/>
    <mergeCell ref="I3148:K3148"/>
    <mergeCell ref="M3148:O3148"/>
    <mergeCell ref="Q3148:S3148"/>
    <mergeCell ref="E3160:G3160"/>
    <mergeCell ref="I3160:K3160"/>
    <mergeCell ref="O3124:S3124"/>
    <mergeCell ref="E3125:S3125"/>
    <mergeCell ref="O3126:S3126"/>
    <mergeCell ref="I3137:K3137"/>
    <mergeCell ref="M3137:O3137"/>
    <mergeCell ref="Q3137:S3137"/>
    <mergeCell ref="E3099:G3099"/>
    <mergeCell ref="I3099:K3099"/>
    <mergeCell ref="M3099:O3099"/>
    <mergeCell ref="Q3099:S3099"/>
    <mergeCell ref="E3110:K3110"/>
    <mergeCell ref="O3123:S3123"/>
    <mergeCell ref="E3213:G3213"/>
    <mergeCell ref="I3213:K3213"/>
    <mergeCell ref="M3213:O3213"/>
    <mergeCell ref="E3225:G3225"/>
    <mergeCell ref="I3225:K3225"/>
    <mergeCell ref="M3225:O3225"/>
    <mergeCell ref="O3188:S3188"/>
    <mergeCell ref="O3189:S3189"/>
    <mergeCell ref="E3200:G3200"/>
    <mergeCell ref="I3200:K3200"/>
    <mergeCell ref="M3200:O3200"/>
    <mergeCell ref="Q3200:S3200"/>
    <mergeCell ref="E3174:G3174"/>
    <mergeCell ref="I3174:K3174"/>
    <mergeCell ref="M3174:O3174"/>
    <mergeCell ref="Q3174:S3174"/>
    <mergeCell ref="E3186:G3186"/>
    <mergeCell ref="I3186:K3186"/>
    <mergeCell ref="M3186:O3186"/>
    <mergeCell ref="Q3186:S3186"/>
    <mergeCell ref="E3286:G3286"/>
    <mergeCell ref="I3286:K3286"/>
    <mergeCell ref="M3286:O3286"/>
    <mergeCell ref="C3288:D3288"/>
    <mergeCell ref="E3298:G3298"/>
    <mergeCell ref="I3298:K3298"/>
    <mergeCell ref="Q3249:S3249"/>
    <mergeCell ref="O3252:S3252"/>
    <mergeCell ref="E3263:G3263"/>
    <mergeCell ref="I3263:K3263"/>
    <mergeCell ref="M3263:O3263"/>
    <mergeCell ref="E3275:G3275"/>
    <mergeCell ref="I3275:K3275"/>
    <mergeCell ref="M3275:O3275"/>
    <mergeCell ref="E3237:G3237"/>
    <mergeCell ref="I3237:K3237"/>
    <mergeCell ref="M3237:O3237"/>
    <mergeCell ref="E3249:G3249"/>
    <mergeCell ref="I3249:K3249"/>
    <mergeCell ref="M3249:O3249"/>
    <mergeCell ref="I3312:J3312"/>
    <mergeCell ref="K3312:L3312"/>
    <mergeCell ref="O3312:P3312"/>
    <mergeCell ref="I3313:J3313"/>
    <mergeCell ref="K3313:L3313"/>
    <mergeCell ref="O3313:P3313"/>
    <mergeCell ref="I3310:J3310"/>
    <mergeCell ref="K3310:L3310"/>
    <mergeCell ref="O3310:P3310"/>
    <mergeCell ref="I3311:J3311"/>
    <mergeCell ref="K3311:L3311"/>
    <mergeCell ref="O3311:P3311"/>
    <mergeCell ref="C3300:D3300"/>
    <mergeCell ref="O3301:S3301"/>
    <mergeCell ref="O3302:S3302"/>
    <mergeCell ref="E3303:S3303"/>
    <mergeCell ref="O3304:S3304"/>
    <mergeCell ref="E3305:G3314"/>
    <mergeCell ref="Q3305:S3305"/>
    <mergeCell ref="I3308:J3308"/>
    <mergeCell ref="K3308:L3308"/>
    <mergeCell ref="O3308:Q3308"/>
    <mergeCell ref="O3320:P3320"/>
    <mergeCell ref="I3321:J3321"/>
    <mergeCell ref="K3321:L3321"/>
    <mergeCell ref="O3321:P3321"/>
    <mergeCell ref="E3326:G3334"/>
    <mergeCell ref="Q3326:S3326"/>
    <mergeCell ref="I3328:J3328"/>
    <mergeCell ref="K3328:L3328"/>
    <mergeCell ref="O3328:Q3328"/>
    <mergeCell ref="I3330:J3330"/>
    <mergeCell ref="I3314:J3314"/>
    <mergeCell ref="K3314:L3314"/>
    <mergeCell ref="O3314:P3314"/>
    <mergeCell ref="E3316:G3324"/>
    <mergeCell ref="Q3316:S3316"/>
    <mergeCell ref="I3318:J3318"/>
    <mergeCell ref="K3318:L3318"/>
    <mergeCell ref="O3318:Q3318"/>
    <mergeCell ref="I3320:J3320"/>
    <mergeCell ref="K3320:L3320"/>
    <mergeCell ref="K3343:L3343"/>
    <mergeCell ref="O3343:P3343"/>
    <mergeCell ref="Q3336:S3336"/>
    <mergeCell ref="I3339:J3339"/>
    <mergeCell ref="K3339:L3339"/>
    <mergeCell ref="O3339:Q3339"/>
    <mergeCell ref="I3341:J3341"/>
    <mergeCell ref="K3341:L3341"/>
    <mergeCell ref="O3341:P3341"/>
    <mergeCell ref="K3330:L3330"/>
    <mergeCell ref="O3330:P3330"/>
    <mergeCell ref="I3331:J3331"/>
    <mergeCell ref="K3331:L3331"/>
    <mergeCell ref="O3331:P3331"/>
    <mergeCell ref="E3336:G3345"/>
    <mergeCell ref="I3342:J3342"/>
    <mergeCell ref="K3342:L3342"/>
    <mergeCell ref="O3342:P3342"/>
    <mergeCell ref="I3343:J3343"/>
  </mergeCells>
  <printOptions horizontalCentered="1"/>
  <pageMargins left="0.23622047244094491" right="0.23622047244094491" top="0.19685039370078741" bottom="0.19685039370078741" header="0.31496062992125984" footer="0.31496062992125984"/>
  <pageSetup paperSize="9" scale="89" fitToHeight="0" orientation="portrait" r:id="rId1"/>
  <headerFooter scaleWithDoc="0">
    <oddFooter>&amp;L&amp;G&amp;C&amp;"DIN,Normal"&amp;7Consultez nos Fiches Techniques et Conseils d'application sur www.ressource-peintures.com&amp;9
&amp;G&amp;R&amp;"DIN,Normal"&amp;9&amp;P</oddFooter>
  </headerFooter>
  <rowBreaks count="61" manualBreakCount="61">
    <brk id="38" min="4" max="18" man="1"/>
    <brk id="96" max="16383" man="1"/>
    <brk id="155" max="16383" man="1"/>
    <brk id="211" max="16383" man="1"/>
    <brk id="264" max="16383" man="1"/>
    <brk id="307" max="16383" man="1"/>
    <brk id="375" min="4" max="18" man="1"/>
    <brk id="426" min="4" max="18" man="1"/>
    <brk id="468" max="16383" man="1"/>
    <brk id="528" min="4" max="18" man="1"/>
    <brk id="550" min="4" max="18" man="1"/>
    <brk id="608" max="16383" man="1"/>
    <brk id="664" min="4" max="18" man="1"/>
    <brk id="722" max="16383" man="1"/>
    <brk id="778" min="4" max="18" man="1"/>
    <brk id="836" max="16383" man="1"/>
    <brk id="872" min="4" max="18" man="1"/>
    <brk id="930" max="16383" man="1"/>
    <brk id="998" min="4" max="18" man="1"/>
    <brk id="1056" max="16383" man="1"/>
    <brk id="1113" min="4" max="18" man="1"/>
    <brk id="1171" max="16383" man="1"/>
    <brk id="1241" min="4" max="18" man="1"/>
    <brk id="1297" max="16383" man="1"/>
    <brk id="1363" max="16383" man="1"/>
    <brk id="1399" max="16383" man="1"/>
    <brk id="1434" max="16383" man="1"/>
    <brk id="1494" min="4" max="18" man="1"/>
    <brk id="1551" max="16383" man="1"/>
    <brk id="1595" max="16383" man="1"/>
    <brk id="1655" max="16383" man="1"/>
    <brk id="1712" max="16383" man="1"/>
    <brk id="1769" max="16383" man="1"/>
    <brk id="1828" max="16383" man="1"/>
    <brk id="1888" max="16383" man="1"/>
    <brk id="1952" max="16383" man="1"/>
    <brk id="2015" max="16383" man="1"/>
    <brk id="2078" max="16383" man="1"/>
    <brk id="2137" max="16383" man="1"/>
    <brk id="2202" max="16383" man="1"/>
    <brk id="2260" max="16383" man="1"/>
    <brk id="2315" max="16383" man="1"/>
    <brk id="2376" max="16383" man="1"/>
    <brk id="2429" max="16383" man="1"/>
    <brk id="2485" max="16383" man="1"/>
    <brk id="2546" max="16383" man="1"/>
    <brk id="2607" max="16383" man="1"/>
    <brk id="2650" max="16383" man="1"/>
    <brk id="2712" max="16383" man="1"/>
    <brk id="2751" max="16383" man="1"/>
    <brk id="2791" min="4" max="18" man="1"/>
    <brk id="2854" max="16383" man="1"/>
    <brk id="2916" max="16383" man="1"/>
    <brk id="2942" max="16383" man="1"/>
    <brk id="2988" max="16383" man="1"/>
    <brk id="3055" max="16383" man="1"/>
    <brk id="3082" max="16383" man="1"/>
    <brk id="3122" max="16383" man="1"/>
    <brk id="3187" max="16383" man="1"/>
    <brk id="3251" max="16383" man="1"/>
    <brk id="3300" max="16383"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TARIF HT 2025</vt:lpstr>
      <vt:lpstr>'TARIF HT 2025'!Zone_d_impression</vt:lpstr>
    </vt:vector>
  </TitlesOfParts>
  <Company>Ressource Marchand de Couleur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Angélique CAYUELA</dc:creator>
  <cp:lastModifiedBy>Angélique CAYUELA</cp:lastModifiedBy>
  <dcterms:created xsi:type="dcterms:W3CDTF">2025-08-21T15:16:05Z</dcterms:created>
  <dcterms:modified xsi:type="dcterms:W3CDTF">2025-10-06T10:25:22Z</dcterms:modified>
</cp:coreProperties>
</file>